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C8E4A01-8982-43D8-BD9A-99EE69BDEBAB}"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<sst xmlns="http://schemas.openxmlformats.org/spreadsheetml/2006/main" count="24453" uniqueCount="2380">
  <si>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</si>
  <si>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</si>
  <si>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</si>
  <si>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</si>
  <si>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</si>
  <si>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</si>
  <si>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</si>
  <si>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</si>
  <si>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</si>
  <si>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</si>
  <si>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</si>
  <si>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</si>
  <si>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</si>
  <si>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</si>
  <si>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</si>
  <si>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</si>
  <si>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</si>
  <si>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</si>
  <si>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</si>
  <si>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</si>
  <si>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</si>
  <si>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</si>
  <si>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</si>
  <si>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</si>
  <si>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</si>
  <si>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</si>
  <si>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</si>
  <si>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</si>
  <si>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</si>
  <si>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</si>
  <si>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</si>
  <si>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</si>
  <si>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</si>
  <si>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</si>
  <si>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</si>
  <si>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</si>
  <si>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</si>
  <si>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</si>
  <si>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</si>
  <si>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</si>
  <si>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</si>
  <si>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</si>
  <si>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</si>
  <si>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</si>
  <si>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</si>
  <si>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</si>
  <si>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</si>
  <si>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</si>
  <si>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</si>
  <si>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</si>
  <si>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</si>
  <si>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</si>
  <si>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</si>
  <si>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</si>
  <si>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</si>
  <si>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</si>
  <si>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</si>
  <si>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</si>
  <si>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</si>
  <si>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</si>
  <si>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</si>
  <si>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</si>
  <si>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</si>
  <si>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</si>
  <si>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</si>
  <si>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</si>
  <si>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</si>
  <si>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</si>
  <si>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</si>
  <si>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</si>
  <si>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</si>
  <si>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</si>
  <si>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</si>
  <si>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</si>
  <si>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</si>
  <si>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</si>
  <si>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</si>
  <si>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</si>
  <si>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</si>
  <si>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</si>
  <si>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</si>
  <si>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</si>
  <si>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</si>
  <si>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</si>
  <si>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</si>
  <si>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</si>
  <si>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</si>
  <si>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</si>
  <si>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</si>
  <si>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</si>
  <si>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</si>
  <si>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</si>
  <si>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</si>
  <si>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</si>
  <si>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</si>
  <si>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</si>
  <si>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</si>
  <si>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</si>
  <si>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</si>
  <si>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</si>
  <si>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</si>
  <si>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</si>
  <si>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</si>
  <si>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</si>
  <si>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</si>
  <si>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</si>
  <si>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</si>
  <si>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</si>
  <si>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</si>
  <si>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</si>
  <si>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</si>
  <si>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</si>
  <si>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</si>
  <si>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</si>
  <si>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</si>
  <si>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</si>
  <si>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</si>
  <si>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</si>
  <si>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</si>
  <si>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</si>
  <si>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</si>
  <si>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</si>
  <si>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</si>
  <si>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</si>
  <si>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</si>
  <si>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</si>
  <si>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</si>
  <si>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</si>
  <si>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</si>
  <si>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</si>
  <si>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</si>
  <si>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</si>
  <si>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</si>
  <si>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</si>
  <si>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</si>
  <si>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</si>
  <si>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</si>
  <si>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</si>
  <si>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</si>
  <si>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</si>
  <si>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</si>
  <si>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</si>
  <si>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</si>
  <si>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</si>
  <si>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</si>
  <si>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</si>
  <si>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</si>
  <si>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</si>
  <si>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</si>
  <si>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</si>
  <si>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</si>
  <si>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</si>
  <si>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</si>
  <si>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</si>
  <si>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</si>
  <si>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</si>
  <si>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</si>
  <si>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</si>
  <si>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</si>
  <si>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</si>
  <si>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</si>
  <si>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</si>
  <si>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</si>
  <si>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</si>
  <si>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</si>
  <si>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</si>
  <si>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</si>
  <si>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</si>
  <si>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</si>
  <si>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</si>
  <si>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</si>
  <si>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</si>
  <si>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</si>
  <si>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</si>
  <si>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</si>
  <si>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</si>
  <si>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</si>
  <si>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</si>
  <si>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</si>
  <si>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</si>
  <si>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</si>
  <si>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</si>
  <si>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</si>
  <si>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</si>
  <si>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</si>
  <si>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</si>
  <si>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</si>
  <si>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</si>
  <si>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</si>
  <si>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</si>
  <si>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</si>
  <si>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</si>
  <si>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</si>
  <si>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</si>
  <si>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</si>
  <si>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</si>
  <si>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</si>
  <si>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</si>
  <si>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</si>
  <si>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</si>
  <si>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</si>
  <si>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</si>
  <si>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</si>
  <si>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</si>
  <si>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</si>
  <si>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</si>
  <si>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</si>
  <si>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</si>
  <si>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</si>
  <si>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</si>
  <si>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</si>
  <si>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</si>
  <si>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</si>
  <si>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</si>
  <si>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</si>
  <si>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</si>
  <si>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</si>
  <si>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</si>
  <si>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</si>
  <si>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</si>
  <si>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</si>
  <si>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</si>
  <si>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</si>
  <si>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</si>
  <si>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</si>
  <si>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</si>
  <si>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</si>
  <si>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</si>
  <si>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</si>
  <si>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</si>
  <si>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</si>
  <si>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</si>
  <si>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</si>
  <si>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</si>
  <si>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</si>
  <si>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</si>
  <si>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</si>
  <si>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</si>
  <si>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</si>
  <si>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</si>
  <si>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</si>
  <si>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</si>
  <si>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</si>
  <si>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</si>
  <si>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</si>
  <si>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</si>
  <si>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</si>
  <si>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</si>
  <si>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</si>
  <si>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</si>
  <si>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</si>
  <si>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</si>
  <si>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</si>
  <si>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</si>
  <si>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</si>
  <si>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</si>
  <si>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</si>
  <si>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</si>
  <si>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</si>
  <si>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</si>
  <si>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</si>
  <si>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</si>
  <si>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</si>
  <si>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</si>
  <si>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</si>
  <si>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</si>
  <si>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</si>
  <si>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</si>
  <si>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</si>
  <si>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</si>
  <si>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</si>
  <si>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</si>
  <si>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</si>
  <si>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</si>
  <si>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</si>
  <si>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</si>
  <si>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</si>
  <si>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</si>
  <si>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</si>
  <si>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</si>
  <si>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</si>
  <si>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</si>
  <si>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</si>
  <si>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</si>
  <si>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</si>
  <si>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</si>
  <si>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</si>
  <si>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</si>
  <si>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</si>
  <si>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</si>
  <si>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</si>
  <si>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</si>
  <si>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</si>
  <si>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</si>
  <si>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</si>
  <si>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</si>
  <si>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</si>
  <si>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</si>
  <si>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</si>
  <si>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</si>
  <si>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</si>
  <si>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</si>
  <si>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</si>
  <si>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</si>
  <si>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</si>
  <si>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</si>
  <si>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</si>
  <si>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</si>
  <si>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</si>
  <si>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</si>
  <si>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</si>
  <si>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</si>
  <si>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</si>
  <si>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</si>
  <si>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</si>
  <si>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</si>
  <si>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</si>
  <si>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</si>
  <si>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</si>
  <si>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</si>
  <si>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</si>
  <si>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</si>
  <si>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</si>
  <si>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</si>
  <si>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</si>
  <si>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</si>
  <si>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</si>
  <si>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</si>
  <si>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</si>
  <si>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</si>
  <si>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</si>
  <si>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</si>
  <si>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</si>
  <si>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</si>
  <si>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</si>
  <si>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</si>
  <si>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</si>
  <si>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</si>
  <si>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</si>
  <si>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</si>
  <si>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</si>
  <si>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</si>
  <si>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</si>
  <si>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</si>
  <si>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</si>
  <si>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</si>
  <si>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</si>
  <si>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</si>
  <si>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</si>
  <si>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</si>
  <si>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</si>
  <si>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</si>
  <si>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</si>
  <si>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</si>
  <si>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</si>
  <si>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</si>
  <si>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</si>
  <si>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</si>
  <si>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</si>
  <si>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</si>
  <si>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</si>
  <si>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</si>
  <si>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</si>
  <si>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</si>
  <si>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</si>
  <si>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</si>
  <si>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</si>
  <si>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</si>
  <si>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</si>
  <si>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</si>
  <si>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</si>
  <si>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</si>
  <si>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</si>
  <si>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</si>
  <si>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</si>
  <si>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</si>
  <si>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</si>
  <si>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</si>
  <si>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</si>
  <si>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</si>
  <si>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</si>
  <si>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</si>
  <si>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</si>
  <si>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</si>
  <si>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</si>
  <si>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</si>
  <si>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</si>
  <si>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</si>
  <si>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</si>
  <si>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</si>
  <si>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</si>
  <si>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</si>
  <si>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</si>
  <si>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</si>
  <si>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</si>
  <si>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</si>
  <si>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</si>
  <si>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</si>
  <si>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</si>
  <si>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</si>
  <si>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</si>
  <si>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</si>
  <si>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</si>
  <si>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</si>
  <si>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</si>
  <si>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</si>
  <si>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</si>
  <si>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</si>
  <si>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</si>
  <si>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</si>
  <si>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</si>
  <si>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</si>
  <si>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</si>
  <si>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</si>
  <si>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</si>
  <si>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</si>
  <si>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</si>
  <si>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</si>
  <si>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</si>
  <si>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</si>
  <si>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</si>
  <si>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</si>
  <si>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</si>
  <si>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</si>
  <si>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</si>
  <si>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</si>
  <si>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</si>
  <si>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</si>
  <si>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</si>
  <si>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</si>
  <si>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</si>
  <si>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</si>
  <si>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</si>
  <si>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</si>
  <si>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</si>
  <si>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</si>
  <si>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</si>
  <si>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</si>
  <si>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</si>
  <si>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</si>
  <si>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</si>
  <si>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</si>
  <si>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</si>
  <si>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</si>
  <si>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</si>
  <si>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</si>
  <si>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</si>
  <si>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</si>
  <si>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</si>
  <si>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</si>
  <si>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</si>
  <si>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</si>
  <si>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</si>
  <si>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</si>
  <si>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</si>
  <si>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</si>
  <si>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</si>
  <si>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</si>
  <si>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</si>
  <si>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</si>
  <si>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</si>
  <si>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</si>
  <si>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</si>
  <si>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</si>
  <si>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</si>
  <si>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</si>
  <si>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</si>
  <si>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</si>
  <si>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</si>
  <si>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</si>
  <si>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</si>
  <si>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</si>
  <si>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</si>
  <si>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</si>
  <si>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</si>
  <si>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</si>
  <si>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</si>
  <si>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</si>
  <si>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</si>
  <si>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</si>
  <si>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</si>
  <si>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</si>
  <si>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</si>
  <si>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</si>
  <si>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</si>
  <si>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</si>
  <si>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</si>
  <si>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</si>
  <si>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</si>
  <si>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</si>
  <si>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</si>
  <si>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</si>
  <si>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</si>
  <si>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</si>
  <si>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</si>
  <si>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</si>
  <si>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</si>
  <si>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</si>
  <si>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</si>
  <si>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</si>
  <si>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</si>
  <si>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</si>
  <si>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</si>
  <si>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</si>
  <si>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</si>
  <si>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</si>
  <si>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</si>
  <si>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</si>
  <si>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</si>
  <si>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</si>
  <si>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</si>
  <si>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</si>
  <si>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</si>
  <si>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</si>
  <si>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</si>
  <si>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</si>
  <si>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</si>
  <si>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</si>
  <si>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</si>
  <si>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</si>
  <si>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</si>
  <si>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</si>
  <si>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</si>
  <si>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</si>
  <si>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</si>
  <si>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</si>
  <si>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</si>
  <si>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</si>
  <si>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</si>
  <si>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</si>
  <si>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</si>
  <si>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</si>
  <si>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</si>
  <si>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</si>
  <si>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</si>
  <si>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</si>
  <si>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</si>
  <si>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</si>
  <si>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</si>
  <si>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</si>
  <si>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</si>
  <si>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</si>
  <si>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</si>
  <si>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</si>
  <si>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</si>
  <si>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</si>
  <si>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</si>
  <si>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</si>
  <si>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</si>
  <si>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</si>
  <si>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</si>
  <si>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</si>
  <si>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</si>
  <si>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</si>
  <si>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</si>
  <si>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</si>
  <si>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</si>
  <si>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</si>
  <si>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</si>
  <si>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</si>
  <si>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</si>
  <si>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</si>
  <si>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</si>
  <si>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</si>
  <si>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</si>
  <si>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</si>
  <si>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</si>
  <si>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</si>
  <si>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</si>
  <si>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</si>
  <si>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</si>
  <si>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</si>
  <si>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</si>
  <si>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</si>
  <si>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</si>
  <si>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</si>
  <si>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</si>
  <si>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</si>
  <si>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</si>
  <si>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</si>
  <si>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</si>
  <si>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</si>
  <si>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</si>
  <si>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</si>
  <si>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</si>
  <si>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</si>
  <si>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</si>
  <si>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</si>
  <si>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</si>
  <si>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</si>
  <si>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</si>
  <si>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</si>
  <si>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</si>
  <si>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</si>
  <si>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</si>
  <si>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</si>
  <si>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</si>
  <si>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</si>
  <si>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</si>
  <si>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</si>
  <si>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</si>
  <si>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</si>
  <si>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</si>
  <si>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</si>
  <si>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</si>
  <si>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</si>
  <si>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</si>
  <si>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</si>
  <si>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</si>
  <si>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</si>
  <si>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</si>
  <si>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</si>
  <si>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</si>
  <si>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</si>
  <si>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</si>
  <si>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</si>
  <si>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</si>
  <si>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</si>
  <si>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</si>
  <si>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</si>
  <si>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</si>
  <si>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</si>
  <si>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</si>
  <si>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</si>
  <si>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</si>
  <si>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</si>
  <si>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</si>
  <si>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</si>
  <si>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</si>
  <si>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</si>
  <si>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</si>
  <si>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</si>
  <si>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</si>
  <si>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</si>
  <si>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</si>
  <si>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</si>
  <si>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</si>
  <si>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</si>
  <si>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</si>
  <si>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</si>
  <si>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</si>
  <si>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</si>
  <si>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</si>
  <si>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</si>
  <si>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</si>
  <si>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</si>
  <si>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</si>
  <si>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</si>
  <si>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</si>
  <si>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</si>
  <si>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</si>
  <si>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</si>
  <si>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</si>
  <si>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</si>
  <si>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</si>
  <si>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</si>
  <si>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</si>
  <si>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</si>
  <si>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</si>
  <si>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</si>
  <si>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</si>
  <si>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</si>
  <si>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</si>
  <si>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</si>
  <si>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</si>
  <si>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</si>
  <si>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</si>
  <si>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</si>
  <si>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</si>
  <si>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</si>
  <si>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</si>
  <si>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</si>
  <si>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</si>
  <si>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</si>
  <si>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</si>
  <si>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</si>
  <si>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</si>
  <si>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</si>
  <si>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</si>
  <si>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</si>
  <si>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</si>
  <si>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</si>
  <si>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</si>
  <si>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</si>
  <si>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</si>
  <si>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</si>
  <si>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</si>
  <si>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</si>
  <si>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</si>
  <si>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</si>
  <si>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</si>
  <si>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</si>
  <si>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</si>
  <si>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</si>
  <si>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</si>
  <si>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</si>
  <si>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</si>
  <si>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</si>
  <si>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</si>
  <si>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</si>
  <si>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</si>
  <si>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</si>
  <si>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</si>
  <si>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</si>
  <si>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</si>
  <si>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</si>
  <si>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</si>
  <si>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</si>
  <si>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</si>
  <si>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</si>
  <si>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</si>
  <si>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</si>
  <si>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</si>
  <si>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</si>
  <si>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</si>
  <si>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</si>
  <si>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</si>
  <si>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</si>
  <si>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</si>
  <si>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</si>
  <si>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</si>
  <si>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</si>
  <si>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</si>
  <si>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</si>
  <si>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</si>
  <si>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</si>
  <si>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</si>
  <si>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</si>
  <si>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</si>
  <si>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</si>
  <si>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</si>
  <si>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</si>
  <si>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</si>
  <si>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</si>
  <si>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</si>
  <si>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</si>
  <si>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</si>
  <si>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</si>
  <si>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</si>
  <si>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</si>
  <si>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</si>
  <si>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</si>
  <si>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</si>
  <si>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</si>
  <si>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</si>
  <si>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</si>
  <si>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</si>
  <si>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</si>
  <si>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</si>
  <si>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</si>
  <si>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</si>
  <si>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</si>
  <si>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</si>
  <si>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</si>
  <si>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</si>
  <si>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</si>
  <si>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</si>
  <si>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</si>
  <si>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</si>
  <si>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</si>
  <si>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</si>
  <si>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</si>
  <si>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</si>
  <si>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</si>
  <si>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</si>
  <si>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</si>
  <si>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</si>
  <si>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</si>
  <si>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</si>
  <si>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</si>
  <si>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</si>
  <si>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</si>
  <si>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</si>
  <si>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</si>
  <si>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</si>
  <si>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</si>
  <si>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</si>
  <si>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</si>
  <si>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</si>
  <si>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</si>
  <si>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</si>
  <si>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</si>
  <si>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</si>
  <si>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</si>
  <si>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</si>
  <si>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</si>
  <si>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</si>
  <si>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</si>
  <si>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</si>
  <si>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</si>
  <si>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</si>
  <si>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</si>
  <si>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</si>
  <si>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</si>
  <si>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</si>
  <si>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</si>
  <si>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</si>
  <si>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</si>
  <si>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</si>
  <si>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</si>
  <si>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</si>
  <si>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</si>
  <si>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</si>
  <si>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</si>
  <si>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</si>
  <si>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</si>
  <si>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</si>
  <si>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</si>
  <si>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</si>
  <si>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</si>
  <si>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</si>
  <si>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</si>
  <si>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</si>
  <si>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</si>
  <si>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</si>
  <si>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</si>
  <si>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</si>
  <si>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</si>
  <si>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</si>
  <si>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</si>
  <si>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</si>
  <si>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</si>
  <si>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</si>
  <si>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</si>
  <si>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</si>
  <si>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</si>
  <si>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</si>
  <si>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</si>
  <si>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</si>
  <si>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</si>
  <si>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</si>
  <si>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</si>
  <si>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</si>
  <si>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</si>
  <si>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</si>
  <si>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</si>
  <si>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</si>
  <si>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</si>
  <si>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</si>
  <si>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</si>
  <si>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</si>
  <si>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</si>
  <si>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</si>
  <si>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</si>
  <si>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</si>
  <si>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</si>
  <si>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</si>
  <si>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</si>
  <si>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</si>
  <si>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</si>
  <si>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</si>
  <si>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</si>
  <si>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</si>
  <si>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</si>
  <si>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</si>
  <si>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</si>
  <si>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</si>
  <si>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</si>
  <si>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</si>
  <si>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</si>
  <si>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</si>
  <si>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</si>
  <si>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</si>
  <si>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</si>
  <si>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</si>
  <si>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</si>
  <si>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</si>
  <si>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</si>
  <si>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</si>
  <si>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</si>
  <si>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</si>
  <si>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</si>
  <si>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</si>
  <si>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</si>
  <si>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</si>
  <si>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</si>
  <si>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</si>
  <si>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</si>
  <si>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</si>
  <si>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</si>
  <si>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</si>
  <si>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</si>
  <si>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</si>
  <si>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</si>
  <si>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</si>
  <si>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</si>
  <si>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</si>
  <si>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</si>
  <si>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</si>
  <si>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</si>
  <si>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</si>
  <si>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</si>
  <si>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</si>
  <si>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</si>
  <si>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</si>
  <si>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</si>
  <si>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</si>
  <si>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</si>
  <si>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</si>
  <si>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</si>
  <si>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</si>
  <si>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</si>
  <si>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</si>
  <si>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</si>
  <si>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</si>
  <si>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</si>
  <si>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</si>
  <si>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</si>
  <si>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</si>
  <si>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</si>
  <si>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</si>
  <si>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</si>
  <si>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</si>
  <si>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</si>
  <si>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</si>
  <si>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</si>
  <si>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</si>
  <si>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</si>
  <si>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</si>
  <si>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</si>
  <si>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</si>
  <si>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</si>
  <si>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</si>
  <si>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</si>
  <si>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</si>
  <si>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</si>
  <si>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</si>
  <si>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</si>
  <si>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</si>
  <si>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</si>
  <si>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</si>
  <si>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</si>
  <si>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</si>
  <si>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</si>
  <si>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</si>
  <si>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</si>
  <si>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</si>
  <si>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</si>
  <si>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</si>
  <si>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</si>
  <si>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</si>
  <si>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</si>
  <si>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</si>
  <si>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</si>
  <si>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</si>
  <si>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</si>
  <si>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</si>
  <si>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</si>
  <si>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</si>
  <si>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</si>
  <si>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</si>
  <si>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</si>
  <si>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</si>
  <si>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</si>
  <si>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</si>
  <si>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</si>
  <si>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</si>
  <si>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</si>
  <si>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</si>
  <si>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</si>
  <si>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</si>
  <si>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</si>
  <si>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</si>
  <si>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</si>
  <si>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</si>
  <si>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</si>
  <si>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</si>
  <si>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</si>
  <si>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</si>
  <si>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</si>
  <si>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</si>
  <si>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</si>
  <si>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</si>
  <si>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</si>
  <si>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</si>
  <si>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</si>
  <si>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</si>
  <si>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</si>
  <si>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</si>
  <si>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</si>
  <si>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</si>
  <si>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</si>
  <si>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</si>
  <si>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</si>
  <si>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</si>
  <si>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</si>
  <si>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</si>
  <si>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</si>
  <si>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</si>
  <si>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</si>
  <si>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</si>
  <si>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</si>
  <si>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</si>
  <si>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</si>
  <si>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</si>
  <si>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</si>
  <si>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</si>
  <si>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</si>
  <si>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</si>
  <si>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</si>
  <si>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</si>
  <si>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</si>
  <si>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</si>
  <si>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</si>
  <si>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</si>
  <si>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</si>
  <si>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</si>
  <si>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</si>
  <si>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</si>
  <si>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</si>
  <si>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</si>
  <si>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</si>
  <si>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</si>
  <si>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</si>
  <si>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</si>
  <si>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</si>
  <si>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</si>
  <si>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</si>
  <si>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</si>
  <si>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</si>
  <si>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</si>
  <si>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</si>
  <si>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</si>
  <si>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</si>
  <si>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</si>
  <si>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</si>
  <si>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</si>
  <si>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</si>
  <si>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</si>
  <si>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</si>
  <si>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</si>
  <si>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</si>
  <si>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</si>
  <si>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</si>
  <si>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</si>
  <si>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</si>
  <si>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</si>
  <si>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</si>
  <si>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</si>
  <si>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</si>
  <si>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</si>
  <si>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</si>
  <si>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</si>
  <si>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</si>
  <si>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</si>
  <si>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</si>
  <si>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</si>
  <si>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</si>
  <si>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</si>
  <si>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</si>
  <si>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</si>
  <si>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</si>
  <si>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</si>
  <si>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</si>
  <si>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</si>
  <si>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</si>
  <si>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</si>
  <si>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</si>
  <si>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</si>
  <si>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</si>
  <si>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</si>
  <si>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</si>
  <si>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</si>
  <si>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</si>
  <si>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</si>
  <si>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</si>
  <si>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</si>
  <si>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</si>
  <si>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</si>
  <si>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</si>
  <si>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</si>
  <si>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</si>
  <si>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</si>
  <si>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</si>
  <si>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</si>
  <si>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</si>
  <si>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</si>
  <si>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</si>
  <si>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</si>
  <si>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</si>
  <si>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</si>
  <si>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</si>
  <si>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</si>
  <si>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</si>
  <si>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</si>
  <si>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</si>
  <si>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</si>
  <si>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</si>
  <si>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</si>
  <si>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</si>
  <si>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</si>
  <si>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</si>
  <si>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</si>
  <si>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</si>
  <si>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</si>
  <si>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</si>
  <si>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</si>
  <si>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</si>
  <si>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</si>
  <si>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</si>
  <si>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</si>
  <si>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</si>
  <si>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</si>
  <si>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</si>
  <si>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</si>
  <si>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</si>
  <si>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</si>
  <si>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</si>
  <si>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</si>
  <si>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</si>
  <si>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</si>
  <si>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</si>
  <si>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</si>
  <si>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</si>
  <si>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</si>
  <si>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</si>
  <si>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</si>
  <si>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</si>
  <si>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</si>
  <si>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</si>
  <si>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</si>
  <si>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</si>
  <si>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</si>
  <si>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</si>
  <si>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</si>
  <si>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</si>
  <si>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</si>
  <si>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</si>
  <si>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</si>
  <si>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</si>
  <si>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</si>
  <si>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</si>
  <si>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</si>
  <si>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</si>
  <si>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</si>
  <si>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</si>
  <si>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</si>
  <si>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</si>
  <si>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</si>
  <si>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</si>
  <si>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</si>
  <si>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</si>
  <si>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</si>
  <si>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</si>
  <si>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</si>
  <si>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</si>
  <si>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</si>
  <si>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</si>
  <si>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</si>
  <si>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</si>
  <si>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</si>
  <si>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</si>
  <si>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</si>
  <si>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</si>
  <si>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</si>
  <si>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</si>
  <si>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</si>
  <si>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</si>
  <si>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</si>
  <si>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</si>
  <si>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</si>
  <si>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</si>
  <si>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</si>
  <si>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</si>
  <si>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</si>
  <si>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</si>
  <si>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</si>
  <si>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</si>
  <si>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</si>
  <si>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</si>
  <si>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</si>
  <si>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</si>
  <si>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</si>
  <si>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</si>
  <si>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</si>
  <si>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</si>
  <si>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</si>
  <si>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</si>
  <si>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</si>
  <si>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</si>
  <si>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</si>
  <si>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</si>
  <si>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</si>
  <si>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</si>
  <si>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</si>
  <si>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</si>
  <si>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</si>
  <si>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</si>
  <si>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</si>
  <si>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</si>
  <si>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</si>
  <si>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</si>
  <si>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</si>
  <si>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</si>
  <si>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</si>
  <si>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</si>
  <si>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</si>
  <si>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</si>
  <si>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</si>
  <si>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</si>
  <si>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</si>
  <si>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</si>
  <si>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</si>
  <si>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</si>
  <si>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</si>
  <si>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</si>
  <si>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</si>
  <si>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</si>
  <si>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</si>
  <si>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</si>
  <si>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</si>
  <si>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</si>
  <si>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</si>
  <si>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</si>
  <si>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</si>
  <si>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</si>
  <si>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</si>
  <si>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</si>
  <si>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</si>
  <si>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</si>
  <si>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</si>
  <si>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</si>
  <si>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</si>
  <si>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</si>
  <si>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</si>
  <si>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</si>
  <si>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</si>
  <si>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</si>
  <si>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</si>
  <si>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</si>
  <si>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</si>
  <si>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</si>
  <si>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</si>
  <si>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</si>
  <si>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</si>
  <si>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</si>
  <si>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</si>
  <si>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</si>
  <si>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</si>
  <si>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</si>
  <si>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</si>
  <si>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</si>
  <si>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</si>
  <si>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</si>
  <si>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</si>
  <si>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</si>
  <si>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</si>
  <si>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</si>
  <si>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</si>
  <si>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</si>
  <si>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</si>
  <si>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</si>
  <si>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</si>
  <si>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</si>
  <si>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</si>
  <si>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</si>
  <si>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</si>
  <si>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</si>
  <si>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</si>
  <si>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</si>
  <si>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</si>
  <si>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</si>
  <si>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</si>
  <si>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</si>
  <si>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</si>
  <si>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</si>
  <si>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</si>
  <si>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</si>
  <si>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</si>
  <si>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</si>
  <si>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</si>
  <si>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</si>
  <si>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</si>
  <si>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</si>
  <si>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</si>
  <si>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</si>
  <si>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</si>
  <si>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</si>
  <si>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</si>
  <si>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</si>
  <si>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</si>
  <si>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</si>
  <si>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</si>
  <si>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</si>
  <si>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</si>
  <si>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</si>
  <si>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</si>
  <si>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</si>
  <si>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</si>
  <si>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</si>
  <si>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</si>
  <si>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</si>
  <si>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</si>
  <si>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</si>
  <si>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</si>
  <si>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</si>
  <si>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</si>
  <si>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</si>
  <si>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</si>
  <si>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</si>
  <si>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</si>
  <si>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</si>
  <si>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</si>
  <si>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</si>
  <si>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</si>
  <si>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</si>
  <si>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</si>
  <si>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</si>
  <si>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</si>
  <si>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</si>
  <si>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</si>
  <si>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</si>
  <si>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</si>
  <si>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</si>
  <si>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</si>
  <si>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</si>
  <si>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</si>
  <si>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</si>
  <si>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</si>
  <si>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</si>
  <si>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</si>
  <si>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</si>
  <si>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</si>
  <si>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</si>
  <si>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</si>
  <si>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</si>
  <si>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</si>
  <si>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</si>
  <si>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</si>
  <si>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</si>
  <si>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</si>
  <si>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</si>
  <si>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</si>
  <si>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</si>
  <si>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</si>
  <si>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</si>
  <si>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</si>
  <si>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</si>
  <si>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</si>
  <si>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</si>
  <si>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</si>
  <si>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</si>
  <si>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</si>
  <si>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</si>
  <si>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</si>
  <si>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</si>
  <si>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</si>
  <si>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</si>
  <si>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</si>
  <si>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</si>
  <si>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</si>
  <si>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</si>
  <si>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</si>
  <si>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</si>
  <si>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</si>
  <si>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</si>
  <si>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</si>
  <si>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</si>
  <si>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</si>
  <si>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</si>
  <si>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</si>
  <si>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</si>
  <si>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</si>
  <si>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</si>
  <si>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</si>
  <si>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</si>
  <si>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</si>
  <si>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</si>
  <si>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</si>
  <si>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</si>
  <si>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</si>
  <si>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</si>
  <si>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</si>
  <si>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</si>
  <si>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</si>
  <si>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</si>
  <si>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</si>
  <si>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</si>
  <si>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</si>
  <si>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</si>
  <si>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</si>
  <si>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</si>
  <si>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</si>
  <si>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</si>
  <si>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</si>
  <si>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</si>
  <si>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</si>
  <si>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</si>
  <si>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</si>
  <si>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</si>
  <si>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</si>
  <si>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</si>
  <si>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</si>
  <si>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</si>
  <si>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</si>
  <si>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</si>
  <si>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</si>
  <si>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</si>
  <si>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</si>
  <si>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</si>
  <si>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</si>
  <si>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</si>
  <si>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</si>
  <si>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</si>
  <si>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</si>
  <si>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</si>
  <si>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</si>
  <si>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</si>
  <si>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</si>
  <si>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</si>
  <si>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</si>
  <si>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</si>
  <si>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</si>
  <si>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</si>
  <si>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</si>
  <si>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</si>
  <si>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</si>
  <si>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</si>
  <si>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</si>
  <si>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</si>
  <si>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</si>
  <si>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</si>
  <si>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</si>
  <si>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</si>
  <si>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</si>
  <si>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</si>
  <si>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</si>
  <si>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</si>
  <si>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</si>
  <si>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</si>
  <si>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</si>
  <si>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</si>
  <si>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</si>
  <si>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</si>
  <si>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</si>
  <si>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</si>
  <si>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</si>
  <si>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</si>
  <si>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</si>
  <si>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</si>
  <si>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</si>
  <si>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</si>
  <si>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</si>
  <si>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</si>
  <si>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</si>
  <si>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</si>
  <si>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</si>
  <si>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</si>
  <si>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</si>
  <si>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</si>
  <si>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</si>
  <si>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</si>
  <si>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</si>
  <si>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</si>
  <si>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</si>
  <si>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</si>
  <si>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</si>
  <si>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</si>
  <si>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</si>
  <si>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</si>
  <si>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</si>
  <si>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</si>
  <si>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</si>
  <si>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</si>
  <si>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</si>
  <si>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</si>
  <si>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</si>
  <si>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</si>
  <si>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</si>
  <si>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</si>
  <si>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</si>
  <si>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</si>
  <si>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</si>
  <si>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</si>
  <si>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</si>
  <si>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</si>
  <si>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</si>
  <si>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</si>
  <si>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</si>
  <si>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</si>
  <si>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</si>
  <si>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</si>
  <si>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</si>
  <si>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</si>
  <si>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</si>
  <si>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</si>
  <si>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</si>
  <si>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</si>
  <si>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</si>
  <si>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</si>
  <si>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</si>
  <si>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</si>
  <si>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</si>
  <si>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</si>
  <si>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</si>
  <si>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</si>
  <si>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</si>
  <si>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</si>
  <si>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</si>
  <si>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</si>
  <si>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</si>
  <si>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</si>
  <si>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</si>
  <si>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</si>
  <si>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</si>
  <si>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</si>
  <si>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</si>
  <si>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</si>
  <si>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</si>
  <si>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</si>
  <si>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</si>
  <si>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</si>
  <si>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</si>
  <si>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</si>
  <si>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</si>
  <si>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</si>
  <si>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</si>
  <si>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</si>
  <si>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</si>
  <si>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</si>
  <si>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</si>
  <si>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</si>
  <si>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</si>
  <si>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</si>
  <si>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</si>
  <si>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</si>
  <si>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</si>
  <si>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</si>
  <si>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</si>
  <si>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</si>
  <si>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</si>
  <si>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</si>
  <si>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</si>
  <si>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</si>
  <si>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</si>
  <si>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</si>
  <si>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</si>
  <si>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</si>
  <si>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</si>
  <si>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</si>
  <si>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</si>
  <si>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</si>
  <si>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</si>
  <si>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</si>
  <si>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</si>
  <si>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</si>
  <si>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</si>
  <si>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</si>
  <si>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</si>
  <si>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</si>
  <si>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</si>
  <si>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</si>
  <si>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</si>
  <si>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</si>
  <si>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</si>
  <si>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</si>
  <si>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</si>
  <si>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</si>
  <si>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</si>
  <si>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</si>
  <si>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</si>
  <si>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</si>
  <si>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</si>
  <si>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</si>
  <si>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</si>
  <si>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</si>
  <si>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</si>
  <si>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</si>
  <si>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</si>
  <si>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</si>
  <si>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</si>
  <si>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</si>
  <si>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</si>
  <si>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</si>
  <si>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</si>
  <si>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</si>
  <si>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</si>
  <si>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</si>
  <si>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</si>
  <si>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</si>
  <si>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</si>
  <si>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</si>
  <si>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</si>
  <si>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</si>
  <si>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</si>
  <si>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</si>
  <si>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</si>
  <si>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</si>
  <si>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</si>
  <si>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</si>
  <si>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</si>
  <si>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</si>
  <si>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</si>
  <si>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</si>
  <si>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</si>
  <si>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</si>
  <si>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</si>
  <si>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</si>
  <si>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</si>
  <si>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</si>
  <si>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</si>
  <si>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</si>
  <si>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</si>
  <si>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</si>
  <si>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</si>
  <si>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</si>
  <si>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</si>
  <si>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</si>
  <si>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</si>
  <si>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</si>
  <si>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</si>
  <si>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</si>
  <si>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</si>
  <si>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</si>
  <si>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</si>
  <si>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</si>
  <si>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</si>
  <si>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</si>
  <si>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</si>
  <si>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</si>
  <si>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</si>
  <si>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</si>
  <si>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</si>
  <si>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</si>
  <si>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</si>
  <si>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</si>
  <si>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</si>
  <si>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</si>
  <si>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</si>
  <si>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</si>
  <si>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</si>
  <si>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</si>
  <si>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</si>
  <si>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</si>
  <si>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</si>
  <si>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</si>
  <si>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</si>
  <si>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</si>
  <si>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</si>
  <si>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</si>
  <si>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</si>
  <si>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</si>
  <si>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</si>
  <si>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</si>
  <si>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</si>
  <si>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</si>
  <si>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</si>
  <si>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</si>
  <si>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</si>
  <si>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</si>
  <si>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</si>
  <si>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</si>
  <si>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</si>
  <si>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</si>
  <si>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01345_令和4年度</t>
  </si>
  <si>
    <t>01345</t>
  </si>
  <si>
    <t>森町</t>
  </si>
  <si>
    <t>01345_令和3年度</t>
  </si>
  <si>
    <t>05201</t>
  </si>
  <si>
    <t>秋田市</t>
  </si>
  <si>
    <t>05201_令和3年度</t>
  </si>
  <si>
    <t>05201_令和4年度</t>
  </si>
  <si>
    <t>05212</t>
  </si>
  <si>
    <t>大仙市</t>
  </si>
  <si>
    <t>05212_令和3年度</t>
  </si>
  <si>
    <t>05212_令和4年度</t>
  </si>
  <si>
    <t>05211</t>
  </si>
  <si>
    <t>潟上市</t>
  </si>
  <si>
    <t>05211_令和3年度</t>
  </si>
  <si>
    <t>05211_令和4年度</t>
  </si>
  <si>
    <t>05434</t>
  </si>
  <si>
    <t>美郷町</t>
  </si>
  <si>
    <t>05434_令和3年度</t>
  </si>
  <si>
    <t>05434_令和4年度</t>
  </si>
  <si>
    <t>05206</t>
  </si>
  <si>
    <t>男鹿市</t>
  </si>
  <si>
    <t>05206_令和3年度</t>
  </si>
  <si>
    <t>05206_令和4年度</t>
  </si>
  <si>
    <t>05215</t>
  </si>
  <si>
    <t>仙北市</t>
  </si>
  <si>
    <t>05215_令和3年度</t>
  </si>
  <si>
    <t>05215_令和4年度</t>
  </si>
  <si>
    <t>05368</t>
  </si>
  <si>
    <t>大潟村</t>
  </si>
  <si>
    <t>05368_令和3年度</t>
  </si>
  <si>
    <t>05368_令和4年度</t>
  </si>
  <si>
    <t>05346</t>
  </si>
  <si>
    <t>藤里町</t>
  </si>
  <si>
    <t>05346_令和3年度</t>
  </si>
  <si>
    <t>05346_令和4年度</t>
  </si>
  <si>
    <t>05210</t>
  </si>
  <si>
    <t>由利本荘市</t>
  </si>
  <si>
    <t>05210_令和3年度</t>
  </si>
  <si>
    <t>05210_令和4年度</t>
  </si>
  <si>
    <t>05349</t>
  </si>
  <si>
    <t>八峰町</t>
  </si>
  <si>
    <t>05349_令和3年度</t>
  </si>
  <si>
    <t>05349_令和4年度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</si>
  <si>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</si>
  <si>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</si>
  <si>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</si>
  <si>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</si>
  <si>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</si>
  <si>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</si>
  <si>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</si>
  <si>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</si>
  <si>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</si>
  <si>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</si>
  <si>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</si>
  <si>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</si>
  <si>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</si>
  <si>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</si>
  <si>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</si>
  <si>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</si>
  <si>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</si>
  <si>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</si>
  <si>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</si>
  <si>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</si>
  <si>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</si>
  <si>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</si>
  <si>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</si>
  <si>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</si>
  <si>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</si>
  <si>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</si>
  <si>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</si>
  <si>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</si>
  <si>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</si>
  <si>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</si>
  <si>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</si>
  <si>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</si>
  <si>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</si>
  <si>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</si>
  <si>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</si>
  <si>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</si>
  <si>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</si>
  <si>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</si>
  <si>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</si>
  <si>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</si>
  <si>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</si>
  <si>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</si>
  <si>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</si>
  <si>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</si>
  <si>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</si>
  <si>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</si>
  <si>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</si>
  <si>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</si>
  <si>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</si>
  <si>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</si>
  <si>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</si>
  <si>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</si>
  <si>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</si>
  <si>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</si>
  <si>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</si>
  <si>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</si>
  <si>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</si>
  <si>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</si>
  <si>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</si>
  <si>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</si>
  <si>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</si>
  <si>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</si>
  <si>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</si>
  <si>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</si>
  <si>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</si>
  <si>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</si>
  <si>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</si>
  <si>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</si>
  <si>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</si>
  <si>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</si>
  <si>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</si>
  <si>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</si>
  <si>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</si>
  <si>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</si>
  <si>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</si>
  <si>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</si>
  <si>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</si>
  <si>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</si>
  <si>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</si>
  <si>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</si>
  <si>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</si>
  <si>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</si>
  <si>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</si>
  <si>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</si>
  <si>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</si>
  <si>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</si>
  <si>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</si>
  <si>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</si>
  <si>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</si>
  <si>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</si>
  <si>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</si>
  <si>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</si>
  <si>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</si>
  <si>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</si>
  <si>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</si>
  <si>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</si>
  <si>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</si>
  <si>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</si>
  <si>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</si>
  <si>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</si>
  <si>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</si>
  <si>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</si>
  <si>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</si>
  <si>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</si>
  <si>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</si>
  <si>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</si>
  <si>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</si>
  <si>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</si>
  <si>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</si>
  <si>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</si>
  <si>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</si>
  <si>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</si>
  <si>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</si>
  <si>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</si>
  <si>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</si>
  <si>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</si>
  <si>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</si>
  <si>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</si>
  <si>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</si>
  <si>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</si>
  <si>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</si>
  <si>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</si>
  <si>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</si>
  <si>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</si>
  <si>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</si>
  <si>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</si>
  <si>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</si>
  <si>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</si>
  <si>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</si>
  <si>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</si>
  <si>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</si>
  <si>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</si>
  <si>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</si>
  <si>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</si>
  <si>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</si>
  <si>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</si>
  <si>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</si>
  <si>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</si>
  <si>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</si>
  <si>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</si>
  <si>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</si>
  <si>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</si>
  <si>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</si>
  <si>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</si>
  <si>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</si>
  <si>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</si>
  <si>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</si>
  <si>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</si>
  <si>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</si>
  <si>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</si>
  <si>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</si>
  <si>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</si>
  <si>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</si>
  <si>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</si>
  <si>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</si>
  <si>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</si>
  <si>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</si>
  <si>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</si>
  <si>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</si>
  <si>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</si>
  <si>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</si>
  <si>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</si>
  <si>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</si>
  <si>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</si>
  <si>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</si>
  <si>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</si>
  <si>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</si>
  <si>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</si>
  <si>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</si>
  <si>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</si>
  <si>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</si>
  <si>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</si>
  <si>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</si>
  <si>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</si>
  <si>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</si>
  <si>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</si>
  <si>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</si>
  <si>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</si>
  <si>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</si>
  <si>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</si>
  <si>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</si>
  <si>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</si>
  <si>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</si>
  <si>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</si>
  <si>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</si>
  <si>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</si>
  <si>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</si>
  <si>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</si>
  <si>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</si>
  <si>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</si>
  <si>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</si>
  <si>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</si>
  <si>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</si>
  <si>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</si>
  <si>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</si>
  <si>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</si>
  <si>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</si>
  <si>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</si>
  <si>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</si>
  <si>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</si>
  <si>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</si>
  <si>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</si>
  <si>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</si>
  <si>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</si>
  <si>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</si>
  <si>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</si>
  <si>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06382_平成2年度</t>
  </si>
  <si>
    <t>06382</t>
  </si>
  <si>
    <t>川西町</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</si>
  <si>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</si>
  <si>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</si>
  <si>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</si>
  <si>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</si>
  <si>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</si>
  <si>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</si>
  <si>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</si>
  <si>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</si>
  <si>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</si>
  <si>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</si>
  <si>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</si>
  <si>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</si>
  <si>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</si>
  <si>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</si>
  <si>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</si>
  <si>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</si>
  <si>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</si>
  <si>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</si>
  <si>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</si>
  <si>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</si>
  <si>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</si>
  <si>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</si>
  <si>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</si>
  <si>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</si>
  <si>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</si>
  <si>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</si>
  <si>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</si>
  <si>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</si>
  <si>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</si>
  <si>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</si>
  <si>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</si>
  <si>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</si>
  <si>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</si>
  <si>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</si>
  <si>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</si>
  <si>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</si>
  <si>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</si>
  <si>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</si>
  <si>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</si>
  <si>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</si>
  <si>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</si>
  <si>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</si>
  <si>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</si>
  <si>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</si>
  <si>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</si>
  <si>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</si>
  <si>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</si>
  <si>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</si>
  <si>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</si>
  <si>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</si>
  <si>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</si>
  <si>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</si>
  <si>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</si>
  <si>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</si>
  <si>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</si>
  <si>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</si>
  <si>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</si>
  <si>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</si>
  <si>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</si>
  <si>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</si>
  <si>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</si>
  <si>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</si>
  <si>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</si>
  <si>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</si>
  <si>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</si>
  <si>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</si>
  <si>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</si>
  <si>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</si>
  <si>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</si>
  <si>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</si>
  <si>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</si>
  <si>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</si>
  <si>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</si>
  <si>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</si>
  <si>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</si>
  <si>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</si>
  <si>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</si>
  <si>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</si>
  <si>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</si>
  <si>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</si>
  <si>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</si>
  <si>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</si>
  <si>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</si>
  <si>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</si>
  <si>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</si>
  <si>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</si>
  <si>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</si>
  <si>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</si>
  <si>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</si>
  <si>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</si>
  <si>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</si>
  <si>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</si>
  <si>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</si>
  <si>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</si>
  <si>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</si>
  <si>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</si>
  <si>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</si>
  <si>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</si>
  <si>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</si>
  <si>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</si>
  <si>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</si>
  <si>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</si>
  <si>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</si>
  <si>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</si>
  <si>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</si>
  <si>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</si>
  <si>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</si>
  <si>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</si>
  <si>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</si>
  <si>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</si>
  <si>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</si>
  <si>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</si>
  <si>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</si>
  <si>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</si>
  <si>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</si>
  <si>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</si>
  <si>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</si>
  <si>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</si>
  <si>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</si>
  <si>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</si>
  <si>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</si>
  <si>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</si>
  <si>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</si>
  <si>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</si>
  <si>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</si>
  <si>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</si>
  <si>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</si>
  <si>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</si>
  <si>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</si>
  <si>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</si>
  <si>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</si>
  <si>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</si>
  <si>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</si>
  <si>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</si>
  <si>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</si>
  <si>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</si>
  <si>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</si>
  <si>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</si>
  <si>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</si>
  <si>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</si>
  <si>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</si>
  <si>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</si>
  <si>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</si>
  <si>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</si>
  <si>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</si>
  <si>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</si>
  <si>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</si>
  <si>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</si>
  <si>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</si>
  <si>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</si>
  <si>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</si>
  <si>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</si>
  <si>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</si>
  <si>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</si>
  <si>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</si>
  <si>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</si>
  <si>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</si>
  <si>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</si>
  <si>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</si>
  <si>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</si>
  <si>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</si>
  <si>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</si>
  <si>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</si>
  <si>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</si>
  <si>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</si>
  <si>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</si>
  <si>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</si>
  <si>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</si>
  <si>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</si>
  <si>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</si>
  <si>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</si>
  <si>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</si>
  <si>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</si>
  <si>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</si>
  <si>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</si>
  <si>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</si>
  <si>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</si>
  <si>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</si>
  <si>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</si>
  <si>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</si>
  <si>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</si>
  <si>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</si>
  <si>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</si>
  <si>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</si>
  <si>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</si>
  <si>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</si>
  <si>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</si>
  <si>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</si>
  <si>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</si>
  <si>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</si>
  <si>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</si>
  <si>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</si>
  <si>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</si>
  <si>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</si>
  <si>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</si>
  <si>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</si>
  <si>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</si>
  <si>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</si>
  <si>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</si>
  <si>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</si>
  <si>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</si>
  <si>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</si>
  <si>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</si>
  <si>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</si>
  <si>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</si>
  <si>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</si>
  <si>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</si>
  <si>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</si>
  <si>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</si>
  <si>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</si>
  <si>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</si>
  <si>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</si>
  <si>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</si>
  <si>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</si>
  <si>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</si>
  <si>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</si>
  <si>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</si>
  <si>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</si>
  <si>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</si>
  <si>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</si>
  <si>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</si>
  <si>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</si>
  <si>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</si>
  <si>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</si>
  <si>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</si>
  <si>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</si>
  <si>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</si>
  <si>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</si>
  <si>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</si>
  <si>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</si>
  <si>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</si>
  <si>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</si>
  <si>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</si>
  <si>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</si>
  <si>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</si>
  <si>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</si>
  <si>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</si>
  <si>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</si>
  <si>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</si>
  <si>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</si>
  <si>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</si>
  <si>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</si>
  <si>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</si>
  <si>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</si>
  <si>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</si>
  <si>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</si>
  <si>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</si>
  <si>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</si>
  <si>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</si>
  <si>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</si>
  <si>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</si>
  <si>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</si>
  <si>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</si>
  <si>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</si>
  <si>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</si>
  <si>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</si>
  <si>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</si>
  <si>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</si>
  <si>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</si>
  <si>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</si>
  <si>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</si>
  <si>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</si>
  <si>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</si>
  <si>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</si>
  <si>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</si>
  <si>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</si>
  <si>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</si>
  <si>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</si>
  <si>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</si>
  <si>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</si>
  <si>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</si>
  <si>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</si>
  <si>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</si>
  <si>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</si>
  <si>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</si>
  <si>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</si>
  <si>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</si>
  <si>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</si>
  <si>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</si>
  <si>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</si>
  <si>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</si>
  <si>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</si>
  <si>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</si>
  <si>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</si>
  <si>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</si>
  <si>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</si>
  <si>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</si>
  <si>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</si>
  <si>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</si>
  <si>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</si>
  <si>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</si>
  <si>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</si>
  <si>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</si>
  <si>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</si>
  <si>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</si>
  <si>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</si>
  <si>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</si>
  <si>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</si>
  <si>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</si>
  <si>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</si>
  <si>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</si>
  <si>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</si>
  <si>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</si>
  <si>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</si>
  <si>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</si>
  <si>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</si>
  <si>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</si>
  <si>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</si>
  <si>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</si>
  <si>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</si>
  <si>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</si>
  <si>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</si>
  <si>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</si>
  <si>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</si>
  <si>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</si>
  <si>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</si>
  <si>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</si>
  <si>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</si>
  <si>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</si>
  <si>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</si>
  <si>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</si>
  <si>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</si>
  <si>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</si>
  <si>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</si>
  <si>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</si>
  <si>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</si>
  <si>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</si>
  <si>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</si>
  <si>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</si>
  <si>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</si>
  <si>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</si>
  <si>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</si>
  <si>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</si>
  <si>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</si>
  <si>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</si>
  <si>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</si>
  <si>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</si>
  <si>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</si>
  <si>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</si>
  <si>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</si>
  <si>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</si>
  <si>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</si>
  <si>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</si>
  <si>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</si>
  <si>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</si>
  <si>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</si>
  <si>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</si>
  <si>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</si>
  <si>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</si>
  <si>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</si>
  <si>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</si>
  <si>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</si>
  <si>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</si>
  <si>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</si>
  <si>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</si>
  <si>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</si>
  <si>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</si>
  <si>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</si>
  <si>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</si>
  <si>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</si>
  <si>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</si>
  <si>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</si>
  <si>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</si>
  <si>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</si>
  <si>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</si>
  <si>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</si>
  <si>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</si>
  <si>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</si>
  <si>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</si>
  <si>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</si>
  <si>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</si>
  <si>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</si>
  <si>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</si>
  <si>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</si>
  <si>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</si>
  <si>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</si>
  <si>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</si>
  <si>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</si>
  <si>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</si>
  <si>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</si>
  <si>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</si>
  <si>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</si>
  <si>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</si>
  <si>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</si>
  <si>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</si>
  <si>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</si>
  <si>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</si>
  <si>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</si>
  <si>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</si>
  <si>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</si>
  <si>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</si>
  <si>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</si>
  <si>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</si>
  <si>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</si>
  <si>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</si>
  <si>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</si>
  <si>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05303</t>
  </si>
  <si>
    <t>小坂町</t>
  </si>
  <si>
    <t>05303_令和3年度</t>
  </si>
  <si>
    <t>05303_令和4年度</t>
  </si>
  <si>
    <t>05366</t>
  </si>
  <si>
    <t>井川町</t>
  </si>
  <si>
    <t>05366_令和3年度</t>
  </si>
  <si>
    <t>05366_令和4年度</t>
  </si>
  <si>
    <t>05327</t>
  </si>
  <si>
    <t>上小阿仁村</t>
  </si>
  <si>
    <t>05327_令和3年度</t>
  </si>
  <si>
    <t>05327_令和4年度</t>
  </si>
  <si>
    <t>05464</t>
  </si>
  <si>
    <t>東成瀬村</t>
  </si>
  <si>
    <t>05464_令和3年度</t>
  </si>
  <si>
    <t>05464_令和4年度</t>
  </si>
  <si>
    <t>05363</t>
  </si>
  <si>
    <t>八郎潟町</t>
  </si>
  <si>
    <t>05363_令和3年度</t>
  </si>
  <si>
    <t>05363_令和4年度</t>
  </si>
  <si>
    <t>05361</t>
  </si>
  <si>
    <t>五城目町</t>
  </si>
  <si>
    <t>05361_令和3年度</t>
  </si>
  <si>
    <t>05361_令和4年度</t>
  </si>
  <si>
    <t>05348</t>
  </si>
  <si>
    <t>三種町</t>
  </si>
  <si>
    <t>05348_令和3年度</t>
  </si>
  <si>
    <t>05348_令和4年度</t>
  </si>
  <si>
    <t>05214</t>
  </si>
  <si>
    <t>にかほ市</t>
  </si>
  <si>
    <t>05214_令和3年度</t>
  </si>
  <si>
    <t>05214_令和4年度</t>
  </si>
  <si>
    <t>05213</t>
  </si>
  <si>
    <t>北秋田市</t>
  </si>
  <si>
    <t>05213_令和3年度</t>
  </si>
  <si>
    <t>05213_令和4年度</t>
  </si>
  <si>
    <t>05209</t>
  </si>
  <si>
    <t>鹿角市</t>
  </si>
  <si>
    <t>05209_令和3年度</t>
  </si>
  <si>
    <t>05209_令和4年度</t>
  </si>
  <si>
    <t>05202</t>
  </si>
  <si>
    <t>能代市</t>
  </si>
  <si>
    <t>05202_令和3年度</t>
  </si>
  <si>
    <t>05202_令和4年度</t>
  </si>
  <si>
    <t>05203</t>
  </si>
  <si>
    <t>横手市</t>
  </si>
  <si>
    <t>05203_令和3年度</t>
  </si>
  <si>
    <t>05203_令和4年度</t>
  </si>
  <si>
    <t>05204</t>
  </si>
  <si>
    <t>大館市</t>
  </si>
  <si>
    <t>05204_令和3年度</t>
  </si>
  <si>
    <t>05204_令和4年度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</si>
  <si>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</si>
  <si>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</si>
  <si>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</si>
  <si>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</si>
  <si>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</si>
  <si>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</si>
  <si>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</si>
  <si>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</si>
  <si>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</si>
  <si>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</si>
  <si>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</si>
  <si>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</si>
  <si>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</si>
  <si>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</si>
  <si>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</si>
  <si>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</si>
  <si>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</si>
  <si>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</si>
  <si>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</si>
  <si>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</si>
  <si>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</si>
  <si>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05207_令和4年度</t>
  </si>
  <si>
    <t>05207</t>
  </si>
  <si>
    <t>湯沢市</t>
  </si>
  <si>
    <t>05207_令和3年度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</si>
</sst>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1.5040368482833975</c:v>
                </c:pt>
                <c:pt idx="1">
                  <c:v>1.3040543421640691</c:v>
                </c:pt>
                <c:pt idx="2">
                  <c:v>1.6259494641389651</c:v>
                </c:pt>
                <c:pt idx="3">
                  <c:v>1.9706829993062525</c:v>
                </c:pt>
                <c:pt idx="4">
                  <c:v>1.6319694027801426</c:v>
                </c:pt>
                <c:pt idx="5">
                  <c:v>2.1045293557180846</c:v>
                </c:pt>
                <c:pt idx="6">
                  <c:v>1.7476084193839483</c:v>
                </c:pt>
                <c:pt idx="7">
                  <c:v>1.2324764387772111</c:v>
                </c:pt>
                <c:pt idx="8">
                  <c:v>1.5912316906861632</c:v>
                </c:pt>
                <c:pt idx="9">
                  <c:v>1.7282694890764441</c:v>
                </c:pt>
                <c:pt idx="10">
                  <c:v>1.4426445268968353</c:v>
                </c:pt>
                <c:pt idx="11">
                  <c:v>1.4041633264938305</c:v>
                </c:pt>
                <c:pt idx="12">
                  <c:v>1.540355437865532</c:v>
                </c:pt>
                <c:pt idx="13">
                  <c:v>1.5646147068903531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39.394217767526619</c:v>
                </c:pt>
                <c:pt idx="1">
                  <c:v>38.668851349025104</c:v>
                </c:pt>
                <c:pt idx="2">
                  <c:v>38.890772143472702</c:v>
                </c:pt>
                <c:pt idx="3">
                  <c:v>37.865110081012617</c:v>
                </c:pt>
                <c:pt idx="4">
                  <c:v>37.552701988711206</c:v>
                </c:pt>
                <c:pt idx="5">
                  <c:v>36.768230634298739</c:v>
                </c:pt>
                <c:pt idx="6">
                  <c:v>35.539885561575446</c:v>
                </c:pt>
                <c:pt idx="7">
                  <c:v>34.78672435022709</c:v>
                </c:pt>
                <c:pt idx="8">
                  <c:v>34.493018946316461</c:v>
                </c:pt>
                <c:pt idx="9">
                  <c:v>33.788994783896555</c:v>
                </c:pt>
                <c:pt idx="10">
                  <c:v>33.033483703794161</c:v>
                </c:pt>
                <c:pt idx="11">
                  <c:v>31.543050603706003</c:v>
                </c:pt>
                <c:pt idx="12">
                  <c:v>29.184659632676713</c:v>
                </c:pt>
                <c:pt idx="13">
                  <c:v>29.139897896024166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25.798999800428728</c:v>
                </c:pt>
                <c:pt idx="1">
                  <c:v>25.468896168842381</c:v>
                </c:pt>
                <c:pt idx="2">
                  <c:v>29.728940942447977</c:v>
                </c:pt>
                <c:pt idx="3">
                  <c:v>27.786192282415197</c:v>
                </c:pt>
                <c:pt idx="4">
                  <c:v>30.102866192374524</c:v>
                </c:pt>
                <c:pt idx="5">
                  <c:v>34.284766591431051</c:v>
                </c:pt>
                <c:pt idx="6">
                  <c:v>27.658516680482588</c:v>
                </c:pt>
                <c:pt idx="7">
                  <c:v>26.65746099131869</c:v>
                </c:pt>
                <c:pt idx="8">
                  <c:v>27.024483702105574</c:v>
                </c:pt>
                <c:pt idx="9">
                  <c:v>28.979271767725898</c:v>
                </c:pt>
                <c:pt idx="10">
                  <c:v>24.620722032648832</c:v>
                </c:pt>
                <c:pt idx="11">
                  <c:v>23.014233002550345</c:v>
                </c:pt>
                <c:pt idx="12">
                  <c:v>21.511681626392086</c:v>
                </c:pt>
                <c:pt idx="13">
                  <c:v>22.422917801017338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14.101479396788362</c:v>
                </c:pt>
                <c:pt idx="1">
                  <c:v>15.171791180261982</c:v>
                </c:pt>
                <c:pt idx="2">
                  <c:v>14.249766420567569</c:v>
                </c:pt>
                <c:pt idx="3">
                  <c:v>16.455506515320142</c:v>
                </c:pt>
                <c:pt idx="4">
                  <c:v>16.372582837434003</c:v>
                </c:pt>
                <c:pt idx="5">
                  <c:v>16.155067368474679</c:v>
                </c:pt>
                <c:pt idx="6">
                  <c:v>15.924342136659542</c:v>
                </c:pt>
                <c:pt idx="7">
                  <c:v>15.123279266161154</c:v>
                </c:pt>
                <c:pt idx="8">
                  <c:v>13.145481197274318</c:v>
                </c:pt>
                <c:pt idx="9">
                  <c:v>11.824825861675956</c:v>
                </c:pt>
                <c:pt idx="10">
                  <c:v>12.38985670084349</c:v>
                </c:pt>
                <c:pt idx="11">
                  <c:v>11.70911607112923</c:v>
                </c:pt>
                <c:pt idx="12">
                  <c:v>10.767758093524217</c:v>
                </c:pt>
                <c:pt idx="13">
                  <c:v>12.440882009789778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29.082708228376184</c:v>
                </c:pt>
                <c:pt idx="1">
                  <c:v>32.186436441926048</c:v>
                </c:pt>
                <c:pt idx="2">
                  <c:v>32.753116372242978</c:v>
                </c:pt>
                <c:pt idx="3">
                  <c:v>37.584837363236822</c:v>
                </c:pt>
                <c:pt idx="4">
                  <c:v>35.131853951768022</c:v>
                </c:pt>
                <c:pt idx="5">
                  <c:v>32.902180660519086</c:v>
                </c:pt>
                <c:pt idx="6">
                  <c:v>31.958702304090011</c:v>
                </c:pt>
                <c:pt idx="7">
                  <c:v>29.437318061023699</c:v>
                </c:pt>
                <c:pt idx="8">
                  <c:v>35.928005188204693</c:v>
                </c:pt>
                <c:pt idx="9">
                  <c:v>30.994207376040045</c:v>
                </c:pt>
                <c:pt idx="10">
                  <c:v>33.944468123307203</c:v>
                </c:pt>
                <c:pt idx="11">
                  <c:v>30.650594384403107</c:v>
                </c:pt>
                <c:pt idx="12">
                  <c:v>29.854797114363052</c:v>
                </c:pt>
                <c:pt idx="13">
                  <c:v>32.56675227824244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8732</c:v>
                </c:pt>
                <c:pt idx="1">
                  <c:v>8754</c:v>
                </c:pt>
                <c:pt idx="2">
                  <c:v>8792</c:v>
                </c:pt>
                <c:pt idx="3">
                  <c:v>8822</c:v>
                </c:pt>
                <c:pt idx="4">
                  <c:v>8858</c:v>
                </c:pt>
                <c:pt idx="5">
                  <c:v>8840</c:v>
                </c:pt>
                <c:pt idx="6">
                  <c:v>8827</c:v>
                </c:pt>
                <c:pt idx="7">
                  <c:v>8798</c:v>
                </c:pt>
                <c:pt idx="8">
                  <c:v>8773</c:v>
                </c:pt>
                <c:pt idx="9">
                  <c:v>8748</c:v>
                </c:pt>
                <c:pt idx="10">
                  <c:v>8724</c:v>
                </c:pt>
                <c:pt idx="11">
                  <c:v>8599</c:v>
                </c:pt>
                <c:pt idx="12">
                  <c:v>8572</c:v>
                </c:pt>
                <c:pt idx="13">
                  <c:v>8487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4166</c:v>
                </c:pt>
                <c:pt idx="1">
                  <c:v>4091</c:v>
                </c:pt>
                <c:pt idx="2">
                  <c:v>4028</c:v>
                </c:pt>
                <c:pt idx="3">
                  <c:v>3975</c:v>
                </c:pt>
                <c:pt idx="4">
                  <c:v>3885</c:v>
                </c:pt>
                <c:pt idx="5">
                  <c:v>3863</c:v>
                </c:pt>
                <c:pt idx="6">
                  <c:v>3781</c:v>
                </c:pt>
                <c:pt idx="7">
                  <c:v>3678</c:v>
                </c:pt>
                <c:pt idx="8">
                  <c:v>3801</c:v>
                </c:pt>
                <c:pt idx="9">
                  <c:v>3751</c:v>
                </c:pt>
                <c:pt idx="10">
                  <c:v>3717</c:v>
                </c:pt>
                <c:pt idx="11">
                  <c:v>3510</c:v>
                </c:pt>
                <c:pt idx="12">
                  <c:v>3687</c:v>
                </c:pt>
                <c:pt idx="13">
                  <c:v>3690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5402</c:v>
                </c:pt>
                <c:pt idx="1">
                  <c:v>5382</c:v>
                </c:pt>
                <c:pt idx="2">
                  <c:v>5370</c:v>
                </c:pt>
                <c:pt idx="3">
                  <c:v>5382</c:v>
                </c:pt>
                <c:pt idx="4">
                  <c:v>5457</c:v>
                </c:pt>
                <c:pt idx="5">
                  <c:v>5449</c:v>
                </c:pt>
                <c:pt idx="6">
                  <c:v>5427</c:v>
                </c:pt>
                <c:pt idx="7">
                  <c:v>5404</c:v>
                </c:pt>
                <c:pt idx="8">
                  <c:v>5384</c:v>
                </c:pt>
                <c:pt idx="9">
                  <c:v>5370</c:v>
                </c:pt>
                <c:pt idx="10">
                  <c:v>5354</c:v>
                </c:pt>
                <c:pt idx="11">
                  <c:v>5317</c:v>
                </c:pt>
                <c:pt idx="12">
                  <c:v>5283</c:v>
                </c:pt>
                <c:pt idx="13">
                  <c:v>5201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106</c:v>
                </c:pt>
                <c:pt idx="1">
                  <c:v>235</c:v>
                </c:pt>
                <c:pt idx="2">
                  <c:v>235</c:v>
                </c:pt>
                <c:pt idx="3">
                  <c:v>235</c:v>
                </c:pt>
                <c:pt idx="4">
                  <c:v>235</c:v>
                </c:pt>
                <c:pt idx="5">
                  <c:v>235</c:v>
                </c:pt>
                <c:pt idx="6">
                  <c:v>218</c:v>
                </c:pt>
                <c:pt idx="7">
                  <c:v>218</c:v>
                </c:pt>
                <c:pt idx="8">
                  <c:v>218</c:v>
                </c:pt>
                <c:pt idx="9">
                  <c:v>218</c:v>
                </c:pt>
                <c:pt idx="10">
                  <c:v>218</c:v>
                </c:pt>
                <c:pt idx="11">
                  <c:v>218</c:v>
                </c:pt>
                <c:pt idx="12">
                  <c:v>283</c:v>
                </c:pt>
                <c:pt idx="13">
                  <c:v>283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712</c:v>
                </c:pt>
                <c:pt idx="1">
                  <c:v>526</c:v>
                </c:pt>
                <c:pt idx="2">
                  <c:v>526</c:v>
                </c:pt>
                <c:pt idx="3">
                  <c:v>526</c:v>
                </c:pt>
                <c:pt idx="4">
                  <c:v>526</c:v>
                </c:pt>
                <c:pt idx="5">
                  <c:v>526</c:v>
                </c:pt>
                <c:pt idx="6">
                  <c:v>566</c:v>
                </c:pt>
                <c:pt idx="7">
                  <c:v>566</c:v>
                </c:pt>
                <c:pt idx="8">
                  <c:v>566</c:v>
                </c:pt>
                <c:pt idx="9">
                  <c:v>566</c:v>
                </c:pt>
                <c:pt idx="10">
                  <c:v>566</c:v>
                </c:pt>
                <c:pt idx="11">
                  <c:v>566</c:v>
                </c:pt>
                <c:pt idx="12">
                  <c:v>520</c:v>
                </c:pt>
                <c:pt idx="13">
                  <c:v>520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156.7561</c:v>
                </c:pt>
                <c:pt idx="1">
                  <c:v>118.78189999999999</c:v>
                </c:pt>
                <c:pt idx="2">
                  <c:v>145.8408</c:v>
                </c:pt>
                <c:pt idx="3">
                  <c:v>144.55439999999999</c:v>
                </c:pt>
                <c:pt idx="4">
                  <c:v>153.9828</c:v>
                </c:pt>
                <c:pt idx="5">
                  <c:v>145.29089999999999</c:v>
                </c:pt>
                <c:pt idx="6">
                  <c:v>154.01150000000001</c:v>
                </c:pt>
                <c:pt idx="7">
                  <c:v>126.9731</c:v>
                </c:pt>
                <c:pt idx="8">
                  <c:v>142.89320000000001</c:v>
                </c:pt>
                <c:pt idx="9">
                  <c:v>142.80000000000001</c:v>
                </c:pt>
                <c:pt idx="10">
                  <c:v>155.4462</c:v>
                </c:pt>
                <c:pt idx="11">
                  <c:v>140.31479999999999</c:v>
                </c:pt>
                <c:pt idx="12">
                  <c:v>134.78149999999999</c:v>
                </c:pt>
                <c:pt idx="13">
                  <c:v>157.78380000000001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9.8859999999999992</c:v>
                </c:pt>
                <c:pt idx="1">
                  <c:v>9.9670000000000005</c:v>
                </c:pt>
                <c:pt idx="2">
                  <c:v>10.419</c:v>
                </c:pt>
                <c:pt idx="3">
                  <c:v>10.122999999999999</c:v>
                </c:pt>
                <c:pt idx="4">
                  <c:v>9.968</c:v>
                </c:pt>
                <c:pt idx="5">
                  <c:v>9.7029999999999994</c:v>
                </c:pt>
                <c:pt idx="6">
                  <c:v>6.5860000000000003</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3.992</c:v>
                </c:pt>
                <c:pt idx="1">
                  <c:v>3.4740000000000002</c:v>
                </c:pt>
                <c:pt idx="2">
                  <c:v>4.8380000000000001</c:v>
                </c:pt>
                <c:pt idx="3">
                  <c:v>11.02</c:v>
                </c:pt>
                <c:pt idx="4">
                  <c:v>7.9080000000000004</c:v>
                </c:pt>
                <c:pt idx="5">
                  <c:v>5.7039999999999997</c:v>
                </c:pt>
                <c:pt idx="6">
                  <c:v>5.867</c:v>
                </c:pt>
                <c:pt idx="7">
                  <c:v>6.0279999999999996</c:v>
                </c:pt>
                <c:pt idx="8">
                  <c:v>6.0839999999999996</c:v>
                </c:pt>
                <c:pt idx="9">
                  <c:v>6.3529999999999998</c:v>
                </c:pt>
                <c:pt idx="10">
                  <c:v>6.8319999999999999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9.8859999999999992</c:v>
                </c:pt>
                <c:pt idx="1">
                  <c:v>9.9670000000000005</c:v>
                </c:pt>
                <c:pt idx="2">
                  <c:v>10.419</c:v>
                </c:pt>
                <c:pt idx="3">
                  <c:v>15.667999999999999</c:v>
                </c:pt>
                <c:pt idx="4">
                  <c:v>12.032999999999999</c:v>
                </c:pt>
                <c:pt idx="5">
                  <c:v>9.7029999999999994</c:v>
                </c:pt>
                <c:pt idx="6">
                  <c:v>6.5860000000000003</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3.992</c:v>
                </c:pt>
                <c:pt idx="1">
                  <c:v>3.4740000000000002</c:v>
                </c:pt>
                <c:pt idx="2">
                  <c:v>4.8380000000000001</c:v>
                </c:pt>
                <c:pt idx="3">
                  <c:v>5.4749999999999996</c:v>
                </c:pt>
                <c:pt idx="4">
                  <c:v>5.843</c:v>
                </c:pt>
                <c:pt idx="5">
                  <c:v>5.7039999999999997</c:v>
                </c:pt>
                <c:pt idx="6">
                  <c:v>5.867</c:v>
                </c:pt>
                <c:pt idx="7">
                  <c:v>6.0279999999999996</c:v>
                </c:pt>
                <c:pt idx="8">
                  <c:v>6.0839999999999996</c:v>
                </c:pt>
                <c:pt idx="9">
                  <c:v>6.3529999999999998</c:v>
                </c:pt>
                <c:pt idx="10">
                  <c:v>6.8319999999999999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14.249766420567569</c:v>
                </c:pt>
                <c:pt idx="1">
                  <c:v>16.455506515320142</c:v>
                </c:pt>
                <c:pt idx="2">
                  <c:v>16.372582837434003</c:v>
                </c:pt>
                <c:pt idx="3">
                  <c:v>16.155067368474679</c:v>
                </c:pt>
                <c:pt idx="4">
                  <c:v>15.924342136659542</c:v>
                </c:pt>
                <c:pt idx="5">
                  <c:v>15.123279266161154</c:v>
                </c:pt>
                <c:pt idx="6">
                  <c:v>13.145481197274318</c:v>
                </c:pt>
                <c:pt idx="7">
                  <c:v>11.824825861675956</c:v>
                </c:pt>
                <c:pt idx="8">
                  <c:v>12.38985670084349</c:v>
                </c:pt>
                <c:pt idx="9">
                  <c:v>11.70911607112923</c:v>
                </c:pt>
                <c:pt idx="10">
                  <c:v>10.767758093524217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32.753116372242978</c:v>
                </c:pt>
                <c:pt idx="1">
                  <c:v>37.584837363236822</c:v>
                </c:pt>
                <c:pt idx="2">
                  <c:v>35.131853951768022</c:v>
                </c:pt>
                <c:pt idx="3">
                  <c:v>32.902180660519086</c:v>
                </c:pt>
                <c:pt idx="4">
                  <c:v>31.958702304090011</c:v>
                </c:pt>
                <c:pt idx="5">
                  <c:v>29.437318061023699</c:v>
                </c:pt>
                <c:pt idx="6">
                  <c:v>35.928005188204693</c:v>
                </c:pt>
                <c:pt idx="7">
                  <c:v>30.994207376040045</c:v>
                </c:pt>
                <c:pt idx="8">
                  <c:v>33.944468123307203</c:v>
                </c:pt>
                <c:pt idx="9">
                  <c:v>30.650594384403107</c:v>
                </c:pt>
                <c:pt idx="10">
                  <c:v>29.854797114363052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0.12188153196265221</c:v>
                </c:pt>
                <c:pt idx="1">
                  <c:v>9.2430890851693648E-2</c:v>
                </c:pt>
                <c:pt idx="2">
                  <c:v>0.1377097834529887</c:v>
                </c:pt>
                <c:pt idx="3">
                  <c:v>0.16640234446739016</c:v>
                </c:pt>
                <c:pt idx="4">
                  <c:v>0.18282970141914132</c:v>
                </c:pt>
                <c:pt idx="5">
                  <c:v>0.19376765193675527</c:v>
                </c:pt>
                <c:pt idx="6">
                  <c:v>0.16329879628068411</c:v>
                </c:pt>
                <c:pt idx="7">
                  <c:v>0.19448795469633215</c:v>
                </c:pt>
                <c:pt idx="8">
                  <c:v>0.17923391752373807</c:v>
                </c:pt>
                <c:pt idx="9">
                  <c:v>0.20727167376671801</c:v>
                </c:pt>
                <c:pt idx="10">
                  <c:v>0.22884094552138642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0.69376575785347072</c:v>
                </c:pt>
                <c:pt idx="1">
                  <c:v>0.60569390499895481</c:v>
                </c:pt>
                <c:pt idx="2">
                  <c:v>0.63636874544791866</c:v>
                </c:pt>
                <c:pt idx="3">
                  <c:v>0.96985048979584243</c:v>
                </c:pt>
                <c:pt idx="4">
                  <c:v>0.75563561098695209</c:v>
                </c:pt>
                <c:pt idx="5">
                  <c:v>0.64159365368004473</c:v>
                </c:pt>
                <c:pt idx="6">
                  <c:v>0.50100866610844119</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6.8319999999999999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6.8319999999999999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6.8319999999999999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23.74853161393759</c:v>
                </c:pt>
                <c:pt idx="2">
                  <c:v>2.6664334624649872</c:v>
                </c:pt>
                <c:pt idx="3">
                  <c:v>9.6573129094079011</c:v>
                </c:pt>
                <c:pt idx="4">
                  <c:v>12.705420479596023</c:v>
                </c:pt>
                <c:pt idx="5">
                  <c:v>31.255350702029755</c:v>
                </c:pt>
                <c:pt idx="7">
                  <c:v>40.276642044870854</c:v>
                </c:pt>
                <c:pt idx="8">
                  <c:v>1.1043579802398849</c:v>
                </c:pt>
                <c:pt idx="9">
                  <c:v>0</c:v>
                </c:pt>
                <c:pt idx="10">
                  <c:v>1.4044914121579835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36.07227798581048</c:v>
                </c:pt>
                <c:pt idx="4" formatCode="#,##0">
                  <c:v>12.705420479596023</c:v>
                </c:pt>
                <c:pt idx="5" formatCode="#,##0">
                  <c:v>31.255350702029755</c:v>
                </c:pt>
                <c:pt idx="6" formatCode="#,##0">
                  <c:v>41.381000025110737</c:v>
                </c:pt>
                <c:pt idx="10" formatCode="#,##0">
                  <c:v>1.4044914121579835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6.8319999999999999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6.8319999999999999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6.8319999999999999</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341.5</c:v>
                </c:pt>
                <c:pt idx="1">
                  <c:v>208.6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409.84098</c:v>
                </c:pt>
                <c:pt idx="1">
                  <c:v>275.92773599999998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34.555829544000005</c:v>
                </c:pt>
                <c:pt idx="1">
                  <c:v>26.504415504000001</c:v>
                </c:pt>
                <c:pt idx="2">
                  <c:v>0.38804230799999995</c:v>
                </c:pt>
                <c:pt idx="3">
                  <c:v>0</c:v>
                </c:pt>
                <c:pt idx="4">
                  <c:v>0.88321267000000003</c:v>
                </c:pt>
                <c:pt idx="5">
                  <c:v>8.0204677100000001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1,171,644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843839</c:v>
                </c:pt>
                <c:pt idx="1">
                  <c:v>326300</c:v>
                </c:pt>
                <c:pt idx="2">
                  <c:v>1505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5.5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95.5</c:v>
                </c:pt>
                <c:pt idx="3">
                  <c:v>159.1</c:v>
                </c:pt>
                <c:pt idx="4">
                  <c:v>159</c:v>
                </c:pt>
                <c:pt idx="5">
                  <c:v>208.6</c:v>
                </c:pt>
                <c:pt idx="6">
                  <c:v>208.6</c:v>
                </c:pt>
                <c:pt idx="7">
                  <c:v>208.6</c:v>
                </c:pt>
                <c:pt idx="8">
                  <c:v>208.6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211.6</c:v>
                </c:pt>
                <c:pt idx="1">
                  <c:v>235.6</c:v>
                </c:pt>
                <c:pt idx="2">
                  <c:v>263.60000000000002</c:v>
                </c:pt>
                <c:pt idx="3">
                  <c:v>302.89999999999998</c:v>
                </c:pt>
                <c:pt idx="4">
                  <c:v>315.60000000000002</c:v>
                </c:pt>
                <c:pt idx="5">
                  <c:v>322.10000000000002</c:v>
                </c:pt>
                <c:pt idx="6">
                  <c:v>340.7</c:v>
                </c:pt>
                <c:pt idx="7">
                  <c:v>340.7</c:v>
                </c:pt>
                <c:pt idx="8">
                  <c:v>341.5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3.9530333740168799E-3</c:v>
                </c:pt>
                <c:pt idx="1">
                  <c:v>3.9530839460226149E-3</c:v>
                </c:pt>
                <c:pt idx="2">
                  <c:v>5.3476263362224946E-3</c:v>
                </c:pt>
                <c:pt idx="3">
                  <c:v>7.4624071184429654E-3</c:v>
                </c:pt>
                <c:pt idx="4">
                  <c:v>7.5065507233491964E-3</c:v>
                </c:pt>
                <c:pt idx="5">
                  <c:v>8.9586967576248105E-3</c:v>
                </c:pt>
                <c:pt idx="6">
                  <c:v>9.7338968256175575E-3</c:v>
                </c:pt>
                <c:pt idx="7">
                  <c:v>8.8315743236806708E-3</c:v>
                </c:pt>
                <c:pt idx="8">
                  <c:v>8.8439561175632751E-3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24.254710109499538</c:v>
                </c:pt>
                <c:pt idx="2">
                  <c:v>1.5574303238422555</c:v>
                </c:pt>
                <c:pt idx="3">
                  <c:v>7.0900402271772967</c:v>
                </c:pt>
                <c:pt idx="4">
                  <c:v>16.155067368474679</c:v>
                </c:pt>
                <c:pt idx="5">
                  <c:v>34.284766591431051</c:v>
                </c:pt>
                <c:pt idx="7">
                  <c:v>35.476459189479471</c:v>
                </c:pt>
                <c:pt idx="8">
                  <c:v>1.2917714448192661</c:v>
                </c:pt>
                <c:pt idx="9">
                  <c:v>0</c:v>
                </c:pt>
                <c:pt idx="10">
                  <c:v>2.1045293557180846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32.902180660519086</c:v>
                </c:pt>
                <c:pt idx="4" formatCode="#,##0">
                  <c:v>16.155067368474679</c:v>
                </c:pt>
                <c:pt idx="5" formatCode="#,##0">
                  <c:v>34.284766591431051</c:v>
                </c:pt>
                <c:pt idx="6" formatCode="#,##0">
                  <c:v>36.768230634298739</c:v>
                </c:pt>
                <c:pt idx="10" formatCode="#,##0">
                  <c:v>2.1045293557180846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51</c:v>
                </c:pt>
                <c:pt idx="1">
                  <c:v>56</c:v>
                </c:pt>
                <c:pt idx="2">
                  <c:v>61</c:v>
                </c:pt>
                <c:pt idx="3">
                  <c:v>67</c:v>
                </c:pt>
                <c:pt idx="4">
                  <c:v>69</c:v>
                </c:pt>
                <c:pt idx="5">
                  <c:v>71</c:v>
                </c:pt>
                <c:pt idx="6">
                  <c:v>75</c:v>
                </c:pt>
                <c:pt idx="7">
                  <c:v>75</c:v>
                </c:pt>
                <c:pt idx="8">
                  <c:v>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77540.945125013357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685.76871600000004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1706896.871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959884.1540000001</c:v>
                </c:pt>
                <c:pt idx="1">
                  <c:v>736233.76399999997</c:v>
                </c:pt>
                <c:pt idx="2">
                  <c:v>10778.953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685.76871600000004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排出量比較シート!$DN$21:$DN$50</c:f>
              <c:numCache>
                <c:formatCode>0.0%;;</c:formatCode>
                <c:ptCount val="30"/>
                <c:pt idx="0">
                  <c:v>0</c:v>
                </c:pt>
                <c:pt idx="1">
                  <c:v>1</c:v>
                </c:pt>
                <c:pt idx="2">
                  <c:v>1</c:v>
                </c:pt>
                <c:pt idx="3">
                  <c:v>1</c:v>
                </c:pt>
                <c:pt idx="4">
                  <c:v>0.48</c:v>
                </c:pt>
                <c:pt idx="5">
                  <c:v>0.68</c:v>
                </c:pt>
                <c:pt idx="6">
                  <c:v>1</c:v>
                </c:pt>
                <c:pt idx="7">
                  <c:v>1</c:v>
                </c:pt>
                <c:pt idx="8">
                  <c:v>0</c:v>
                </c:pt>
                <c:pt idx="9">
                  <c:v>0.96</c:v>
                </c:pt>
                <c:pt idx="10">
                  <c:v>0.5</c:v>
                </c:pt>
                <c:pt idx="11">
                  <c:v>1</c:v>
                </c:pt>
                <c:pt idx="12">
                  <c:v>0.57999999999999996</c:v>
                </c:pt>
                <c:pt idx="13">
                  <c:v>1</c:v>
                </c:pt>
                <c:pt idx="14">
                  <c:v>1</c:v>
                </c:pt>
                <c:pt idx="15">
                  <c:v>1</c:v>
                </c:pt>
                <c:pt idx="16">
                  <c:v>0</c:v>
                </c:pt>
                <c:pt idx="17">
                  <c:v>1</c:v>
                </c:pt>
                <c:pt idx="18">
                  <c:v>0</c:v>
                </c:pt>
                <c:pt idx="19">
                  <c:v>1</c:v>
                </c:pt>
                <c:pt idx="20">
                  <c:v>0</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排出量比較シート!$DQ$21:$DQ$50</c:f>
              <c:numCache>
                <c:formatCode>0.0%;;</c:formatCode>
                <c:ptCount val="30"/>
                <c:pt idx="0">
                  <c:v>0</c:v>
                </c:pt>
                <c:pt idx="1">
                  <c:v>0</c:v>
                </c:pt>
                <c:pt idx="2">
                  <c:v>0</c:v>
                </c:pt>
                <c:pt idx="3">
                  <c:v>0</c:v>
                </c:pt>
                <c:pt idx="4">
                  <c:v>0</c:v>
                </c:pt>
                <c:pt idx="5">
                  <c:v>0.32</c:v>
                </c:pt>
                <c:pt idx="6">
                  <c:v>0</c:v>
                </c:pt>
                <c:pt idx="7">
                  <c:v>0</c:v>
                </c:pt>
                <c:pt idx="8">
                  <c:v>1</c:v>
                </c:pt>
                <c:pt idx="9">
                  <c:v>0.01</c:v>
                </c:pt>
                <c:pt idx="10">
                  <c:v>0.5</c:v>
                </c:pt>
                <c:pt idx="11">
                  <c:v>0</c:v>
                </c:pt>
                <c:pt idx="12">
                  <c:v>0.21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排出量比較シート!$DR$21:$DR$50</c:f>
              <c:numCache>
                <c:formatCode>0.0%;;</c:formatCode>
                <c:ptCount val="30"/>
                <c:pt idx="0">
                  <c:v>0</c:v>
                </c:pt>
                <c:pt idx="1">
                  <c:v>0</c:v>
                </c:pt>
                <c:pt idx="2">
                  <c:v>0</c:v>
                </c:pt>
                <c:pt idx="3">
                  <c:v>0</c:v>
                </c:pt>
                <c:pt idx="4">
                  <c:v>0.52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排出量比較シート!$DF$21:$DF$50</c:f>
              <c:numCache>
                <c:formatCode>#,##0;;</c:formatCode>
                <c:ptCount val="30"/>
                <c:pt idx="0">
                  <c:v>0</c:v>
                </c:pt>
                <c:pt idx="1">
                  <c:v>4</c:v>
                </c:pt>
                <c:pt idx="2">
                  <c:v>1</c:v>
                </c:pt>
                <c:pt idx="3">
                  <c:v>1</c:v>
                </c:pt>
                <c:pt idx="4">
                  <c:v>12</c:v>
                </c:pt>
                <c:pt idx="5">
                  <c:v>1</c:v>
                </c:pt>
                <c:pt idx="6">
                  <c:v>1</c:v>
                </c:pt>
                <c:pt idx="7">
                  <c:v>4</c:v>
                </c:pt>
                <c:pt idx="8">
                  <c:v>0</c:v>
                </c:pt>
                <c:pt idx="9">
                  <c:v>3</c:v>
                </c:pt>
                <c:pt idx="10">
                  <c:v>2</c:v>
                </c:pt>
                <c:pt idx="11">
                  <c:v>1</c:v>
                </c:pt>
                <c:pt idx="12">
                  <c:v>1</c:v>
                </c:pt>
                <c:pt idx="13">
                  <c:v>4</c:v>
                </c:pt>
                <c:pt idx="14">
                  <c:v>4</c:v>
                </c:pt>
                <c:pt idx="15">
                  <c:v>2</c:v>
                </c:pt>
                <c:pt idx="16">
                  <c:v>0</c:v>
                </c:pt>
                <c:pt idx="17">
                  <c:v>1</c:v>
                </c:pt>
                <c:pt idx="18">
                  <c:v>0</c:v>
                </c:pt>
                <c:pt idx="19">
                  <c:v>1</c:v>
                </c:pt>
                <c:pt idx="20">
                  <c:v>0</c:v>
                </c:pt>
                <c:pt idx="21">
                  <c:v>1</c:v>
                </c:pt>
                <c:pt idx="22">
                  <c:v>0</c:v>
                </c:pt>
                <c:pt idx="23">
                  <c:v>3</c:v>
                </c:pt>
                <c:pt idx="24">
                  <c:v>2</c:v>
                </c:pt>
                <c:pt idx="25">
                  <c:v>1</c:v>
                </c:pt>
                <c:pt idx="26">
                  <c:v>2</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1</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排出量比較シート!$DJ$21:$DJ$50</c:f>
              <c:numCache>
                <c:formatCode>#,##0;;</c:formatCode>
                <c:ptCount val="30"/>
                <c:pt idx="0">
                  <c:v>0</c:v>
                </c:pt>
                <c:pt idx="1">
                  <c:v>0</c:v>
                </c:pt>
                <c:pt idx="2">
                  <c:v>0</c:v>
                </c:pt>
                <c:pt idx="3">
                  <c:v>0</c:v>
                </c:pt>
                <c:pt idx="4">
                  <c:v>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排出量比較シート!$DL$21:$DL$50</c:f>
              <c:numCache>
                <c:formatCode>#,##0;;</c:formatCode>
                <c:ptCount val="30"/>
                <c:pt idx="0">
                  <c:v>0</c:v>
                </c:pt>
                <c:pt idx="1">
                  <c:v>4</c:v>
                </c:pt>
                <c:pt idx="2">
                  <c:v>1</c:v>
                </c:pt>
                <c:pt idx="3">
                  <c:v>1</c:v>
                </c:pt>
                <c:pt idx="4">
                  <c:v>14</c:v>
                </c:pt>
                <c:pt idx="5">
                  <c:v>2</c:v>
                </c:pt>
                <c:pt idx="6">
                  <c:v>1</c:v>
                </c:pt>
                <c:pt idx="7">
                  <c:v>4</c:v>
                </c:pt>
                <c:pt idx="8">
                  <c:v>1</c:v>
                </c:pt>
                <c:pt idx="9">
                  <c:v>5</c:v>
                </c:pt>
                <c:pt idx="10">
                  <c:v>3</c:v>
                </c:pt>
                <c:pt idx="11">
                  <c:v>1</c:v>
                </c:pt>
                <c:pt idx="12">
                  <c:v>3</c:v>
                </c:pt>
                <c:pt idx="13">
                  <c:v>4</c:v>
                </c:pt>
                <c:pt idx="14">
                  <c:v>4</c:v>
                </c:pt>
                <c:pt idx="15">
                  <c:v>2</c:v>
                </c:pt>
                <c:pt idx="16">
                  <c:v>0</c:v>
                </c:pt>
                <c:pt idx="17">
                  <c:v>1</c:v>
                </c:pt>
                <c:pt idx="18">
                  <c:v>0</c:v>
                </c:pt>
                <c:pt idx="19">
                  <c:v>1</c:v>
                </c:pt>
                <c:pt idx="20">
                  <c:v>0</c:v>
                </c:pt>
                <c:pt idx="21">
                  <c:v>1</c:v>
                </c:pt>
                <c:pt idx="22">
                  <c:v>1</c:v>
                </c:pt>
                <c:pt idx="23">
                  <c:v>3</c:v>
                </c:pt>
                <c:pt idx="24">
                  <c:v>2</c:v>
                </c:pt>
                <c:pt idx="25">
                  <c:v>1</c:v>
                </c:pt>
                <c:pt idx="26">
                  <c:v>2</c:v>
                </c:pt>
                <c:pt idx="27">
                  <c:v>1</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排出量比較シート!$CX$21:$CX$50</c:f>
              <c:numCache>
                <c:formatCode>[=0]#;[&lt;1]0.00;#,##0</c:formatCode>
                <c:ptCount val="30"/>
                <c:pt idx="0">
                  <c:v>0</c:v>
                </c:pt>
                <c:pt idx="1">
                  <c:v>70.423000000000002</c:v>
                </c:pt>
                <c:pt idx="2">
                  <c:v>4.9669999999999996</c:v>
                </c:pt>
                <c:pt idx="3">
                  <c:v>4.5629999999999997</c:v>
                </c:pt>
                <c:pt idx="4">
                  <c:v>264.43099999999998</c:v>
                </c:pt>
                <c:pt idx="5">
                  <c:v>7.4359999999999999</c:v>
                </c:pt>
                <c:pt idx="6">
                  <c:v>31.72</c:v>
                </c:pt>
                <c:pt idx="7">
                  <c:v>22.286000000000001</c:v>
                </c:pt>
                <c:pt idx="8">
                  <c:v>0</c:v>
                </c:pt>
                <c:pt idx="9">
                  <c:v>179.75200000000001</c:v>
                </c:pt>
                <c:pt idx="10">
                  <c:v>7.9710000000000001</c:v>
                </c:pt>
                <c:pt idx="11">
                  <c:v>2.641</c:v>
                </c:pt>
                <c:pt idx="12">
                  <c:v>9.0939999999999994</c:v>
                </c:pt>
                <c:pt idx="13">
                  <c:v>15.625999999999999</c:v>
                </c:pt>
                <c:pt idx="14">
                  <c:v>36.670999999999999</c:v>
                </c:pt>
                <c:pt idx="15">
                  <c:v>12.803000000000001</c:v>
                </c:pt>
                <c:pt idx="16">
                  <c:v>0</c:v>
                </c:pt>
                <c:pt idx="17">
                  <c:v>6.8319999999999999</c:v>
                </c:pt>
                <c:pt idx="18">
                  <c:v>0</c:v>
                </c:pt>
                <c:pt idx="19">
                  <c:v>3.9923000000000002</c:v>
                </c:pt>
                <c:pt idx="20">
                  <c:v>0</c:v>
                </c:pt>
                <c:pt idx="21">
                  <c:v>7.2619999999999996</c:v>
                </c:pt>
                <c:pt idx="22">
                  <c:v>0</c:v>
                </c:pt>
                <c:pt idx="23">
                  <c:v>22.559000000000001</c:v>
                </c:pt>
                <c:pt idx="24">
                  <c:v>8.8130000000000006</c:v>
                </c:pt>
                <c:pt idx="25">
                  <c:v>2.86</c:v>
                </c:pt>
                <c:pt idx="26">
                  <c:v>12.55</c:v>
                </c:pt>
                <c:pt idx="27">
                  <c:v>0</c:v>
                </c:pt>
                <c:pt idx="28">
                  <c:v>94.263000000000005</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3.8519999999999999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3.2829999999999999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排出量比較シート!$DA$21:$DA$50</c:f>
              <c:numCache>
                <c:formatCode>[=0]#;[&lt;1]0.00;#,##0</c:formatCode>
                <c:ptCount val="30"/>
                <c:pt idx="0">
                  <c:v>0</c:v>
                </c:pt>
                <c:pt idx="1">
                  <c:v>0</c:v>
                </c:pt>
                <c:pt idx="2">
                  <c:v>0</c:v>
                </c:pt>
                <c:pt idx="3">
                  <c:v>0</c:v>
                </c:pt>
                <c:pt idx="4">
                  <c:v>0</c:v>
                </c:pt>
                <c:pt idx="5">
                  <c:v>3.4380000000000002</c:v>
                </c:pt>
                <c:pt idx="6">
                  <c:v>0</c:v>
                </c:pt>
                <c:pt idx="7">
                  <c:v>0</c:v>
                </c:pt>
                <c:pt idx="8">
                  <c:v>3.5289999999999999</c:v>
                </c:pt>
                <c:pt idx="9">
                  <c:v>2.6909999999999998</c:v>
                </c:pt>
                <c:pt idx="10">
                  <c:v>8.1039999999999992</c:v>
                </c:pt>
                <c:pt idx="11">
                  <c:v>0</c:v>
                </c:pt>
                <c:pt idx="12">
                  <c:v>3.3250000000000002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2.2610000000000001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排出量比較シート!$DB$21:$DB$50</c:f>
              <c:numCache>
                <c:formatCode>[=0]#;[&lt;1]0.00;#,##0</c:formatCode>
                <c:ptCount val="30"/>
                <c:pt idx="0">
                  <c:v>0</c:v>
                </c:pt>
                <c:pt idx="1">
                  <c:v>0</c:v>
                </c:pt>
                <c:pt idx="2">
                  <c:v>0</c:v>
                </c:pt>
                <c:pt idx="3">
                  <c:v>0</c:v>
                </c:pt>
                <c:pt idx="4">
                  <c:v>281.94799999999998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4.2370000000000001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排出量比較シート!$DD$21:$DD$50</c:f>
              <c:numCache>
                <c:formatCode>[=0]#;[&lt;1]0.00;#,##0</c:formatCode>
                <c:ptCount val="30"/>
                <c:pt idx="0">
                  <c:v>0</c:v>
                </c:pt>
                <c:pt idx="1">
                  <c:v>70.423000000000002</c:v>
                </c:pt>
                <c:pt idx="2">
                  <c:v>4.9669999999999996</c:v>
                </c:pt>
                <c:pt idx="3">
                  <c:v>4.5629999999999997</c:v>
                </c:pt>
                <c:pt idx="4">
                  <c:v>546.37899999999991</c:v>
                </c:pt>
                <c:pt idx="5">
                  <c:v>10.874000000000001</c:v>
                </c:pt>
                <c:pt idx="6">
                  <c:v>31.72</c:v>
                </c:pt>
                <c:pt idx="7">
                  <c:v>22.286000000000001</c:v>
                </c:pt>
                <c:pt idx="8">
                  <c:v>3.5289999999999999</c:v>
                </c:pt>
                <c:pt idx="9">
                  <c:v>186.29500000000002</c:v>
                </c:pt>
                <c:pt idx="10">
                  <c:v>16.074999999999999</c:v>
                </c:pt>
                <c:pt idx="11">
                  <c:v>2.641</c:v>
                </c:pt>
                <c:pt idx="12">
                  <c:v>15.701999999999998</c:v>
                </c:pt>
                <c:pt idx="13">
                  <c:v>15.625999999999999</c:v>
                </c:pt>
                <c:pt idx="14">
                  <c:v>36.670999999999999</c:v>
                </c:pt>
                <c:pt idx="15">
                  <c:v>12.803000000000001</c:v>
                </c:pt>
                <c:pt idx="16">
                  <c:v>0</c:v>
                </c:pt>
                <c:pt idx="17">
                  <c:v>6.8319999999999999</c:v>
                </c:pt>
                <c:pt idx="18">
                  <c:v>0</c:v>
                </c:pt>
                <c:pt idx="19">
                  <c:v>3.9923000000000002</c:v>
                </c:pt>
                <c:pt idx="20">
                  <c:v>0</c:v>
                </c:pt>
                <c:pt idx="21">
                  <c:v>7.2619999999999996</c:v>
                </c:pt>
                <c:pt idx="22">
                  <c:v>4.2370000000000001</c:v>
                </c:pt>
                <c:pt idx="23">
                  <c:v>22.559000000000001</c:v>
                </c:pt>
                <c:pt idx="24">
                  <c:v>8.8130000000000006</c:v>
                </c:pt>
                <c:pt idx="25">
                  <c:v>2.86</c:v>
                </c:pt>
                <c:pt idx="26">
                  <c:v>12.55</c:v>
                </c:pt>
                <c:pt idx="27">
                  <c:v>2.2610000000000001</c:v>
                </c:pt>
                <c:pt idx="28">
                  <c:v>94.263000000000005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排出量比較シート!$CU$21:$CU$50</c:f>
              <c:numCache>
                <c:formatCode>\(0%\);;</c:formatCode>
                <c:ptCount val="30"/>
                <c:pt idx="0">
                  <c:v>0</c:v>
                </c:pt>
                <c:pt idx="1">
                  <c:v>0</c:v>
                </c:pt>
                <c:pt idx="2">
                  <c:v>0</c:v>
                </c:pt>
                <c:pt idx="3">
                  <c:v>0</c:v>
                </c:pt>
                <c:pt idx="4">
                  <c:v>0</c:v>
                </c:pt>
                <c:pt idx="5">
                  <c:v>0.21459915752270076</c:v>
                </c:pt>
                <c:pt idx="6">
                  <c:v>0</c:v>
                </c:pt>
                <c:pt idx="7">
                  <c:v>0</c:v>
                </c:pt>
                <c:pt idx="8">
                  <c:v>0.22017947366699081</c:v>
                </c:pt>
                <c:pt idx="9">
                  <c:v>0.21057477681240488</c:v>
                </c:pt>
                <c:pt idx="10">
                  <c:v>0.52581723425327853</c:v>
                </c:pt>
                <c:pt idx="11">
                  <c:v>0</c:v>
                </c:pt>
                <c:pt idx="12">
                  <c:v>0.27429475270049708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0.16220164152407165</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排出量比較シート!$CM$21:$CM$50</c:f>
              <c:numCache>
                <c:formatCode>\(0%\);;</c:formatCode>
                <c:ptCount val="30"/>
                <c:pt idx="0">
                  <c:v>0</c:v>
                </c:pt>
                <c:pt idx="1">
                  <c:v>1</c:v>
                </c:pt>
                <c:pt idx="2">
                  <c:v>0.23510424287128909</c:v>
                </c:pt>
                <c:pt idx="3">
                  <c:v>4.5943024690939534E-2</c:v>
                </c:pt>
                <c:pt idx="4">
                  <c:v>1</c:v>
                </c:pt>
                <c:pt idx="5">
                  <c:v>0.32687840478084784</c:v>
                </c:pt>
                <c:pt idx="6">
                  <c:v>1</c:v>
                </c:pt>
                <c:pt idx="7">
                  <c:v>0.30421115824238276</c:v>
                </c:pt>
                <c:pt idx="8">
                  <c:v>0</c:v>
                </c:pt>
                <c:pt idx="9">
                  <c:v>1</c:v>
                </c:pt>
                <c:pt idx="10">
                  <c:v>0.35281240981485046</c:v>
                </c:pt>
                <c:pt idx="11">
                  <c:v>7.8004027012743449E-2</c:v>
                </c:pt>
                <c:pt idx="12">
                  <c:v>0.40067527836213518</c:v>
                </c:pt>
                <c:pt idx="13">
                  <c:v>0.19359498957932311</c:v>
                </c:pt>
                <c:pt idx="14">
                  <c:v>0.21592051000499396</c:v>
                </c:pt>
                <c:pt idx="15">
                  <c:v>9.7316037884627518E-2</c:v>
                </c:pt>
                <c:pt idx="16">
                  <c:v>0</c:v>
                </c:pt>
                <c:pt idx="17">
                  <c:v>0.22884094552138642</c:v>
                </c:pt>
                <c:pt idx="18">
                  <c:v>0</c:v>
                </c:pt>
                <c:pt idx="19">
                  <c:v>8.6619597785861591E-2</c:v>
                </c:pt>
                <c:pt idx="20">
                  <c:v>0</c:v>
                </c:pt>
                <c:pt idx="21">
                  <c:v>0.16440901037008598</c:v>
                </c:pt>
                <c:pt idx="22">
                  <c:v>0</c:v>
                </c:pt>
                <c:pt idx="23">
                  <c:v>0.12956540711199485</c:v>
                </c:pt>
                <c:pt idx="24">
                  <c:v>7.1078375737215024E-2</c:v>
                </c:pt>
                <c:pt idx="25">
                  <c:v>0.10580514292686052</c:v>
                </c:pt>
                <c:pt idx="26">
                  <c:v>0.58102602751125032</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排出量比較シート!$BV$21:$BV$50</c:f>
              <c:numCache>
                <c:formatCode>0%</c:formatCode>
                <c:ptCount val="30"/>
                <c:pt idx="0">
                  <c:v>0.24939382789883283</c:v>
                </c:pt>
                <c:pt idx="1">
                  <c:v>0.30200024146503973</c:v>
                </c:pt>
                <c:pt idx="2">
                  <c:v>0.21586373304371828</c:v>
                </c:pt>
                <c:pt idx="3">
                  <c:v>0.53283898262835272</c:v>
                </c:pt>
                <c:pt idx="4">
                  <c:v>0.55896815330340843</c:v>
                </c:pt>
                <c:pt idx="5">
                  <c:v>0.24693004895844167</c:v>
                </c:pt>
                <c:pt idx="6">
                  <c:v>0.3150893651970687</c:v>
                </c:pt>
                <c:pt idx="7">
                  <c:v>0.57985372391406154</c:v>
                </c:pt>
                <c:pt idx="8">
                  <c:v>0.12946161667464387</c:v>
                </c:pt>
                <c:pt idx="9">
                  <c:v>0.68541606977553393</c:v>
                </c:pt>
                <c:pt idx="10">
                  <c:v>0.24663901779214778</c:v>
                </c:pt>
                <c:pt idx="11">
                  <c:v>0.43687112820171137</c:v>
                </c:pt>
                <c:pt idx="12">
                  <c:v>0.34077033628269188</c:v>
                </c:pt>
                <c:pt idx="13">
                  <c:v>0.5350713058945511</c:v>
                </c:pt>
                <c:pt idx="14">
                  <c:v>0.68408109882523993</c:v>
                </c:pt>
                <c:pt idx="15">
                  <c:v>0.69863873003963961</c:v>
                </c:pt>
                <c:pt idx="16">
                  <c:v>9.5223496294438506E-2</c:v>
                </c:pt>
                <c:pt idx="17">
                  <c:v>0.32150589738719276</c:v>
                </c:pt>
                <c:pt idx="18">
                  <c:v>0.14181881693452333</c:v>
                </c:pt>
                <c:pt idx="19">
                  <c:v>0.26094092889939824</c:v>
                </c:pt>
                <c:pt idx="20">
                  <c:v>0.16635908822056322</c:v>
                </c:pt>
                <c:pt idx="21">
                  <c:v>0.25057636140783968</c:v>
                </c:pt>
                <c:pt idx="22">
                  <c:v>0.19302088859201363</c:v>
                </c:pt>
                <c:pt idx="23">
                  <c:v>0.74898108726487089</c:v>
                </c:pt>
                <c:pt idx="24">
                  <c:v>0.6639477169781397</c:v>
                </c:pt>
                <c:pt idx="25">
                  <c:v>0.32841792582134921</c:v>
                </c:pt>
                <c:pt idx="26">
                  <c:v>0.31658475725766239</c:v>
                </c:pt>
                <c:pt idx="27">
                  <c:v>6.1417530760975718E-2</c:v>
                </c:pt>
                <c:pt idx="28">
                  <c:v>0.51166485611691503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排出量比較シート!$BZ$21:$BZ$50</c:f>
              <c:numCache>
                <c:formatCode>0%</c:formatCode>
                <c:ptCount val="30"/>
                <c:pt idx="0">
                  <c:v>0.14775765943144564</c:v>
                </c:pt>
                <c:pt idx="1">
                  <c:v>0.14736240985974702</c:v>
                </c:pt>
                <c:pt idx="2">
                  <c:v>0.17493037134471359</c:v>
                </c:pt>
                <c:pt idx="3">
                  <c:v>9.5457582353143597E-2</c:v>
                </c:pt>
                <c:pt idx="4">
                  <c:v>6.512021804071777E-2</c:v>
                </c:pt>
                <c:pt idx="5">
                  <c:v>0.17389962719303351</c:v>
                </c:pt>
                <c:pt idx="6">
                  <c:v>0.1693161162499327</c:v>
                </c:pt>
                <c:pt idx="7">
                  <c:v>9.5873226990072016E-2</c:v>
                </c:pt>
                <c:pt idx="8">
                  <c:v>0.2215044267743641</c:v>
                </c:pt>
                <c:pt idx="9">
                  <c:v>6.330351233688486E-2</c:v>
                </c:pt>
                <c:pt idx="10">
                  <c:v>0.16825091763062125</c:v>
                </c:pt>
                <c:pt idx="11">
                  <c:v>0.13314086912228373</c:v>
                </c:pt>
                <c:pt idx="12">
                  <c:v>0.13372514863679966</c:v>
                </c:pt>
                <c:pt idx="13">
                  <c:v>9.5537088760287867E-2</c:v>
                </c:pt>
                <c:pt idx="14">
                  <c:v>8.4240326245848096E-2</c:v>
                </c:pt>
                <c:pt idx="15">
                  <c:v>5.6413630897476003E-2</c:v>
                </c:pt>
                <c:pt idx="16">
                  <c:v>0.13137505799950486</c:v>
                </c:pt>
                <c:pt idx="17">
                  <c:v>0.11595783804677749</c:v>
                </c:pt>
                <c:pt idx="18">
                  <c:v>0.18363049275637089</c:v>
                </c:pt>
                <c:pt idx="19">
                  <c:v>7.2625410706722113E-2</c:v>
                </c:pt>
                <c:pt idx="20">
                  <c:v>0.14284697480492914</c:v>
                </c:pt>
                <c:pt idx="21">
                  <c:v>9.9504209514716391E-2</c:v>
                </c:pt>
                <c:pt idx="22">
                  <c:v>0.18146248178440366</c:v>
                </c:pt>
                <c:pt idx="23">
                  <c:v>4.6762288284215171E-2</c:v>
                </c:pt>
                <c:pt idx="24">
                  <c:v>6.920369510589422E-2</c:v>
                </c:pt>
                <c:pt idx="25">
                  <c:v>0.16950512019126202</c:v>
                </c:pt>
                <c:pt idx="26">
                  <c:v>0.16405497671527416</c:v>
                </c:pt>
                <c:pt idx="27">
                  <c:v>0.12806121135012608</c:v>
                </c:pt>
                <c:pt idx="28">
                  <c:v>0.10847410467284742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排出量比較シート!$CA$21:$CA$50</c:f>
              <c:numCache>
                <c:formatCode>0%</c:formatCode>
                <c:ptCount val="30"/>
                <c:pt idx="0">
                  <c:v>0.17244035634668228</c:v>
                </c:pt>
                <c:pt idx="1">
                  <c:v>0.20950305994538221</c:v>
                </c:pt>
                <c:pt idx="2">
                  <c:v>0.22851087421326502</c:v>
                </c:pt>
                <c:pt idx="3">
                  <c:v>0.17927641220248366</c:v>
                </c:pt>
                <c:pt idx="4">
                  <c:v>5.1800650982703818E-2</c:v>
                </c:pt>
                <c:pt idx="5">
                  <c:v>0.20995478986459989</c:v>
                </c:pt>
                <c:pt idx="6">
                  <c:v>0.17418374222309033</c:v>
                </c:pt>
                <c:pt idx="7">
                  <c:v>0.10035016937444297</c:v>
                </c:pt>
                <c:pt idx="8">
                  <c:v>0.22628806419718248</c:v>
                </c:pt>
                <c:pt idx="9">
                  <c:v>8.0932272408174397E-2</c:v>
                </c:pt>
                <c:pt idx="10">
                  <c:v>0.21581540766065829</c:v>
                </c:pt>
                <c:pt idx="11">
                  <c:v>0.12451729887061964</c:v>
                </c:pt>
                <c:pt idx="12">
                  <c:v>0.16665560379052741</c:v>
                </c:pt>
                <c:pt idx="13">
                  <c:v>0.14908602253977635</c:v>
                </c:pt>
                <c:pt idx="14">
                  <c:v>5.7300496583270244E-2</c:v>
                </c:pt>
                <c:pt idx="15">
                  <c:v>7.5830978262832388E-2</c:v>
                </c:pt>
                <c:pt idx="16">
                  <c:v>0.33878360975243843</c:v>
                </c:pt>
                <c:pt idx="17">
                  <c:v>0.23165900203935544</c:v>
                </c:pt>
                <c:pt idx="18">
                  <c:v>0.2950337340996006</c:v>
                </c:pt>
                <c:pt idx="19">
                  <c:v>8.5115712074467068E-2</c:v>
                </c:pt>
                <c:pt idx="20">
                  <c:v>0.17563961064151065</c:v>
                </c:pt>
                <c:pt idx="21">
                  <c:v>0.13976767087049147</c:v>
                </c:pt>
                <c:pt idx="22">
                  <c:v>0.21954733289456221</c:v>
                </c:pt>
                <c:pt idx="23">
                  <c:v>7.309560661367269E-2</c:v>
                </c:pt>
                <c:pt idx="24">
                  <c:v>0.10492590122273228</c:v>
                </c:pt>
                <c:pt idx="25">
                  <c:v>0.13406193743626929</c:v>
                </c:pt>
                <c:pt idx="26">
                  <c:v>0.1829770941411869</c:v>
                </c:pt>
                <c:pt idx="27">
                  <c:v>0.15687329651691137</c:v>
                </c:pt>
                <c:pt idx="28">
                  <c:v>0.13836118758964641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排出量比較シート!$CB$21:$CB$50</c:f>
              <c:numCache>
                <c:formatCode>0%</c:formatCode>
                <c:ptCount val="30"/>
                <c:pt idx="0">
                  <c:v>0.40486945024494875</c:v>
                </c:pt>
                <c:pt idx="1">
                  <c:v>0.32589130303545871</c:v>
                </c:pt>
                <c:pt idx="2">
                  <c:v>0.36230036826240536</c:v>
                </c:pt>
                <c:pt idx="3">
                  <c:v>0.18434659953895011</c:v>
                </c:pt>
                <c:pt idx="4">
                  <c:v>0.31782466943960619</c:v>
                </c:pt>
                <c:pt idx="5">
                  <c:v>0.34587318686813817</c:v>
                </c:pt>
                <c:pt idx="6">
                  <c:v>0.31581050979609809</c:v>
                </c:pt>
                <c:pt idx="7">
                  <c:v>0.21105337877345245</c:v>
                </c:pt>
                <c:pt idx="8">
                  <c:v>0.38453619946302436</c:v>
                </c:pt>
                <c:pt idx="9">
                  <c:v>0.17008101394119624</c:v>
                </c:pt>
                <c:pt idx="10">
                  <c:v>0.34493720822082802</c:v>
                </c:pt>
                <c:pt idx="11">
                  <c:v>0.29958582668265643</c:v>
                </c:pt>
                <c:pt idx="12">
                  <c:v>0.33926858910892094</c:v>
                </c:pt>
                <c:pt idx="13">
                  <c:v>0.20951337335622106</c:v>
                </c:pt>
                <c:pt idx="14">
                  <c:v>0.16910226164437819</c:v>
                </c:pt>
                <c:pt idx="15">
                  <c:v>0.15935050368511591</c:v>
                </c:pt>
                <c:pt idx="16">
                  <c:v>0.40079357041075497</c:v>
                </c:pt>
                <c:pt idx="17">
                  <c:v>0.31428919611144679</c:v>
                </c:pt>
                <c:pt idx="18">
                  <c:v>0.35984737876037404</c:v>
                </c:pt>
                <c:pt idx="19">
                  <c:v>0.5716248864859681</c:v>
                </c:pt>
                <c:pt idx="20">
                  <c:v>0.49294935703110598</c:v>
                </c:pt>
                <c:pt idx="21">
                  <c:v>0.49888413713899715</c:v>
                </c:pt>
                <c:pt idx="22">
                  <c:v>0.39156404874639128</c:v>
                </c:pt>
                <c:pt idx="23">
                  <c:v>0.12631279953390456</c:v>
                </c:pt>
                <c:pt idx="24">
                  <c:v>0.15289530908404311</c:v>
                </c:pt>
                <c:pt idx="25">
                  <c:v>0.34346490275086861</c:v>
                </c:pt>
                <c:pt idx="26">
                  <c:v>0.32413573989350475</c:v>
                </c:pt>
                <c:pt idx="27">
                  <c:v>0.63538843569695402</c:v>
                </c:pt>
                <c:pt idx="28">
                  <c:v>0.22856943382859465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排出量比較シート!$CH$21:$CH$50</c:f>
              <c:numCache>
                <c:formatCode>0%</c:formatCode>
                <c:ptCount val="30"/>
                <c:pt idx="0">
                  <c:v>2.553870607809066E-2</c:v>
                </c:pt>
                <c:pt idx="1">
                  <c:v>1.5242985694372302E-2</c:v>
                </c:pt>
                <c:pt idx="2">
                  <c:v>1.8394653135897679E-2</c:v>
                </c:pt>
                <c:pt idx="3">
                  <c:v>8.0804232770699414E-3</c:v>
                </c:pt>
                <c:pt idx="4">
                  <c:v>6.2863082335638341E-3</c:v>
                </c:pt>
                <c:pt idx="5">
                  <c:v>2.3342347115786893E-2</c:v>
                </c:pt>
                <c:pt idx="6">
                  <c:v>2.5600266533810184E-2</c:v>
                </c:pt>
                <c:pt idx="7">
                  <c:v>1.2869500947971034E-2</c:v>
                </c:pt>
                <c:pt idx="8">
                  <c:v>3.8209692890785331E-2</c:v>
                </c:pt>
                <c:pt idx="9">
                  <c:v>2.6713153821061338E-4</c:v>
                </c:pt>
                <c:pt idx="10">
                  <c:v>2.435744869574457E-2</c:v>
                </c:pt>
                <c:pt idx="11">
                  <c:v>5.8848771227288724E-3</c:v>
                </c:pt>
                <c:pt idx="12">
                  <c:v>1.9580322181060122E-2</c:v>
                </c:pt>
                <c:pt idx="13">
                  <c:v>1.0792209449163719E-2</c:v>
                </c:pt>
                <c:pt idx="14">
                  <c:v>5.2758167012635394E-3</c:v>
                </c:pt>
                <c:pt idx="15">
                  <c:v>9.766157114936053E-3</c:v>
                </c:pt>
                <c:pt idx="16">
                  <c:v>3.3824265542863177E-2</c:v>
                </c:pt>
                <c:pt idx="17">
                  <c:v>1.6588066415227615E-2</c:v>
                </c:pt>
                <c:pt idx="18">
                  <c:v>1.9669577449131261E-2</c:v>
                </c:pt>
                <c:pt idx="19">
                  <c:v>9.6930618334446807E-3</c:v>
                </c:pt>
                <c:pt idx="20">
                  <c:v>2.2204969301891173E-2</c:v>
                </c:pt>
                <c:pt idx="21">
                  <c:v>1.1267621067955412E-2</c:v>
                </c:pt>
                <c:pt idx="22">
                  <c:v>1.4405247982629264E-2</c:v>
                </c:pt>
                <c:pt idx="23">
                  <c:v>4.8482183033366601E-3</c:v>
                </c:pt>
                <c:pt idx="24">
                  <c:v>9.0273776091906333E-3</c:v>
                </c:pt>
                <c:pt idx="25">
                  <c:v>2.4550113800250899E-2</c:v>
                </c:pt>
                <c:pt idx="26">
                  <c:v>1.2247431992371782E-2</c:v>
                </c:pt>
                <c:pt idx="27">
                  <c:v>1.8259525675032761E-2</c:v>
                </c:pt>
                <c:pt idx="28">
                  <c:v>1.2930417791996473E-2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c:ext uri="{02D57815-91ED-43cb-92C2-25804820EDAC}">
                        <c15:formulaRef>
                          <c15:sqref>排出量比較シート!$BW$21:$BW$50</c15:sqref>
                        </c15:formulaRef>
                      </c:ext>
                    </c:extLst>
                    <c:numCache>
                      <c:formatCode>0%</c:formatCode>
                      <c:ptCount val="30"/>
                      <c:pt idx="0">
                        <c:v>5.7754148023210203E-2</c:v>
                      </c:pt>
                      <c:pt idx="1">
                        <c:v>0.20767860731363721</c:v>
                      </c:pt>
                      <c:pt idx="2">
                        <c:v>0.10788348596733079</c:v>
                      </c:pt>
                      <c:pt idx="3">
                        <c:v>0.46525354685103398</c:v>
                      </c:pt>
                      <c:pt idx="4">
                        <c:v>0.53104200751577568</c:v>
                      </c:pt>
                      <c:pt idx="5">
                        <c:v>0.17665365671229449</c:v>
                      </c:pt>
                      <c:pt idx="6">
                        <c:v>0.2561942045523698</c:v>
                      </c:pt>
                      <c:pt idx="7">
                        <c:v>0.52788954132280308</c:v>
                      </c:pt>
                      <c:pt idx="8">
                        <c:v>7.5132670455124131E-2</c:v>
                      </c:pt>
                      <c:pt idx="9">
                        <c:v>0.63671835028779866</c:v>
                      </c:pt>
                      <c:pt idx="10">
                        <c:v>0.14501706364388778</c:v>
                      </c:pt>
                      <c:pt idx="11">
                        <c:v>0.19349925703687096</c:v>
                      </c:pt>
                      <c:pt idx="12">
                        <c:v>0.31727591072885403</c:v>
                      </c:pt>
                      <c:pt idx="13">
                        <c:v>0.45897437551405673</c:v>
                      </c:pt>
                      <c:pt idx="14">
                        <c:v>0.61210612836504563</c:v>
                      </c:pt>
                      <c:pt idx="15">
                        <c:v>0.63502128057018348</c:v>
                      </c:pt>
                      <c:pt idx="16">
                        <c:v>3.7100592465513706E-2</c:v>
                      </c:pt>
                      <c:pt idx="17">
                        <c:v>0.19123395033785792</c:v>
                      </c:pt>
                      <c:pt idx="18">
                        <c:v>0.10120932330652122</c:v>
                      </c:pt>
                      <c:pt idx="19">
                        <c:v>0.12192215800036746</c:v>
                      </c:pt>
                      <c:pt idx="20">
                        <c:v>6.1816412944821771E-2</c:v>
                      </c:pt>
                      <c:pt idx="21">
                        <c:v>0.23286206987828184</c:v>
                      </c:pt>
                      <c:pt idx="22">
                        <c:v>1.1260904038759042E-2</c:v>
                      </c:pt>
                      <c:pt idx="23">
                        <c:v>0.69870553479958175</c:v>
                      </c:pt>
                      <c:pt idx="24">
                        <c:v>0.63792284609147976</c:v>
                      </c:pt>
                      <c:pt idx="25">
                        <c:v>0.23035879760656391</c:v>
                      </c:pt>
                      <c:pt idx="26">
                        <c:v>0.22782106792295717</c:v>
                      </c:pt>
                      <c:pt idx="27">
                        <c:v>2.5299967540966646E-2</c:v>
                      </c:pt>
                      <c:pt idx="28">
                        <c:v>0.45017251561932675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1.1997479002984368E-2</c:v>
                      </c:pt>
                      <c:pt idx="1">
                        <c:v>7.5619160117219742E-3</c:v>
                      </c:pt>
                      <c:pt idx="2">
                        <c:v>1.6701011879513811E-2</c:v>
                      </c:pt>
                      <c:pt idx="3">
                        <c:v>9.1951688975187209E-3</c:v>
                      </c:pt>
                      <c:pt idx="4">
                        <c:v>1.3277643719937258E-2</c:v>
                      </c:pt>
                      <c:pt idx="5">
                        <c:v>1.1662146062831743E-2</c:v>
                      </c:pt>
                      <c:pt idx="6">
                        <c:v>1.4086968486682547E-2</c:v>
                      </c:pt>
                      <c:pt idx="7">
                        <c:v>4.7607101475425368E-3</c:v>
                      </c:pt>
                      <c:pt idx="8">
                        <c:v>8.9415792721022312E-3</c:v>
                      </c:pt>
                      <c:pt idx="9">
                        <c:v>3.9958741902992381E-3</c:v>
                      </c:pt>
                      <c:pt idx="10">
                        <c:v>1.014599747113977E-2</c:v>
                      </c:pt>
                      <c:pt idx="11">
                        <c:v>5.955636507363176E-3</c:v>
                      </c:pt>
                      <c:pt idx="12">
                        <c:v>8.9106137177209915E-3</c:v>
                      </c:pt>
                      <c:pt idx="13">
                        <c:v>7.1414726993830387E-3</c:v>
                      </c:pt>
                      <c:pt idx="14">
                        <c:v>4.0345928545522537E-3</c:v>
                      </c:pt>
                      <c:pt idx="15">
                        <c:v>4.0033391189126027E-3</c:v>
                      </c:pt>
                      <c:pt idx="16">
                        <c:v>1.4061436858792261E-2</c:v>
                      </c:pt>
                      <c:pt idx="17">
                        <c:v>1.7729348239238534E-2</c:v>
                      </c:pt>
                      <c:pt idx="18">
                        <c:v>1.2407445126770465E-2</c:v>
                      </c:pt>
                      <c:pt idx="19">
                        <c:v>5.4839468685686336E-3</c:v>
                      </c:pt>
                      <c:pt idx="20">
                        <c:v>1.4344357373558334E-2</c:v>
                      </c:pt>
                      <c:pt idx="21">
                        <c:v>6.3851617578862957E-3</c:v>
                      </c:pt>
                      <c:pt idx="22">
                        <c:v>1.7142016322418671E-2</c:v>
                      </c:pt>
                      <c:pt idx="23">
                        <c:v>4.5328383746122275E-3</c:v>
                      </c:pt>
                      <c:pt idx="24">
                        <c:v>3.1114448685420331E-3</c:v>
                      </c:pt>
                      <c:pt idx="25">
                        <c:v>1.4454948598980492E-2</c:v>
                      </c:pt>
                      <c:pt idx="26">
                        <c:v>9.6474544517010409E-3</c:v>
                      </c:pt>
                      <c:pt idx="27">
                        <c:v>6.6046538514683249E-3</c:v>
                      </c:pt>
                      <c:pt idx="28">
                        <c:v>1.0693822895643492E-2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0.17964220087263827</c:v>
                      </c:pt>
                      <c:pt idx="1">
                        <c:v>8.6759718139680531E-2</c:v>
                      </c:pt>
                      <c:pt idx="2">
                        <c:v>9.1279235196873684E-2</c:v>
                      </c:pt>
                      <c:pt idx="3">
                        <c:v>5.839026687980009E-2</c:v>
                      </c:pt>
                      <c:pt idx="4">
                        <c:v>1.4648502067695418E-2</c:v>
                      </c:pt>
                      <c:pt idx="5">
                        <c:v>5.8614246183315448E-2</c:v>
                      </c:pt>
                      <c:pt idx="6">
                        <c:v>4.4808192158016326E-2</c:v>
                      </c:pt>
                      <c:pt idx="7">
                        <c:v>4.7203472443715831E-2</c:v>
                      </c:pt>
                      <c:pt idx="8">
                        <c:v>4.5387366947417497E-2</c:v>
                      </c:pt>
                      <c:pt idx="9">
                        <c:v>4.4701845297436177E-2</c:v>
                      </c:pt>
                      <c:pt idx="10">
                        <c:v>9.1475956677120218E-2</c:v>
                      </c:pt>
                      <c:pt idx="11">
                        <c:v>0.23741623465747724</c:v>
                      </c:pt>
                      <c:pt idx="12">
                        <c:v>1.4583811836116857E-2</c:v>
                      </c:pt>
                      <c:pt idx="13">
                        <c:v>6.8955457681111332E-2</c:v>
                      </c:pt>
                      <c:pt idx="14">
                        <c:v>6.7940377605642088E-2</c:v>
                      </c:pt>
                      <c:pt idx="15">
                        <c:v>5.9614110350543537E-2</c:v>
                      </c:pt>
                      <c:pt idx="16">
                        <c:v>4.4061466970132537E-2</c:v>
                      </c:pt>
                      <c:pt idx="17">
                        <c:v>0.11254259881009625</c:v>
                      </c:pt>
                      <c:pt idx="18">
                        <c:v>2.820204850123164E-2</c:v>
                      </c:pt>
                      <c:pt idx="19">
                        <c:v>0.13353482403046216</c:v>
                      </c:pt>
                      <c:pt idx="20">
                        <c:v>9.019831790218312E-2</c:v>
                      </c:pt>
                      <c:pt idx="21">
                        <c:v>1.1329129771671571E-2</c:v>
                      </c:pt>
                      <c:pt idx="22">
                        <c:v>0.16461796823083594</c:v>
                      </c:pt>
                      <c:pt idx="23">
                        <c:v>4.5742714090676803E-2</c:v>
                      </c:pt>
                      <c:pt idx="24">
                        <c:v>2.2913426018117928E-2</c:v>
                      </c:pt>
                      <c:pt idx="25">
                        <c:v>8.3604179615804741E-2</c:v>
                      </c:pt>
                      <c:pt idx="26">
                        <c:v>7.9116234883004177E-2</c:v>
                      </c:pt>
                      <c:pt idx="27">
                        <c:v>2.9512909368540747E-2</c:v>
                      </c:pt>
                      <c:pt idx="28">
                        <c:v>5.0798517601944884E-2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0.38029801829713594</c:v>
                      </c:pt>
                      <c:pt idx="1">
                        <c:v>0.3175105187413732</c:v>
                      </c:pt>
                      <c:pt idx="2">
                        <c:v>0.35329482511852223</c:v>
                      </c:pt>
                      <c:pt idx="3">
                        <c:v>0.17227466831154711</c:v>
                      </c:pt>
                      <c:pt idx="4">
                        <c:v>9.5450012585004823E-2</c:v>
                      </c:pt>
                      <c:pt idx="5">
                        <c:v>0.33643655647146259</c:v>
                      </c:pt>
                      <c:pt idx="6">
                        <c:v>0.27847250615534425</c:v>
                      </c:pt>
                      <c:pt idx="7">
                        <c:v>0.20426422360380431</c:v>
                      </c:pt>
                      <c:pt idx="8">
                        <c:v>0.34556985184756633</c:v>
                      </c:pt>
                      <c:pt idx="9">
                        <c:v>0.16589083937094407</c:v>
                      </c:pt>
                      <c:pt idx="10">
                        <c:v>0.33547052706545177</c:v>
                      </c:pt>
                      <c:pt idx="11">
                        <c:v>0.28886965530993258</c:v>
                      </c:pt>
                      <c:pt idx="12">
                        <c:v>0.32995271865686532</c:v>
                      </c:pt>
                      <c:pt idx="13">
                        <c:v>0.20387264463667673</c:v>
                      </c:pt>
                      <c:pt idx="14">
                        <c:v>0.1656853809831122</c:v>
                      </c:pt>
                      <c:pt idx="15">
                        <c:v>0.15495810330806611</c:v>
                      </c:pt>
                      <c:pt idx="16">
                        <c:v>0.3859927444141375</c:v>
                      </c:pt>
                      <c:pt idx="17">
                        <c:v>0.30518113516734596</c:v>
                      </c:pt>
                      <c:pt idx="18">
                        <c:v>0.3495720422824985</c:v>
                      </c:pt>
                      <c:pt idx="19">
                        <c:v>0.16077074807076799</c:v>
                      </c:pt>
                      <c:pt idx="20">
                        <c:v>0.48273372362218919</c:v>
                      </c:pt>
                      <c:pt idx="21">
                        <c:v>0.15298096938257569</c:v>
                      </c:pt>
                      <c:pt idx="22">
                        <c:v>0.25043606490465686</c:v>
                      </c:pt>
                      <c:pt idx="23">
                        <c:v>0.12277804678668769</c:v>
                      </c:pt>
                      <c:pt idx="24">
                        <c:v>0.14851695425967781</c:v>
                      </c:pt>
                      <c:pt idx="25">
                        <c:v>0.33345695943195164</c:v>
                      </c:pt>
                      <c:pt idx="26">
                        <c:v>0.31043721321594153</c:v>
                      </c:pt>
                      <c:pt idx="27">
                        <c:v>0.17076225894746866</c:v>
                      </c:pt>
                      <c:pt idx="28">
                        <c:v>0.22212630533439079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0.15158163387860493</c:v>
                      </c:pt>
                      <c:pt idx="1">
                        <c:v>0.13491923435870062</c:v>
                      </c:pt>
                      <c:pt idx="2">
                        <c:v>0.13658175470931591</c:v>
                      </c:pt>
                      <c:pt idx="3">
                        <c:v>7.1302363778856986E-2</c:v>
                      </c:pt>
                      <c:pt idx="4">
                        <c:v>4.0132617459301134E-2</c:v>
                      </c:pt>
                      <c:pt idx="5">
                        <c:v>0.15802717405660274</c:v>
                      </c:pt>
                      <c:pt idx="6">
                        <c:v>0.1587098180435389</c:v>
                      </c:pt>
                      <c:pt idx="7">
                        <c:v>0.10665839271823464</c:v>
                      </c:pt>
                      <c:pt idx="8">
                        <c:v>0.1681046329081341</c:v>
                      </c:pt>
                      <c:pt idx="9">
                        <c:v>7.6393153319350746E-2</c:v>
                      </c:pt>
                      <c:pt idx="10">
                        <c:v>0.15226835922290122</c:v>
                      </c:pt>
                      <c:pt idx="11">
                        <c:v>0.16132448938289853</c:v>
                      </c:pt>
                      <c:pt idx="12">
                        <c:v>0.16091038022289722</c:v>
                      </c:pt>
                      <c:pt idx="13">
                        <c:v>8.59241245070584E-2</c:v>
                      </c:pt>
                      <c:pt idx="14">
                        <c:v>6.3239039832710911E-2</c:v>
                      </c:pt>
                      <c:pt idx="15">
                        <c:v>7.7280387897517899E-2</c:v>
                      </c:pt>
                      <c:pt idx="16">
                        <c:v>0.22625959849118654</c:v>
                      </c:pt>
                      <c:pt idx="17">
                        <c:v>0.12918418981988886</c:v>
                      </c:pt>
                      <c:pt idx="18">
                        <c:v>0.15725493317212508</c:v>
                      </c:pt>
                      <c:pt idx="19">
                        <c:v>6.8470239050573853E-2</c:v>
                      </c:pt>
                      <c:pt idx="20">
                        <c:v>0.1488636222061501</c:v>
                      </c:pt>
                      <c:pt idx="21">
                        <c:v>6.6806077588893356E-2</c:v>
                      </c:pt>
                      <c:pt idx="22">
                        <c:v>8.7043303177042175E-2</c:v>
                      </c:pt>
                      <c:pt idx="23">
                        <c:v>5.350526274908364E-2</c:v>
                      </c:pt>
                      <c:pt idx="24">
                        <c:v>6.6746952707616741E-2</c:v>
                      </c:pt>
                      <c:pt idx="25">
                        <c:v>0.13597124654752465</c:v>
                      </c:pt>
                      <c:pt idx="26">
                        <c:v>0.17426443005793804</c:v>
                      </c:pt>
                      <c:pt idx="27">
                        <c:v>0.10092397076324577</c:v>
                      </c:pt>
                      <c:pt idx="28">
                        <c:v>0.11018438715874218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0.22871638441853095</c:v>
                      </c:pt>
                      <c:pt idx="1">
                        <c:v>0.18259128438267255</c:v>
                      </c:pt>
                      <c:pt idx="2">
                        <c:v>0.21671307040920634</c:v>
                      </c:pt>
                      <c:pt idx="3">
                        <c:v>0.10097230453269011</c:v>
                      </c:pt>
                      <c:pt idx="4">
                        <c:v>5.5317395125703689E-2</c:v>
                      </c:pt>
                      <c:pt idx="5">
                        <c:v>0.17840938241485982</c:v>
                      </c:pt>
                      <c:pt idx="6">
                        <c:v>0.11976268811180536</c:v>
                      </c:pt>
                      <c:pt idx="7">
                        <c:v>9.7605830885569664E-2</c:v>
                      </c:pt>
                      <c:pt idx="8">
                        <c:v>0.17746521893943223</c:v>
                      </c:pt>
                      <c:pt idx="9">
                        <c:v>8.949768605159332E-2</c:v>
                      </c:pt>
                      <c:pt idx="10">
                        <c:v>0.18320216784255056</c:v>
                      </c:pt>
                      <c:pt idx="11">
                        <c:v>0.12754516592703405</c:v>
                      </c:pt>
                      <c:pt idx="12">
                        <c:v>0.16904233843396813</c:v>
                      </c:pt>
                      <c:pt idx="13">
                        <c:v>0.11794852012961833</c:v>
                      </c:pt>
                      <c:pt idx="14">
                        <c:v>0.1024463411504013</c:v>
                      </c:pt>
                      <c:pt idx="15">
                        <c:v>7.7677715410548215E-2</c:v>
                      </c:pt>
                      <c:pt idx="16">
                        <c:v>0.15973314592295093</c:v>
                      </c:pt>
                      <c:pt idx="17">
                        <c:v>0.17599694534745713</c:v>
                      </c:pt>
                      <c:pt idx="18">
                        <c:v>0.19231710911037345</c:v>
                      </c:pt>
                      <c:pt idx="19">
                        <c:v>9.2300509020194141E-2</c:v>
                      </c:pt>
                      <c:pt idx="20">
                        <c:v>0.33387010141603912</c:v>
                      </c:pt>
                      <c:pt idx="21">
                        <c:v>8.6174891793682332E-2</c:v>
                      </c:pt>
                      <c:pt idx="22">
                        <c:v>0.16339276172761466</c:v>
                      </c:pt>
                      <c:pt idx="23">
                        <c:v>6.9272784037604049E-2</c:v>
                      </c:pt>
                      <c:pt idx="24">
                        <c:v>8.1770001552061086E-2</c:v>
                      </c:pt>
                      <c:pt idx="25">
                        <c:v>0.19748571288442698</c:v>
                      </c:pt>
                      <c:pt idx="26">
                        <c:v>0.13617278315800346</c:v>
                      </c:pt>
                      <c:pt idx="27">
                        <c:v>6.9838288184222871E-2</c:v>
                      </c:pt>
                      <c:pt idx="28">
                        <c:v>0.11194191817564861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9.499448417998527E-3</c:v>
                      </c:pt>
                      <c:pt idx="1">
                        <c:v>8.3807842940855116E-3</c:v>
                      </c:pt>
                      <c:pt idx="2">
                        <c:v>9.0055431438831116E-3</c:v>
                      </c:pt>
                      <c:pt idx="3">
                        <c:v>4.6972442633670475E-3</c:v>
                      </c:pt>
                      <c:pt idx="4">
                        <c:v>2.3756510372990808E-3</c:v>
                      </c:pt>
                      <c:pt idx="5">
                        <c:v>9.4366303966755861E-3</c:v>
                      </c:pt>
                      <c:pt idx="6">
                        <c:v>1.0952131419128127E-2</c:v>
                      </c:pt>
                      <c:pt idx="7">
                        <c:v>6.7891551696481521E-3</c:v>
                      </c:pt>
                      <c:pt idx="8">
                        <c:v>1.1902808380694064E-2</c:v>
                      </c:pt>
                      <c:pt idx="9">
                        <c:v>4.1901745702521715E-3</c:v>
                      </c:pt>
                      <c:pt idx="10">
                        <c:v>9.4666811553762217E-3</c:v>
                      </c:pt>
                      <c:pt idx="11">
                        <c:v>1.0716171372723814E-2</c:v>
                      </c:pt>
                      <c:pt idx="12">
                        <c:v>9.3158704520555739E-3</c:v>
                      </c:pt>
                      <c:pt idx="13">
                        <c:v>5.6407287195443002E-3</c:v>
                      </c:pt>
                      <c:pt idx="14">
                        <c:v>3.416880661265987E-3</c:v>
                      </c:pt>
                      <c:pt idx="15">
                        <c:v>4.3924003770498109E-3</c:v>
                      </c:pt>
                      <c:pt idx="16">
                        <c:v>1.4800825996617415E-2</c:v>
                      </c:pt>
                      <c:pt idx="17">
                        <c:v>9.1080609441008594E-3</c:v>
                      </c:pt>
                      <c:pt idx="18">
                        <c:v>1.027533647787549E-2</c:v>
                      </c:pt>
                      <c:pt idx="19">
                        <c:v>4.7679914307985098E-3</c:v>
                      </c:pt>
                      <c:pt idx="20">
                        <c:v>1.0215633408916805E-2</c:v>
                      </c:pt>
                      <c:pt idx="21">
                        <c:v>4.7561917511849449E-3</c:v>
                      </c:pt>
                      <c:pt idx="22">
                        <c:v>6.8277142870770847E-3</c:v>
                      </c:pt>
                      <c:pt idx="23">
                        <c:v>3.5347527472168847E-3</c:v>
                      </c:pt>
                      <c:pt idx="24">
                        <c:v>4.3783548243652749E-3</c:v>
                      </c:pt>
                      <c:pt idx="25">
                        <c:v>1.0007943318916952E-2</c:v>
                      </c:pt>
                      <c:pt idx="26">
                        <c:v>1.1911499874941325E-2</c:v>
                      </c:pt>
                      <c:pt idx="27">
                        <c:v>7.4092750924740136E-3</c:v>
                      </c:pt>
                      <c:pt idx="28">
                        <c:v>6.4431284942038603E-3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1.5071983529814304E-2</c:v>
                      </c:pt>
                      <c:pt idx="1">
                        <c:v>0</c:v>
                      </c:pt>
                      <c:pt idx="2">
                        <c:v>0</c:v>
                      </c:pt>
                      <c:pt idx="3">
                        <c:v>7.3746869640359406E-3</c:v>
                      </c:pt>
                      <c:pt idx="4">
                        <c:v>0.21999900581730228</c:v>
                      </c:pt>
                      <c:pt idx="5">
                        <c:v>0</c:v>
                      </c:pt>
                      <c:pt idx="6">
                        <c:v>2.6385872221625653E-2</c:v>
                      </c:pt>
                      <c:pt idx="7">
                        <c:v>0</c:v>
                      </c:pt>
                      <c:pt idx="8">
                        <c:v>2.706353923476398E-2</c:v>
                      </c:pt>
                      <c:pt idx="9">
                        <c:v>0</c:v>
                      </c:pt>
                      <c:pt idx="10">
                        <c:v>0</c:v>
                      </c:pt>
                      <c:pt idx="11">
                        <c:v>0</c:v>
                      </c:pt>
                      <c:pt idx="12">
                        <c:v>0</c:v>
                      </c:pt>
                      <c:pt idx="13">
                        <c:v>0</c:v>
                      </c:pt>
                      <c:pt idx="14">
                        <c:v>0</c:v>
                      </c:pt>
                      <c:pt idx="15">
                        <c:v>0</c:v>
                      </c:pt>
                      <c:pt idx="16">
                        <c:v>0</c:v>
                      </c:pt>
                      <c:pt idx="17">
                        <c:v>0</c:v>
                      </c:pt>
                      <c:pt idx="18">
                        <c:v>0</c:v>
                      </c:pt>
                      <c:pt idx="19">
                        <c:v>0.4060861469844016</c:v>
                      </c:pt>
                      <c:pt idx="20">
                        <c:v>0</c:v>
                      </c:pt>
                      <c:pt idx="21">
                        <c:v>0.34114697600523658</c:v>
                      </c:pt>
                      <c:pt idx="22">
                        <c:v>0.13430026955465729</c:v>
                      </c:pt>
                      <c:pt idx="23">
                        <c:v>0</c:v>
                      </c:pt>
                      <c:pt idx="24">
                        <c:v>0</c:v>
                      </c:pt>
                      <c:pt idx="25">
                        <c:v>0</c:v>
                      </c:pt>
                      <c:pt idx="26">
                        <c:v>1.7870268026219435E-3</c:v>
                      </c:pt>
                      <c:pt idx="27">
                        <c:v>0.45721690165701134</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排出量比較シート!$BE$21:$BE$50</c:f>
              <c:numCache>
                <c:formatCode>#,##0_);[Red]\(#,##0\)</c:formatCode>
                <c:ptCount val="30"/>
                <c:pt idx="0">
                  <c:v>22.996939091542114</c:v>
                </c:pt>
                <c:pt idx="1">
                  <c:v>30.579093693908341</c:v>
                </c:pt>
                <c:pt idx="2">
                  <c:v>21.126798646161607</c:v>
                </c:pt>
                <c:pt idx="3">
                  <c:v>99.318667647493243</c:v>
                </c:pt>
                <c:pt idx="4">
                  <c:v>196.62875855754527</c:v>
                </c:pt>
                <c:pt idx="5">
                  <c:v>22.748520218046792</c:v>
                </c:pt>
                <c:pt idx="6">
                  <c:v>23.918560753569182</c:v>
                </c:pt>
                <c:pt idx="7">
                  <c:v>73.258325331523324</c:v>
                </c:pt>
                <c:pt idx="8">
                  <c:v>9.3677101618923437</c:v>
                </c:pt>
                <c:pt idx="9">
                  <c:v>138.36741388559568</c:v>
                </c:pt>
                <c:pt idx="10">
                  <c:v>22.592742710447844</c:v>
                </c:pt>
                <c:pt idx="11">
                  <c:v>33.85722636561497</c:v>
                </c:pt>
                <c:pt idx="12">
                  <c:v>30.890351035866793</c:v>
                </c:pt>
                <c:pt idx="13">
                  <c:v>80.714898840899195</c:v>
                </c:pt>
                <c:pt idx="14">
                  <c:v>169.83564923569256</c:v>
                </c:pt>
                <c:pt idx="15">
                  <c:v>131.56104870585182</c:v>
                </c:pt>
                <c:pt idx="16">
                  <c:v>5.3218878406157879</c:v>
                </c:pt>
                <c:pt idx="17">
                  <c:v>29.854797114363052</c:v>
                </c:pt>
                <c:pt idx="18">
                  <c:v>11.446935899815536</c:v>
                </c:pt>
                <c:pt idx="19">
                  <c:v>46.090031610047951</c:v>
                </c:pt>
                <c:pt idx="20">
                  <c:v>13.795204897943066</c:v>
                </c:pt>
                <c:pt idx="21">
                  <c:v>44.170328521856433</c:v>
                </c:pt>
                <c:pt idx="22">
                  <c:v>23.113249058559948</c:v>
                </c:pt>
                <c:pt idx="23">
                  <c:v>174.11283229712896</c:v>
                </c:pt>
                <c:pt idx="24">
                  <c:v>123.98989015425283</c:v>
                </c:pt>
                <c:pt idx="25">
                  <c:v>27.030822140441888</c:v>
                </c:pt>
                <c:pt idx="26">
                  <c:v>21.599720848575924</c:v>
                </c:pt>
                <c:pt idx="27">
                  <c:v>6.6852871143434971</c:v>
                </c:pt>
                <c:pt idx="28">
                  <c:v>64.387847953701083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排出量比較シート!$BI$21:$BI$50</c:f>
              <c:numCache>
                <c:formatCode>#,##0_);[Red]\(#,##0\)</c:formatCode>
                <c:ptCount val="30"/>
                <c:pt idx="0">
                  <c:v>13.624931791143501</c:v>
                </c:pt>
                <c:pt idx="1">
                  <c:v>14.921209718910031</c:v>
                </c:pt>
                <c:pt idx="2">
                  <c:v>17.120609749436504</c:v>
                </c:pt>
                <c:pt idx="3">
                  <c:v>17.792842125400096</c:v>
                </c:pt>
                <c:pt idx="4">
                  <c:v>22.90740099354587</c:v>
                </c:pt>
                <c:pt idx="5">
                  <c:v>16.020566155467414</c:v>
                </c:pt>
                <c:pt idx="6">
                  <c:v>12.852854651408189</c:v>
                </c:pt>
                <c:pt idx="7">
                  <c:v>12.112558329387591</c:v>
                </c:pt>
                <c:pt idx="8">
                  <c:v>16.027833754101056</c:v>
                </c:pt>
                <c:pt idx="9">
                  <c:v>12.779308332817731</c:v>
                </c:pt>
                <c:pt idx="10">
                  <c:v>15.412199281578548</c:v>
                </c:pt>
                <c:pt idx="11">
                  <c:v>10.318330174262631</c:v>
                </c:pt>
                <c:pt idx="12">
                  <c:v>12.121996382594215</c:v>
                </c:pt>
                <c:pt idx="13">
                  <c:v>14.41166134287219</c:v>
                </c:pt>
                <c:pt idx="14">
                  <c:v>20.914202313672067</c:v>
                </c:pt>
                <c:pt idx="15">
                  <c:v>10.623282281753381</c:v>
                </c:pt>
                <c:pt idx="16">
                  <c:v>7.342340398486221</c:v>
                </c:pt>
                <c:pt idx="17">
                  <c:v>10.767758093524217</c:v>
                </c:pt>
                <c:pt idx="18">
                  <c:v>14.821774185326893</c:v>
                </c:pt>
                <c:pt idx="19">
                  <c:v>12.827836128597673</c:v>
                </c:pt>
                <c:pt idx="20">
                  <c:v>11.845480205281186</c:v>
                </c:pt>
                <c:pt idx="21">
                  <c:v>17.540096754853536</c:v>
                </c:pt>
                <c:pt idx="22">
                  <c:v>21.729189865727601</c:v>
                </c:pt>
                <c:pt idx="23">
                  <c:v>10.870654274585487</c:v>
                </c:pt>
                <c:pt idx="24">
                  <c:v>12.923545536840427</c:v>
                </c:pt>
                <c:pt idx="25">
                  <c:v>13.951317499875579</c:v>
                </c:pt>
                <c:pt idx="26">
                  <c:v>11.193026889748589</c:v>
                </c:pt>
                <c:pt idx="27">
                  <c:v>13.939439692196055</c:v>
                </c:pt>
                <c:pt idx="28">
                  <c:v>13.650369133410292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排出量比較シート!$BJ$21:$BJ$50</c:f>
              <c:numCache>
                <c:formatCode>#,##0_);[Red]\(#,##0\)</c:formatCode>
                <c:ptCount val="30"/>
                <c:pt idx="0">
                  <c:v>15.90095635180324</c:v>
                </c:pt>
                <c:pt idx="1">
                  <c:v>21.213273433663662</c:v>
                </c:pt>
                <c:pt idx="2">
                  <c:v>22.364586954420322</c:v>
                </c:pt>
                <c:pt idx="3">
                  <c:v>33.416275800137065</c:v>
                </c:pt>
                <c:pt idx="4">
                  <c:v>18.2219642299962</c:v>
                </c:pt>
                <c:pt idx="5">
                  <c:v>19.342161078639904</c:v>
                </c:pt>
                <c:pt idx="6">
                  <c:v>13.222358101617637</c:v>
                </c:pt>
                <c:pt idx="7">
                  <c:v>12.678172187087574</c:v>
                </c:pt>
                <c:pt idx="8">
                  <c:v>16.3739728650405</c:v>
                </c:pt>
                <c:pt idx="9">
                  <c:v>16.338089704653392</c:v>
                </c:pt>
                <c:pt idx="10">
                  <c:v>19.769223952784085</c:v>
                </c:pt>
                <c:pt idx="11">
                  <c:v>9.6500091266067507</c:v>
                </c:pt>
                <c:pt idx="12">
                  <c:v>15.10709576232912</c:v>
                </c:pt>
                <c:pt idx="13">
                  <c:v>22.489457190704886</c:v>
                </c:pt>
                <c:pt idx="14">
                  <c:v>14.225896688944191</c:v>
                </c:pt>
                <c:pt idx="15">
                  <c:v>14.279773788210735</c:v>
                </c:pt>
                <c:pt idx="16">
                  <c:v>18.934070303053218</c:v>
                </c:pt>
                <c:pt idx="17">
                  <c:v>21.511681626392086</c:v>
                </c:pt>
                <c:pt idx="18">
                  <c:v>23.813710447751028</c:v>
                </c:pt>
                <c:pt idx="19">
                  <c:v>15.033999750711295</c:v>
                </c:pt>
                <c:pt idx="20">
                  <c:v>14.564785386309191</c:v>
                </c:pt>
                <c:pt idx="21">
                  <c:v>24.637535258308535</c:v>
                </c:pt>
                <c:pt idx="22">
                  <c:v>26.289653012946218</c:v>
                </c:pt>
                <c:pt idx="23">
                  <c:v>16.992262304592142</c:v>
                </c:pt>
                <c:pt idx="24">
                  <c:v>19.594541308394771</c:v>
                </c:pt>
                <c:pt idx="25">
                  <c:v>11.034124820013931</c:v>
                </c:pt>
                <c:pt idx="26">
                  <c:v>12.484031730929384</c:v>
                </c:pt>
                <c:pt idx="27">
                  <c:v>17.07562995117118</c:v>
                </c:pt>
                <c:pt idx="28">
                  <c:v>17.411356286662802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排出量比較シート!$BK$21:$BK$50</c:f>
              <c:numCache>
                <c:formatCode>#,##0_);[Red]\(#,##0\)</c:formatCode>
                <c:ptCount val="30"/>
                <c:pt idx="0">
                  <c:v>37.333554586147002</c:v>
                </c:pt>
                <c:pt idx="1">
                  <c:v>32.998187820008063</c:v>
                </c:pt>
                <c:pt idx="2">
                  <c:v>35.458698048920724</c:v>
                </c:pt>
                <c:pt idx="3">
                  <c:v>34.36133475302578</c:v>
                </c:pt>
                <c:pt idx="4">
                  <c:v>111.80148604450181</c:v>
                </c:pt>
                <c:pt idx="5">
                  <c:v>31.863692643070422</c:v>
                </c:pt>
                <c:pt idx="6">
                  <c:v>23.973303130841117</c:v>
                </c:pt>
                <c:pt idx="7">
                  <c:v>26.664340413539005</c:v>
                </c:pt>
                <c:pt idx="8">
                  <c:v>27.824646067707882</c:v>
                </c:pt>
                <c:pt idx="9">
                  <c:v>34.334867663359979</c:v>
                </c:pt>
                <c:pt idx="10">
                  <c:v>31.597099543920784</c:v>
                </c:pt>
                <c:pt idx="11">
                  <c:v>23.217705394441438</c:v>
                </c:pt>
                <c:pt idx="12">
                  <c:v>30.754219769656981</c:v>
                </c:pt>
                <c:pt idx="13">
                  <c:v>31.604854437093707</c:v>
                </c:pt>
                <c:pt idx="14">
                  <c:v>41.982730472916963</c:v>
                </c:pt>
                <c:pt idx="15">
                  <c:v>30.007382177953509</c:v>
                </c:pt>
                <c:pt idx="16">
                  <c:v>22.399707130797299</c:v>
                </c:pt>
                <c:pt idx="17">
                  <c:v>29.184659632676713</c:v>
                </c:pt>
                <c:pt idx="18">
                  <c:v>29.045157528626287</c:v>
                </c:pt>
                <c:pt idx="19">
                  <c:v>100.96618111367924</c:v>
                </c:pt>
                <c:pt idx="20">
                  <c:v>40.877462465635382</c:v>
                </c:pt>
                <c:pt idx="21">
                  <c:v>87.940762280870743</c:v>
                </c:pt>
                <c:pt idx="22">
                  <c:v>46.887761459761052</c:v>
                </c:pt>
                <c:pt idx="23">
                  <c:v>29.363464119688871</c:v>
                </c:pt>
                <c:pt idx="24">
                  <c:v>28.552658731493477</c:v>
                </c:pt>
                <c:pt idx="25">
                  <c:v>28.269281204806187</c:v>
                </c:pt>
                <c:pt idx="26">
                  <c:v>22.114903949870644</c:v>
                </c:pt>
                <c:pt idx="27">
                  <c:v>69.161916298769739</c:v>
                </c:pt>
                <c:pt idx="28">
                  <c:v>28.76315184886618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排出量比較シート!$BQ$21:$BQ$50</c:f>
              <c:numCache>
                <c:formatCode>#,##0_);[Red]\(#,##0\)</c:formatCode>
                <c:ptCount val="30"/>
                <c:pt idx="0">
                  <c:v>2.354958312732951</c:v>
                </c:pt>
                <c:pt idx="1">
                  <c:v>1.543431506749553</c:v>
                </c:pt>
                <c:pt idx="2">
                  <c:v>1.8003030314007831</c:v>
                </c:pt>
                <c:pt idx="3">
                  <c:v>1.5061527029191391</c:v>
                </c:pt>
                <c:pt idx="4">
                  <c:v>2.21134062212806</c:v>
                </c:pt>
                <c:pt idx="5">
                  <c:v>2.150422184500973</c:v>
                </c:pt>
                <c:pt idx="6">
                  <c:v>1.9433265544</c:v>
                </c:pt>
                <c:pt idx="7">
                  <c:v>1.6259240018962771</c:v>
                </c:pt>
                <c:pt idx="8">
                  <c:v>2.764814294535999</c:v>
                </c:pt>
                <c:pt idx="9">
                  <c:v>5.3926807000000007E-2</c:v>
                </c:pt>
                <c:pt idx="10">
                  <c:v>2.2312024123030318</c:v>
                </c:pt>
                <c:pt idx="11">
                  <c:v>0.45607412350230891</c:v>
                </c:pt>
                <c:pt idx="12">
                  <c:v>1.774928628372624</c:v>
                </c:pt>
                <c:pt idx="13">
                  <c:v>1.6279925392424539</c:v>
                </c:pt>
                <c:pt idx="14">
                  <c:v>1.3098180263222079</c:v>
                </c:pt>
                <c:pt idx="15">
                  <c:v>1.8390704904009589</c:v>
                </c:pt>
                <c:pt idx="16">
                  <c:v>1.8903837237158501</c:v>
                </c:pt>
                <c:pt idx="17">
                  <c:v>1.540355437865532</c:v>
                </c:pt>
                <c:pt idx="18">
                  <c:v>1.5876341172738431</c:v>
                </c:pt>
                <c:pt idx="19">
                  <c:v>1.7120868243473359</c:v>
                </c:pt>
                <c:pt idx="20">
                  <c:v>1.8413307295000001</c:v>
                </c:pt>
                <c:pt idx="21">
                  <c:v>1.9861990230647919</c:v>
                </c:pt>
                <c:pt idx="22">
                  <c:v>1.7249536400000001</c:v>
                </c:pt>
                <c:pt idx="23">
                  <c:v>1.127047177481272</c:v>
                </c:pt>
                <c:pt idx="24">
                  <c:v>1.6858308712000001</c:v>
                </c:pt>
                <c:pt idx="25">
                  <c:v>2.0206258778431492</c:v>
                </c:pt>
                <c:pt idx="26">
                  <c:v>0.83560912546349631</c:v>
                </c:pt>
                <c:pt idx="27">
                  <c:v>1.9875460670080101</c:v>
                </c:pt>
                <c:pt idx="28">
                  <c:v>1.627162320834989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排出量比較シート!$BR$21:$BR$50</c:f>
              <c:numCache>
                <c:formatCode>#,##0_);[Red]\(#,##0\)</c:formatCode>
                <c:ptCount val="30"/>
                <c:pt idx="0">
                  <c:v>92.211340133368793</c:v>
                </c:pt>
                <c:pt idx="1">
                  <c:v>101.25519617323965</c:v>
                </c:pt>
                <c:pt idx="2">
                  <c:v>97.870996430339943</c:v>
                </c:pt>
                <c:pt idx="3">
                  <c:v>186.39527302897531</c:v>
                </c:pt>
                <c:pt idx="4">
                  <c:v>351.77095044771721</c:v>
                </c:pt>
                <c:pt idx="5">
                  <c:v>92.125362279725493</c:v>
                </c:pt>
                <c:pt idx="6">
                  <c:v>75.910403191836124</c:v>
                </c:pt>
                <c:pt idx="7">
                  <c:v>126.33932026343378</c:v>
                </c:pt>
                <c:pt idx="8">
                  <c:v>72.35897714327777</c:v>
                </c:pt>
                <c:pt idx="9">
                  <c:v>201.87360639342677</c:v>
                </c:pt>
                <c:pt idx="10">
                  <c:v>91.602467901034302</c:v>
                </c:pt>
                <c:pt idx="11">
                  <c:v>77.499345184428094</c:v>
                </c:pt>
                <c:pt idx="12">
                  <c:v>90.648591578819733</c:v>
                </c:pt>
                <c:pt idx="13">
                  <c:v>150.84886435081242</c:v>
                </c:pt>
                <c:pt idx="14">
                  <c:v>248.26829673754798</c:v>
                </c:pt>
                <c:pt idx="15">
                  <c:v>188.3105574441704</c:v>
                </c:pt>
                <c:pt idx="16">
                  <c:v>55.88838939666838</c:v>
                </c:pt>
                <c:pt idx="17">
                  <c:v>92.859251904821591</c:v>
                </c:pt>
                <c:pt idx="18">
                  <c:v>80.715212178793578</c:v>
                </c:pt>
                <c:pt idx="19">
                  <c:v>176.63013542738346</c:v>
                </c:pt>
                <c:pt idx="20">
                  <c:v>82.924263684668816</c:v>
                </c:pt>
                <c:pt idx="21">
                  <c:v>176.27492183895401</c:v>
                </c:pt>
                <c:pt idx="22">
                  <c:v>119.74480703699481</c:v>
                </c:pt>
                <c:pt idx="23">
                  <c:v>232.46626017347674</c:v>
                </c:pt>
                <c:pt idx="24">
                  <c:v>186.74646660218153</c:v>
                </c:pt>
                <c:pt idx="25">
                  <c:v>82.306171542980735</c:v>
                </c:pt>
                <c:pt idx="26">
                  <c:v>68.227292544588039</c:v>
                </c:pt>
                <c:pt idx="27">
                  <c:v>108.84981912348849</c:v>
                </c:pt>
                <c:pt idx="28">
                  <c:v>125.83988754347534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c:ext uri="{02D57815-91ED-43cb-92C2-25804820EDAC}">
                        <c15:formulaRef>
                          <c15:sqref>排出量比較シート!$BF$21:$BF$68</c15:sqref>
                        </c15:formulaRef>
                      </c:ext>
                    </c:extLst>
                    <c:numCache>
                      <c:formatCode>#,##0_);[Red]\(#,##0\)</c:formatCode>
                      <c:ptCount val="48"/>
                      <c:pt idx="0">
                        <c:v>5.325587387481165</c:v>
                      </c:pt>
                      <c:pt idx="1">
                        <c:v>21.02853812452754</c:v>
                      </c:pt>
                      <c:pt idx="2">
                        <c:v>10.558664270001261</c:v>
                      </c:pt>
                      <c:pt idx="3">
                        <c:v>86.721061892997639</c:v>
                      </c:pt>
                      <c:pt idx="4">
                        <c:v>186.80515171148821</c:v>
                      </c:pt>
                      <c:pt idx="5">
                        <c:v>16.274282122658391</c:v>
                      </c:pt>
                      <c:pt idx="6">
                        <c:v>19.44780536298213</c:v>
                      </c:pt>
                      <c:pt idx="7">
                        <c:v>66.693205824898783</c:v>
                      </c:pt>
                      <c:pt idx="8">
                        <c:v>5.4365231841757478</c:v>
                      </c:pt>
                      <c:pt idx="9">
                        <c:v>128.53662962947109</c:v>
                      </c:pt>
                      <c:pt idx="10">
                        <c:v>13.283920917541479</c:v>
                      </c:pt>
                      <c:pt idx="11">
                        <c:v>14.99606571403084</c:v>
                      </c:pt>
                      <c:pt idx="12">
                        <c:v>28.760614449457961</c:v>
                      </c:pt>
                      <c:pt idx="13">
                        <c:v>69.235763312418783</c:v>
                      </c:pt>
                      <c:pt idx="14">
                        <c:v>151.96654591180479</c:v>
                      </c:pt>
                      <c:pt idx="15">
                        <c:v>119.58121133308219</c:v>
                      </c:pt>
                      <c:pt idx="16">
                        <c:v>2.0734923585597311</c:v>
                      </c:pt>
                      <c:pt idx="17">
                        <c:v>17.757841567177291</c:v>
                      </c:pt>
                      <c:pt idx="18">
                        <c:v>8.1691320051579783</c:v>
                      </c:pt>
                      <c:pt idx="19">
                        <c:v>21.535127279203749</c:v>
                      </c:pt>
                      <c:pt idx="20">
                        <c:v>5.1260805270767751</c:v>
                      </c:pt>
                      <c:pt idx="21">
                        <c:v>41.047743167051181</c:v>
                      </c:pt>
                      <c:pt idx="22">
                        <c:v>1.3484347811833171</c:v>
                      </c:pt>
                      <c:pt idx="23">
                        <c:v>162.42546263736779</c:v>
                      </c:pt>
                      <c:pt idx="24">
                        <c:v>119.1298374723911</c:v>
                      </c:pt>
                      <c:pt idx="25">
                        <c:v>18.95995071224063</c:v>
                      </c:pt>
                      <c:pt idx="26">
                        <c:v>15.543614649000061</c:v>
                      </c:pt>
                      <c:pt idx="27">
                        <c:v>2.7538968906643491</c:v>
                      </c:pt>
                      <c:pt idx="28">
                        <c:v>56.649658740699472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1.1063036170871419</c:v>
                      </c:pt>
                      <c:pt idx="1">
                        <c:v>0.76568328921247053</c:v>
                      </c:pt>
                      <c:pt idx="2">
                        <c:v>1.6345446740429612</c:v>
                      </c:pt>
                      <c:pt idx="3">
                        <c:v>1.7139360172005438</c:v>
                      </c:pt>
                      <c:pt idx="4">
                        <c:v>4.6706893510684928</c:v>
                      </c:pt>
                      <c:pt idx="5">
                        <c:v>1.0743794309974486</c:v>
                      </c:pt>
                      <c:pt idx="6">
                        <c:v>1.0693474575747617</c:v>
                      </c:pt>
                      <c:pt idx="7">
                        <c:v>0.60146488401175557</c:v>
                      </c:pt>
                      <c:pt idx="8">
                        <c:v>0.64700353017485168</c:v>
                      </c:pt>
                      <c:pt idx="9">
                        <c:v>0.80666153349012126</c:v>
                      </c:pt>
                      <c:pt idx="10">
                        <c:v>0.92939840767405602</c:v>
                      </c:pt>
                      <c:pt idx="11">
                        <c:v>0.46155792947712049</c:v>
                      </c:pt>
                      <c:pt idx="12">
                        <c:v>0.8077345836143186</c:v>
                      </c:pt>
                      <c:pt idx="13">
                        <c:v>1.0772830464942622</c:v>
                      </c:pt>
                      <c:pt idx="14">
                        <c:v>1.0016614960291697</c:v>
                      </c:pt>
                      <c:pt idx="15">
                        <c:v>0.75387102112048621</c:v>
                      </c:pt>
                      <c:pt idx="16">
                        <c:v>0.78587105864084739</c:v>
                      </c:pt>
                      <c:pt idx="17">
                        <c:v>1.6463340142557561</c:v>
                      </c:pt>
                      <c:pt idx="18">
                        <c:v>1.0014695660040165</c:v>
                      </c:pt>
                      <c:pt idx="19">
                        <c:v>0.9686302780718532</c:v>
                      </c:pt>
                      <c:pt idx="20">
                        <c:v>1.1894952732320747</c:v>
                      </c:pt>
                      <c:pt idx="21">
                        <c:v>1.125543889800485</c:v>
                      </c:pt>
                      <c:pt idx="22">
                        <c:v>2.0526674367530391</c:v>
                      </c:pt>
                      <c:pt idx="23">
                        <c:v>1.0537319849169255</c:v>
                      </c:pt>
                      <c:pt idx="24">
                        <c:v>0.58105133522771391</c:v>
                      </c:pt>
                      <c:pt idx="25">
                        <c:v>1.1897314790326574</c:v>
                      </c:pt>
                      <c:pt idx="26">
                        <c:v>0.65821969718679507</c:v>
                      </c:pt>
                      <c:pt idx="27">
                        <c:v>0.71891537710557873</c:v>
                      </c:pt>
                      <c:pt idx="28">
                        <c:v>1.3457094705976189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16.565048086973807</c:v>
                      </c:pt>
                      <c:pt idx="1">
                        <c:v>8.7848722801683312</c:v>
                      </c:pt>
                      <c:pt idx="2">
                        <c:v>8.9335897021173842</c:v>
                      </c:pt>
                      <c:pt idx="3">
                        <c:v>10.883669737295072</c:v>
                      </c:pt>
                      <c:pt idx="4">
                        <c:v>5.1529174949885679</c:v>
                      </c:pt>
                      <c:pt idx="5">
                        <c:v>5.399858664390953</c:v>
                      </c:pt>
                      <c:pt idx="6">
                        <c:v>3.4014079330122891</c:v>
                      </c:pt>
                      <c:pt idx="7">
                        <c:v>5.9636546226127853</c:v>
                      </c:pt>
                      <c:pt idx="8">
                        <c:v>3.2841834475417437</c:v>
                      </c:pt>
                      <c:pt idx="9">
                        <c:v>9.0241227226344858</c:v>
                      </c:pt>
                      <c:pt idx="10">
                        <c:v>8.3794233852323092</c:v>
                      </c:pt>
                      <c:pt idx="11">
                        <c:v>18.399602722107009</c:v>
                      </c:pt>
                      <c:pt idx="12">
                        <c:v>1.3220020027945141</c:v>
                      </c:pt>
                      <c:pt idx="13">
                        <c:v>10.401852481986149</c:v>
                      </c:pt>
                      <c:pt idx="14">
                        <c:v>16.86744182785861</c:v>
                      </c:pt>
                      <c:pt idx="15">
                        <c:v>11.225966351649141</c:v>
                      </c:pt>
                      <c:pt idx="16">
                        <c:v>2.4625244234152093</c:v>
                      </c:pt>
                      <c:pt idx="17">
                        <c:v>10.450621532930002</c:v>
                      </c:pt>
                      <c:pt idx="18">
                        <c:v>2.2763343286535394</c:v>
                      </c:pt>
                      <c:pt idx="19">
                        <c:v>23.58627405277235</c:v>
                      </c:pt>
                      <c:pt idx="20">
                        <c:v>7.4796290976342164</c:v>
                      </c:pt>
                      <c:pt idx="21">
                        <c:v>1.9970414650047732</c:v>
                      </c:pt>
                      <c:pt idx="22">
                        <c:v>19.712146840623593</c:v>
                      </c:pt>
                      <c:pt idx="23">
                        <c:v>10.633637674844234</c:v>
                      </c:pt>
                      <c:pt idx="24">
                        <c:v>4.2790013466340167</c:v>
                      </c:pt>
                      <c:pt idx="25">
                        <c:v>6.8811399491685981</c:v>
                      </c:pt>
                      <c:pt idx="26">
                        <c:v>5.397886502389067</c:v>
                      </c:pt>
                      <c:pt idx="27">
                        <c:v>3.2124748465735693</c:v>
                      </c:pt>
                      <c:pt idx="28">
                        <c:v>6.3924797424039967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35.06778991724331</c:v>
                      </c:pt>
                      <c:pt idx="1">
                        <c:v>32.149589862224829</c:v>
                      </c:pt>
                      <c:pt idx="2">
                        <c:v>34.577316568032465</c:v>
                      </c:pt>
                      <c:pt idx="3">
                        <c:v>32.111183835906985</c:v>
                      </c:pt>
                      <c:pt idx="4">
                        <c:v>33.576541647273714</c:v>
                      </c:pt>
                      <c:pt idx="5">
                        <c:v>30.994339649076814</c:v>
                      </c:pt>
                      <c:pt idx="6">
                        <c:v>21.138960220093249</c:v>
                      </c:pt>
                      <c:pt idx="7">
                        <c:v>25.806603164242681</c:v>
                      </c:pt>
                      <c:pt idx="8">
                        <c:v>25.005081011243938</c:v>
                      </c:pt>
                      <c:pt idx="9">
                        <c:v>33.488982011445145</c:v>
                      </c:pt>
                      <c:pt idx="10">
                        <c:v>30.729928187256107</c:v>
                      </c:pt>
                      <c:pt idx="11">
                        <c:v>22.387209130171229</c:v>
                      </c:pt>
                      <c:pt idx="12">
                        <c:v>29.9097492338474</c:v>
                      </c:pt>
                      <c:pt idx="13">
                        <c:v>30.753956915639435</c:v>
                      </c:pt>
                      <c:pt idx="14">
                        <c:v>41.134427330988991</c:v>
                      </c:pt>
                      <c:pt idx="15">
                        <c:v>29.180246814433275</c:v>
                      </c:pt>
                      <c:pt idx="16">
                        <c:v>21.572512804106012</c:v>
                      </c:pt>
                      <c:pt idx="17">
                        <c:v>28.338891907103985</c:v>
                      </c:pt>
                      <c:pt idx="18">
                        <c:v>28.215781564606068</c:v>
                      </c:pt>
                      <c:pt idx="19">
                        <c:v>28.3969590045015</c:v>
                      </c:pt>
                      <c:pt idx="20">
                        <c:v>40.030338587128455</c:v>
                      </c:pt>
                      <c:pt idx="21">
                        <c:v>26.966708420760945</c:v>
                      </c:pt>
                      <c:pt idx="22">
                        <c:v>29.988418267112444</c:v>
                      </c:pt>
                      <c:pt idx="23">
                        <c:v>28.541753367905439</c:v>
                      </c:pt>
                      <c:pt idx="24">
                        <c:v>27.735016438512645</c:v>
                      </c:pt>
                      <c:pt idx="25">
                        <c:v>27.445565705206981</c:v>
                      </c:pt>
                      <c:pt idx="26">
                        <c:v>21.180290562810693</c:v>
                      </c:pt>
                      <c:pt idx="27">
                        <c:v>18.587440999550267</c:v>
                      </c:pt>
                      <c:pt idx="28">
                        <c:v>27.952349283727404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20.027175609608605</c:v>
                </c:pt>
                <c:pt idx="2">
                  <c:v>1.6107236356945989</c:v>
                </c:pt>
                <c:pt idx="3">
                  <c:v>10.928853032939235</c:v>
                </c:pt>
                <c:pt idx="4">
                  <c:v>12.440882009789778</c:v>
                </c:pt>
                <c:pt idx="5">
                  <c:v>22.422917801017338</c:v>
                </c:pt>
                <c:pt idx="7">
                  <c:v>28.306714837919174</c:v>
                </c:pt>
                <c:pt idx="8">
                  <c:v>0.83318305810499194</c:v>
                </c:pt>
                <c:pt idx="9">
                  <c:v>0</c:v>
                </c:pt>
                <c:pt idx="10">
                  <c:v>1.5646147068903531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32.56675227824244</c:v>
                </c:pt>
                <c:pt idx="4">
                  <c:v>12.440882009789778</c:v>
                </c:pt>
                <c:pt idx="5">
                  <c:v>22.422917801017338</c:v>
                </c:pt>
                <c:pt idx="6">
                  <c:v>29.139897896024166</c:v>
                </c:pt>
                <c:pt idx="10">
                  <c:v>1.5646147068903531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3077241.7882777518</c:v>
                </c:pt>
                <c:pt idx="1">
                  <c:v>397891.97794980399</c:v>
                </c:pt>
                <c:pt idx="2">
                  <c:v>1629355.9258749867</c:v>
                </c:pt>
                <c:pt idx="3">
                  <c:v>4581630.7784389779</c:v>
                </c:pt>
                <c:pt idx="4">
                  <c:v>4596667.2781531503</c:v>
                </c:pt>
                <c:pt idx="5">
                  <c:v>2506850.4159220229</c:v>
                </c:pt>
                <c:pt idx="6">
                  <c:v>931048.51043806714</c:v>
                </c:pt>
                <c:pt idx="7">
                  <c:v>9137551.5883475896</c:v>
                </c:pt>
                <c:pt idx="8">
                  <c:v>1556328.8658226973</c:v>
                </c:pt>
                <c:pt idx="9">
                  <c:v>6711575.8676826777</c:v>
                </c:pt>
                <c:pt idx="10">
                  <c:v>810858.52112296468</c:v>
                </c:pt>
                <c:pt idx="11">
                  <c:v>895291.4534204877</c:v>
                </c:pt>
                <c:pt idx="12">
                  <c:v>10129318.503143631</c:v>
                </c:pt>
                <c:pt idx="13">
                  <c:v>5751706.0569580942</c:v>
                </c:pt>
                <c:pt idx="14">
                  <c:v>2312021.0945495428</c:v>
                </c:pt>
                <c:pt idx="15">
                  <c:v>3701896.1129358346</c:v>
                </c:pt>
                <c:pt idx="16">
                  <c:v>197914.90300052296</c:v>
                </c:pt>
                <c:pt idx="17">
                  <c:v>908234.38194796373</c:v>
                </c:pt>
                <c:pt idx="18">
                  <c:v>1585972.762049851</c:v>
                </c:pt>
                <c:pt idx="19">
                  <c:v>954167.25292596803</c:v>
                </c:pt>
                <c:pt idx="20">
                  <c:v>1751835.6620628061</c:v>
                </c:pt>
                <c:pt idx="21">
                  <c:v>2219632.9454799718</c:v>
                </c:pt>
                <c:pt idx="22">
                  <c:v>6772030.3433412882</c:v>
                </c:pt>
                <c:pt idx="23">
                  <c:v>9315474.504416367</c:v>
                </c:pt>
                <c:pt idx="24">
                  <c:v>6362357.71077694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3077241.7882777518</c:v>
                </c:pt>
                <c:pt idx="1">
                  <c:v>397891.97794980399</c:v>
                </c:pt>
                <c:pt idx="2">
                  <c:v>1629355.9258749867</c:v>
                </c:pt>
                <c:pt idx="3">
                  <c:v>4581630.7784389779</c:v>
                </c:pt>
                <c:pt idx="4">
                  <c:v>4596667.2781531503</c:v>
                </c:pt>
                <c:pt idx="5">
                  <c:v>2506850.4159220229</c:v>
                </c:pt>
                <c:pt idx="6">
                  <c:v>931048.51043806714</c:v>
                </c:pt>
                <c:pt idx="7">
                  <c:v>9137551.5883475896</c:v>
                </c:pt>
                <c:pt idx="8">
                  <c:v>1556328.8658226973</c:v>
                </c:pt>
                <c:pt idx="9">
                  <c:v>6711575.8676826777</c:v>
                </c:pt>
                <c:pt idx="10">
                  <c:v>810858.52112296468</c:v>
                </c:pt>
                <c:pt idx="11">
                  <c:v>895291.4534204877</c:v>
                </c:pt>
                <c:pt idx="12">
                  <c:v>10129318.503143631</c:v>
                </c:pt>
                <c:pt idx="13">
                  <c:v>5751706.0569580942</c:v>
                </c:pt>
                <c:pt idx="14">
                  <c:v>2312021.0945495428</c:v>
                </c:pt>
                <c:pt idx="15">
                  <c:v>3701896.1129358346</c:v>
                </c:pt>
                <c:pt idx="16">
                  <c:v>197914.90300052296</c:v>
                </c:pt>
                <c:pt idx="17">
                  <c:v>908234.38194796373</c:v>
                </c:pt>
                <c:pt idx="18">
                  <c:v>1585972.762049851</c:v>
                </c:pt>
                <c:pt idx="19">
                  <c:v>954167.25292596803</c:v>
                </c:pt>
                <c:pt idx="20">
                  <c:v>1751835.6620628061</c:v>
                </c:pt>
                <c:pt idx="21">
                  <c:v>2219632.9454799718</c:v>
                </c:pt>
                <c:pt idx="22">
                  <c:v>6772030.3433412882</c:v>
                </c:pt>
                <c:pt idx="23">
                  <c:v>9315474.504416367</c:v>
                </c:pt>
                <c:pt idx="24">
                  <c:v>6362357.71077694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2166798.3037222484</c:v>
                </c:pt>
                <c:pt idx="1">
                  <c:v>31809.491050195986</c:v>
                </c:pt>
                <c:pt idx="2">
                  <c:v>77540.945125013357</c:v>
                </c:pt>
                <c:pt idx="3">
                  <c:v>28444.9195610231</c:v>
                </c:pt>
                <c:pt idx="4">
                  <c:v>586780.21284684888</c:v>
                </c:pt>
                <c:pt idx="5">
                  <c:v>144686.39807797756</c:v>
                </c:pt>
                <c:pt idx="6">
                  <c:v>196646.88556193275</c:v>
                </c:pt>
                <c:pt idx="7">
                  <c:v>181074.82065241001</c:v>
                </c:pt>
                <c:pt idx="8">
                  <c:v>11644.258177302552</c:v>
                </c:pt>
                <c:pt idx="9">
                  <c:v>191322.33931732309</c:v>
                </c:pt>
                <c:pt idx="10">
                  <c:v>100625.35187703519</c:v>
                </c:pt>
                <c:pt idx="11">
                  <c:v>52994.579579512276</c:v>
                </c:pt>
                <c:pt idx="12">
                  <c:v>145442.17852013966</c:v>
                </c:pt>
                <c:pt idx="13">
                  <c:v>487195.19294577593</c:v>
                </c:pt>
                <c:pt idx="14">
                  <c:v>334162.46945045702</c:v>
                </c:pt>
                <c:pt idx="15">
                  <c:v>327019.29506416462</c:v>
                </c:pt>
                <c:pt idx="16">
                  <c:v>26160.12899947706</c:v>
                </c:pt>
                <c:pt idx="17">
                  <c:v>33647.109052036227</c:v>
                </c:pt>
                <c:pt idx="18">
                  <c:v>14103.666950149325</c:v>
                </c:pt>
                <c:pt idx="19">
                  <c:v>12693.073074032078</c:v>
                </c:pt>
                <c:pt idx="20">
                  <c:v>93082.659057883895</c:v>
                </c:pt>
                <c:pt idx="21">
                  <c:v>73750.430520028123</c:v>
                </c:pt>
                <c:pt idx="22">
                  <c:v>305196.23265871144</c:v>
                </c:pt>
                <c:pt idx="23">
                  <c:v>776364.91482138447</c:v>
                </c:pt>
                <c:pt idx="24">
                  <c:v>608670.16117587918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2166798.3037222484</c:v>
                </c:pt>
                <c:pt idx="1">
                  <c:v>31809.491050195986</c:v>
                </c:pt>
                <c:pt idx="2">
                  <c:v>77540.945125013357</c:v>
                </c:pt>
                <c:pt idx="3">
                  <c:v>28444.9195610231</c:v>
                </c:pt>
                <c:pt idx="4">
                  <c:v>586780.21284684888</c:v>
                </c:pt>
                <c:pt idx="5">
                  <c:v>144686.39807797756</c:v>
                </c:pt>
                <c:pt idx="6">
                  <c:v>196646.88556193275</c:v>
                </c:pt>
                <c:pt idx="7">
                  <c:v>181074.82065241001</c:v>
                </c:pt>
                <c:pt idx="8">
                  <c:v>11644.258177302552</c:v>
                </c:pt>
                <c:pt idx="9">
                  <c:v>191322.33931732309</c:v>
                </c:pt>
                <c:pt idx="10">
                  <c:v>100625.35187703519</c:v>
                </c:pt>
                <c:pt idx="11">
                  <c:v>52994.579579512276</c:v>
                </c:pt>
                <c:pt idx="12">
                  <c:v>145442.17852013966</c:v>
                </c:pt>
                <c:pt idx="13">
                  <c:v>487195.19294577593</c:v>
                </c:pt>
                <c:pt idx="14">
                  <c:v>334162.46945045702</c:v>
                </c:pt>
                <c:pt idx="15">
                  <c:v>327019.29506416462</c:v>
                </c:pt>
                <c:pt idx="16">
                  <c:v>26160.12899947706</c:v>
                </c:pt>
                <c:pt idx="17">
                  <c:v>33647.109052036227</c:v>
                </c:pt>
                <c:pt idx="18">
                  <c:v>14103.666950149325</c:v>
                </c:pt>
                <c:pt idx="19">
                  <c:v>12693.073074032078</c:v>
                </c:pt>
                <c:pt idx="20">
                  <c:v>93082.659057883895</c:v>
                </c:pt>
                <c:pt idx="21">
                  <c:v>73750.430520028123</c:v>
                </c:pt>
                <c:pt idx="22">
                  <c:v>305196.23265871144</c:v>
                </c:pt>
                <c:pt idx="23">
                  <c:v>776364.91482138447</c:v>
                </c:pt>
                <c:pt idx="24">
                  <c:v>608670.16117587918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349568.38366376999</c:v>
                </c:pt>
                <c:pt idx="13">
                  <c:v>23353.701903870002</c:v>
                </c:pt>
                <c:pt idx="14">
                  <c:v>113111.83100000002</c:v>
                </c:pt>
                <c:pt idx="15">
                  <c:v>20042.53</c:v>
                </c:pt>
                <c:pt idx="16">
                  <c:v>0</c:v>
                </c:pt>
                <c:pt idx="17">
                  <c:v>94281.785999999993</c:v>
                </c:pt>
                <c:pt idx="18">
                  <c:v>101616.874</c:v>
                </c:pt>
                <c:pt idx="19">
                  <c:v>106505.46700000002</c:v>
                </c:pt>
                <c:pt idx="20">
                  <c:v>17048.579120690003</c:v>
                </c:pt>
                <c:pt idx="21">
                  <c:v>0</c:v>
                </c:pt>
                <c:pt idx="22">
                  <c:v>179424.15900000001</c:v>
                </c:pt>
                <c:pt idx="23">
                  <c:v>160300.27923775002</c:v>
                </c:pt>
                <c:pt idx="24">
                  <c:v>30438.45295282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10274760.68166377</c:v>
                </c:pt>
                <c:pt idx="13">
                  <c:v>6238901.2499038698</c:v>
                </c:pt>
                <c:pt idx="14">
                  <c:v>2646183.5639999998</c:v>
                </c:pt>
                <c:pt idx="15">
                  <c:v>4028915.4079999994</c:v>
                </c:pt>
                <c:pt idx="16">
                  <c:v>224075.03200000001</c:v>
                </c:pt>
                <c:pt idx="17">
                  <c:v>941881.49099999992</c:v>
                </c:pt>
                <c:pt idx="18">
                  <c:v>1600076.4290000002</c:v>
                </c:pt>
                <c:pt idx="19">
                  <c:v>966860.32600000012</c:v>
                </c:pt>
                <c:pt idx="20">
                  <c:v>1844918.3211206899</c:v>
                </c:pt>
                <c:pt idx="21">
                  <c:v>2293383.3760000002</c:v>
                </c:pt>
                <c:pt idx="22">
                  <c:v>7077226.5759999994</c:v>
                </c:pt>
                <c:pt idx="23">
                  <c:v>10091839.419237752</c:v>
                </c:pt>
                <c:pt idx="24">
                  <c:v>6971027.8719528196</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再エネ比較シート!$CO$13:$CO$42</c:f>
              <c:numCache>
                <c:formatCode>0.0%</c:formatCode>
                <c:ptCount val="30"/>
                <c:pt idx="0">
                  <c:v>7.1493212669683254E-2</c:v>
                </c:pt>
                <c:pt idx="1">
                  <c:v>0.11325065274151436</c:v>
                </c:pt>
                <c:pt idx="2">
                  <c:v>2.5490498995828826E-2</c:v>
                </c:pt>
                <c:pt idx="3">
                  <c:v>1.6100662968475173E-2</c:v>
                </c:pt>
                <c:pt idx="4">
                  <c:v>5.3513071895424834E-2</c:v>
                </c:pt>
                <c:pt idx="5">
                  <c:v>6.2787407145383806E-2</c:v>
                </c:pt>
                <c:pt idx="6">
                  <c:v>0.10274085015591662</c:v>
                </c:pt>
                <c:pt idx="7">
                  <c:v>7.4337927830261732E-2</c:v>
                </c:pt>
                <c:pt idx="8">
                  <c:v>3.9484074756514873E-2</c:v>
                </c:pt>
                <c:pt idx="9">
                  <c:v>0.12066259808195293</c:v>
                </c:pt>
                <c:pt idx="10">
                  <c:v>4.784688995215311E-2</c:v>
                </c:pt>
                <c:pt idx="11">
                  <c:v>0.14011627906976745</c:v>
                </c:pt>
                <c:pt idx="12">
                  <c:v>7.4675885911840961E-2</c:v>
                </c:pt>
                <c:pt idx="13">
                  <c:v>4.9909438518816664E-2</c:v>
                </c:pt>
                <c:pt idx="14">
                  <c:v>5.7586379569354029E-2</c:v>
                </c:pt>
                <c:pt idx="15">
                  <c:v>4.8297314996725606E-2</c:v>
                </c:pt>
                <c:pt idx="16">
                  <c:v>8.0157415078707536E-2</c:v>
                </c:pt>
                <c:pt idx="17">
                  <c:v>1.4612574504902904E-2</c:v>
                </c:pt>
                <c:pt idx="18">
                  <c:v>7.0108349267049078E-2</c:v>
                </c:pt>
                <c:pt idx="19">
                  <c:v>4.0377771694497674E-2</c:v>
                </c:pt>
                <c:pt idx="20">
                  <c:v>7.0358814352574101E-2</c:v>
                </c:pt>
                <c:pt idx="21">
                  <c:v>2.4864706742723418E-2</c:v>
                </c:pt>
                <c:pt idx="22">
                  <c:v>1.1596662423985292E-2</c:v>
                </c:pt>
                <c:pt idx="23">
                  <c:v>6.8553574710531154E-2</c:v>
                </c:pt>
                <c:pt idx="24">
                  <c:v>4.2422330862639961E-2</c:v>
                </c:pt>
                <c:pt idx="25">
                  <c:v>2.8254649499284693E-2</c:v>
                </c:pt>
                <c:pt idx="26">
                  <c:v>9.686459975477317E-2</c:v>
                </c:pt>
                <c:pt idx="27">
                  <c:v>8.4897386423434487E-2</c:v>
                </c:pt>
                <c:pt idx="28">
                  <c:v>8.8252598548735045E-2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再エネ比較シート!$CC$13:$CC$42</c:f>
              <c:numCache>
                <c:formatCode>0.0%</c:formatCode>
                <c:ptCount val="30"/>
                <c:pt idx="0">
                  <c:v>4.7120471400172274E-2</c:v>
                </c:pt>
                <c:pt idx="1">
                  <c:v>4.1705116967730341E-2</c:v>
                </c:pt>
                <c:pt idx="2">
                  <c:v>1.129479488971279E-2</c:v>
                </c:pt>
                <c:pt idx="3">
                  <c:v>7.7203962211947605E-3</c:v>
                </c:pt>
                <c:pt idx="4">
                  <c:v>6.4364963347185219E-3</c:v>
                </c:pt>
                <c:pt idx="5">
                  <c:v>2.6686804272938538E-2</c:v>
                </c:pt>
                <c:pt idx="6">
                  <c:v>7.3351529946072427E-2</c:v>
                </c:pt>
                <c:pt idx="7">
                  <c:v>3.0375577453251101E-2</c:v>
                </c:pt>
                <c:pt idx="8">
                  <c:v>2.3309590490432869E-2</c:v>
                </c:pt>
                <c:pt idx="9">
                  <c:v>2.2570003497167177E-2</c:v>
                </c:pt>
                <c:pt idx="10">
                  <c:v>1.8667754698873544E-2</c:v>
                </c:pt>
                <c:pt idx="11">
                  <c:v>6.7212910938503484E-2</c:v>
                </c:pt>
                <c:pt idx="12">
                  <c:v>2.935314600046017E-2</c:v>
                </c:pt>
                <c:pt idx="13">
                  <c:v>9.3608720372895787E-3</c:v>
                </c:pt>
                <c:pt idx="14">
                  <c:v>1.8163837474773705E-2</c:v>
                </c:pt>
                <c:pt idx="15">
                  <c:v>2.0574293368474522E-2</c:v>
                </c:pt>
                <c:pt idx="16">
                  <c:v>4.7435811144752663E-2</c:v>
                </c:pt>
                <c:pt idx="17">
                  <c:v>5.2854782636353554E-3</c:v>
                </c:pt>
                <c:pt idx="18">
                  <c:v>3.90467976492163E-2</c:v>
                </c:pt>
                <c:pt idx="19">
                  <c:v>1.8862989093277424E-2</c:v>
                </c:pt>
                <c:pt idx="20">
                  <c:v>4.6111200263363766E-2</c:v>
                </c:pt>
                <c:pt idx="21">
                  <c:v>1.1839342617610672E-2</c:v>
                </c:pt>
                <c:pt idx="22">
                  <c:v>6.4387819532447611E-3</c:v>
                </c:pt>
                <c:pt idx="23">
                  <c:v>2.4113885643198826E-2</c:v>
                </c:pt>
                <c:pt idx="24">
                  <c:v>1.8112178102540524E-2</c:v>
                </c:pt>
                <c:pt idx="25">
                  <c:v>1.4500305113746063E-2</c:v>
                </c:pt>
                <c:pt idx="26">
                  <c:v>3.8571092455243282E-2</c:v>
                </c:pt>
                <c:pt idx="27">
                  <c:v>5.485333906014922E-2</c:v>
                </c:pt>
                <c:pt idx="28">
                  <c:v>2.0683715475708755E-2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再エネ比較シート!$CD$13:$CD$42</c:f>
              <c:numCache>
                <c:formatCode>0.0%</c:formatCode>
                <c:ptCount val="30"/>
                <c:pt idx="0">
                  <c:v>0.35334247055564966</c:v>
                </c:pt>
                <c:pt idx="1">
                  <c:v>0.64015579331111616</c:v>
                </c:pt>
                <c:pt idx="2">
                  <c:v>0.18846612652071526</c:v>
                </c:pt>
                <c:pt idx="3">
                  <c:v>0.13503470936259607</c:v>
                </c:pt>
                <c:pt idx="4">
                  <c:v>4.1968267743427164E-2</c:v>
                </c:pt>
                <c:pt idx="5">
                  <c:v>1.273182927353304</c:v>
                </c:pt>
                <c:pt idx="6">
                  <c:v>0.40599594826614543</c:v>
                </c:pt>
                <c:pt idx="7">
                  <c:v>2.4417912814562079</c:v>
                </c:pt>
                <c:pt idx="8">
                  <c:v>0.14651067758106243</c:v>
                </c:pt>
                <c:pt idx="9">
                  <c:v>0.34383293743726029</c:v>
                </c:pt>
                <c:pt idx="10">
                  <c:v>0.37149694027971841</c:v>
                </c:pt>
                <c:pt idx="11">
                  <c:v>0.12243844353972809</c:v>
                </c:pt>
                <c:pt idx="12">
                  <c:v>0.29754351095615295</c:v>
                </c:pt>
                <c:pt idx="13">
                  <c:v>1.0501713481496805E-2</c:v>
                </c:pt>
                <c:pt idx="14">
                  <c:v>0.38702177001581212</c:v>
                </c:pt>
                <c:pt idx="15">
                  <c:v>0.29124724280203351</c:v>
                </c:pt>
                <c:pt idx="16">
                  <c:v>3.4245585866331113E-2</c:v>
                </c:pt>
                <c:pt idx="17">
                  <c:v>3.558477853927918E-3</c:v>
                </c:pt>
                <c:pt idx="18">
                  <c:v>0.2139147140526253</c:v>
                </c:pt>
                <c:pt idx="19">
                  <c:v>0.18187659732079786</c:v>
                </c:pt>
                <c:pt idx="20">
                  <c:v>1.7964822083029852</c:v>
                </c:pt>
                <c:pt idx="21">
                  <c:v>0.24508766826104958</c:v>
                </c:pt>
                <c:pt idx="22">
                  <c:v>5.5972914950871262E-2</c:v>
                </c:pt>
                <c:pt idx="23">
                  <c:v>0.28289107409301262</c:v>
                </c:pt>
                <c:pt idx="24">
                  <c:v>1.4856457336502003</c:v>
                </c:pt>
                <c:pt idx="25">
                  <c:v>1.5294778858860353E-2</c:v>
                </c:pt>
                <c:pt idx="26">
                  <c:v>0.10810391373917386</c:v>
                </c:pt>
                <c:pt idx="27">
                  <c:v>1.7072933663241876</c:v>
                </c:pt>
                <c:pt idx="28">
                  <c:v>0.24581279628951661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再エネ比較シート!$CE$13:$CE$42</c:f>
              <c:numCache>
                <c:formatCode>0.0%</c:formatCode>
                <c:ptCount val="30"/>
                <c:pt idx="0">
                  <c:v>0.8350068432710992</c:v>
                </c:pt>
                <c:pt idx="1">
                  <c:v>0</c:v>
                </c:pt>
                <c:pt idx="2">
                  <c:v>0</c:v>
                </c:pt>
                <c:pt idx="3">
                  <c:v>0</c:v>
                </c:pt>
                <c:pt idx="4">
                  <c:v>3.6230712648344668E-4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9.3379544753822291E-4</c:v>
                </c:pt>
                <c:pt idx="22">
                  <c:v>3.4475539426055371E-2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再エネ比較シート!$CF$13:$CF$42</c:f>
              <c:numCache>
                <c:formatCode>0.0%</c:formatCode>
                <c:ptCount val="30"/>
                <c:pt idx="0">
                  <c:v>0.20790232015221144</c:v>
                </c:pt>
                <c:pt idx="1">
                  <c:v>0</c:v>
                </c:pt>
                <c:pt idx="2">
                  <c:v>0</c:v>
                </c:pt>
                <c:pt idx="3">
                  <c:v>0</c:v>
                </c:pt>
                <c:pt idx="4">
                  <c:v>0</c:v>
                </c:pt>
                <c:pt idx="5">
                  <c:v>0</c:v>
                </c:pt>
                <c:pt idx="6">
                  <c:v>0</c:v>
                </c:pt>
                <c:pt idx="7">
                  <c:v>0</c:v>
                </c:pt>
                <c:pt idx="8">
                  <c:v>0</c:v>
                </c:pt>
                <c:pt idx="9">
                  <c:v>0</c:v>
                </c:pt>
                <c:pt idx="10">
                  <c:v>0</c:v>
                </c:pt>
                <c:pt idx="11">
                  <c:v>0</c:v>
                </c:pt>
                <c:pt idx="12">
                  <c:v>0</c:v>
                </c:pt>
                <c:pt idx="13">
                  <c:v>6.9379262304591427E-3</c:v>
                </c:pt>
                <c:pt idx="14">
                  <c:v>0</c:v>
                </c:pt>
                <c:pt idx="15">
                  <c:v>0</c:v>
                </c:pt>
                <c:pt idx="16">
                  <c:v>0</c:v>
                </c:pt>
                <c:pt idx="17">
                  <c:v>0</c:v>
                </c:pt>
                <c:pt idx="18">
                  <c:v>0</c:v>
                </c:pt>
                <c:pt idx="19">
                  <c:v>0</c:v>
                </c:pt>
                <c:pt idx="20">
                  <c:v>2.3762446634072094</c:v>
                </c:pt>
                <c:pt idx="21">
                  <c:v>0</c:v>
                </c:pt>
                <c:pt idx="22">
                  <c:v>0</c:v>
                </c:pt>
                <c:pt idx="23">
                  <c:v>0</c:v>
                </c:pt>
                <c:pt idx="24">
                  <c:v>0.13136639428377475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0.35132641019638777</c:v>
                </c:pt>
                <c:pt idx="10">
                  <c:v>0</c:v>
                </c:pt>
                <c:pt idx="11">
                  <c:v>0</c:v>
                </c:pt>
                <c:pt idx="12">
                  <c:v>0</c:v>
                </c:pt>
                <c:pt idx="13">
                  <c:v>0</c:v>
                </c:pt>
                <c:pt idx="14">
                  <c:v>0</c:v>
                </c:pt>
                <c:pt idx="15">
                  <c:v>0</c:v>
                </c:pt>
                <c:pt idx="16">
                  <c:v>0</c:v>
                </c:pt>
                <c:pt idx="17">
                  <c:v>0</c:v>
                </c:pt>
                <c:pt idx="18">
                  <c:v>0</c:v>
                </c:pt>
                <c:pt idx="19">
                  <c:v>0.23474894767752272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再エネ比較シート!$CI$13:$CI$42</c:f>
              <c:numCache>
                <c:formatCode>0.0%</c:formatCode>
                <c:ptCount val="30"/>
                <c:pt idx="0">
                  <c:v>1.4433721053791326</c:v>
                </c:pt>
                <c:pt idx="1">
                  <c:v>0.68186091027884654</c:v>
                </c:pt>
                <c:pt idx="2">
                  <c:v>0.19976092141042806</c:v>
                </c:pt>
                <c:pt idx="3">
                  <c:v>0.14275510558379084</c:v>
                </c:pt>
                <c:pt idx="4">
                  <c:v>4.8767071204629142E-2</c:v>
                </c:pt>
                <c:pt idx="5">
                  <c:v>1.2998697316262424</c:v>
                </c:pt>
                <c:pt idx="6">
                  <c:v>0.47934747821221785</c:v>
                </c:pt>
                <c:pt idx="7">
                  <c:v>2.4721668589094592</c:v>
                </c:pt>
                <c:pt idx="8">
                  <c:v>0.16982026807149531</c:v>
                </c:pt>
                <c:pt idx="9">
                  <c:v>0.71772935113081526</c:v>
                </c:pt>
                <c:pt idx="10">
                  <c:v>0.39016469497859202</c:v>
                </c:pt>
                <c:pt idx="11">
                  <c:v>0.18965135447823159</c:v>
                </c:pt>
                <c:pt idx="12">
                  <c:v>0.32689665695661313</c:v>
                </c:pt>
                <c:pt idx="13">
                  <c:v>2.6800511749245526E-2</c:v>
                </c:pt>
                <c:pt idx="14">
                  <c:v>0.40518560749058585</c:v>
                </c:pt>
                <c:pt idx="15">
                  <c:v>0.31182153617050801</c:v>
                </c:pt>
                <c:pt idx="16">
                  <c:v>8.1681397011083776E-2</c:v>
                </c:pt>
                <c:pt idx="17">
                  <c:v>8.8439561175632751E-3</c:v>
                </c:pt>
                <c:pt idx="18">
                  <c:v>0.25296151170184161</c:v>
                </c:pt>
                <c:pt idx="19">
                  <c:v>0.43548853409159799</c:v>
                </c:pt>
                <c:pt idx="20">
                  <c:v>4.2188380719735585</c:v>
                </c:pt>
                <c:pt idx="21">
                  <c:v>0.25786080632619846</c:v>
                </c:pt>
                <c:pt idx="22">
                  <c:v>9.6887236330171392E-2</c:v>
                </c:pt>
                <c:pt idx="23">
                  <c:v>0.30700495973621145</c:v>
                </c:pt>
                <c:pt idx="24">
                  <c:v>1.6351243060365155</c:v>
                </c:pt>
                <c:pt idx="25">
                  <c:v>2.9795083972606416E-2</c:v>
                </c:pt>
                <c:pt idx="26">
                  <c:v>0.14667500619441715</c:v>
                </c:pt>
                <c:pt idx="27">
                  <c:v>1.7621467053843369</c:v>
                </c:pt>
                <c:pt idx="28">
                  <c:v>0.26649651176522537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再エネ比較シート!$BE$13:$BE$42</c:f>
              <c:numCache>
                <c:formatCode>#,##0_);[Red]\(#,##0\)</c:formatCode>
                <c:ptCount val="30"/>
                <c:pt idx="0">
                  <c:v>3068.5710000000031</c:v>
                </c:pt>
                <c:pt idx="1">
                  <c:v>3223.0000000000005</c:v>
                </c:pt>
                <c:pt idx="2">
                  <c:v>783.89999999999986</c:v>
                </c:pt>
                <c:pt idx="3">
                  <c:v>633.71999999999969</c:v>
                </c:pt>
                <c:pt idx="4">
                  <c:v>1273.4999999999993</c:v>
                </c:pt>
                <c:pt idx="5">
                  <c:v>1745.6999999999989</c:v>
                </c:pt>
                <c:pt idx="6">
                  <c:v>3162.5950000000003</c:v>
                </c:pt>
                <c:pt idx="7">
                  <c:v>2173.0000000000009</c:v>
                </c:pt>
                <c:pt idx="8">
                  <c:v>1411.8999999999994</c:v>
                </c:pt>
                <c:pt idx="9">
                  <c:v>3278.7000000000016</c:v>
                </c:pt>
                <c:pt idx="10">
                  <c:v>1178.9999999999998</c:v>
                </c:pt>
                <c:pt idx="11">
                  <c:v>3452.9600000000019</c:v>
                </c:pt>
                <c:pt idx="12">
                  <c:v>2049.2000000000007</c:v>
                </c:pt>
                <c:pt idx="13">
                  <c:v>1175.8999999999996</c:v>
                </c:pt>
                <c:pt idx="14">
                  <c:v>1759.1000000000008</c:v>
                </c:pt>
                <c:pt idx="15">
                  <c:v>1511.0000000000007</c:v>
                </c:pt>
                <c:pt idx="16">
                  <c:v>1688.6999999999998</c:v>
                </c:pt>
                <c:pt idx="17">
                  <c:v>341.5</c:v>
                </c:pt>
                <c:pt idx="18">
                  <c:v>2214.7129999999988</c:v>
                </c:pt>
                <c:pt idx="19">
                  <c:v>1473.3499999999995</c:v>
                </c:pt>
                <c:pt idx="20">
                  <c:v>2320.96</c:v>
                </c:pt>
                <c:pt idx="21">
                  <c:v>895.09999999999957</c:v>
                </c:pt>
                <c:pt idx="22">
                  <c:v>405.7</c:v>
                </c:pt>
                <c:pt idx="23">
                  <c:v>2086.6000000000031</c:v>
                </c:pt>
                <c:pt idx="24">
                  <c:v>1449.2</c:v>
                </c:pt>
                <c:pt idx="25">
                  <c:v>744.1</c:v>
                </c:pt>
                <c:pt idx="26">
                  <c:v>2613.6279999999988</c:v>
                </c:pt>
                <c:pt idx="27">
                  <c:v>2223.8000000000015</c:v>
                </c:pt>
                <c:pt idx="28">
                  <c:v>2243.7000000000007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再エネ比較シート!$BF$13:$BF$42</c:f>
              <c:numCache>
                <c:formatCode>#,##0_);[Red]\(#,##0\)</c:formatCode>
                <c:ptCount val="30"/>
                <c:pt idx="0">
                  <c:v>20876.900000000001</c:v>
                </c:pt>
                <c:pt idx="1">
                  <c:v>44884.899999999987</c:v>
                </c:pt>
                <c:pt idx="2">
                  <c:v>11867.5</c:v>
                </c:pt>
                <c:pt idx="3">
                  <c:v>10056.5</c:v>
                </c:pt>
                <c:pt idx="4">
                  <c:v>7533.7999999999984</c:v>
                </c:pt>
                <c:pt idx="5">
                  <c:v>75562.699999999983</c:v>
                </c:pt>
                <c:pt idx="6">
                  <c:v>15881.800000000003</c:v>
                </c:pt>
                <c:pt idx="7">
                  <c:v>158484.69999999995</c:v>
                </c:pt>
                <c:pt idx="8">
                  <c:v>8051.6</c:v>
                </c:pt>
                <c:pt idx="9">
                  <c:v>45316.999999999978</c:v>
                </c:pt>
                <c:pt idx="10">
                  <c:v>21287.3</c:v>
                </c:pt>
                <c:pt idx="11">
                  <c:v>5706.899999999996</c:v>
                </c:pt>
                <c:pt idx="12">
                  <c:v>18846.200000000012</c:v>
                </c:pt>
                <c:pt idx="13">
                  <c:v>1196.8999999999999</c:v>
                </c:pt>
                <c:pt idx="14">
                  <c:v>34006.500000000007</c:v>
                </c:pt>
                <c:pt idx="15">
                  <c:v>19406.400000000005</c:v>
                </c:pt>
                <c:pt idx="16">
                  <c:v>1106.0999999999999</c:v>
                </c:pt>
                <c:pt idx="17">
                  <c:v>208.6</c:v>
                </c:pt>
                <c:pt idx="18">
                  <c:v>11008.2</c:v>
                </c:pt>
                <c:pt idx="19">
                  <c:v>12888.899999999998</c:v>
                </c:pt>
                <c:pt idx="20">
                  <c:v>82040.400000000009</c:v>
                </c:pt>
                <c:pt idx="21">
                  <c:v>16811.599999999999</c:v>
                </c:pt>
                <c:pt idx="22">
                  <c:v>3199.8</c:v>
                </c:pt>
                <c:pt idx="23">
                  <c:v>22209.30000000001</c:v>
                </c:pt>
                <c:pt idx="24">
                  <c:v>107849.10000000002</c:v>
                </c:pt>
                <c:pt idx="25">
                  <c:v>712.1</c:v>
                </c:pt>
                <c:pt idx="26">
                  <c:v>6646.0999999999985</c:v>
                </c:pt>
                <c:pt idx="27">
                  <c:v>62797.799999999988</c:v>
                </c:pt>
                <c:pt idx="28">
                  <c:v>24192.699999999993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再エネ比較シート!$BG$13:$BG$42</c:f>
              <c:numCache>
                <c:formatCode>#,##0_);[Red]\(#,##0\)</c:formatCode>
                <c:ptCount val="30"/>
                <c:pt idx="0">
                  <c:v>30039</c:v>
                </c:pt>
                <c:pt idx="1">
                  <c:v>0</c:v>
                </c:pt>
                <c:pt idx="2">
                  <c:v>0</c:v>
                </c:pt>
                <c:pt idx="3">
                  <c:v>0</c:v>
                </c:pt>
                <c:pt idx="4">
                  <c:v>39.6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39</c:v>
                </c:pt>
                <c:pt idx="22">
                  <c:v>1200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再エネ比較シート!$BH$13:$BH$42</c:f>
              <c:numCache>
                <c:formatCode>#,##0_);[Red]\(#,##0\)</c:formatCode>
                <c:ptCount val="30"/>
                <c:pt idx="0">
                  <c:v>3091.4</c:v>
                </c:pt>
                <c:pt idx="1">
                  <c:v>0</c:v>
                </c:pt>
                <c:pt idx="2">
                  <c:v>0</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27310</c:v>
                </c:pt>
                <c:pt idx="21">
                  <c:v>0</c:v>
                </c:pt>
                <c:pt idx="22">
                  <c:v>0</c:v>
                </c:pt>
                <c:pt idx="23">
                  <c:v>0</c:v>
                </c:pt>
                <c:pt idx="24">
                  <c:v>2400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8740</c:v>
                </c:pt>
                <c:pt idx="10">
                  <c:v>0</c:v>
                </c:pt>
                <c:pt idx="11">
                  <c:v>0</c:v>
                </c:pt>
                <c:pt idx="12">
                  <c:v>0</c:v>
                </c:pt>
                <c:pt idx="13">
                  <c:v>0</c:v>
                </c:pt>
                <c:pt idx="14">
                  <c:v>0</c:v>
                </c:pt>
                <c:pt idx="15">
                  <c:v>0</c:v>
                </c:pt>
                <c:pt idx="16">
                  <c:v>0</c:v>
                </c:pt>
                <c:pt idx="17">
                  <c:v>0</c:v>
                </c:pt>
                <c:pt idx="18">
                  <c:v>0</c:v>
                </c:pt>
                <c:pt idx="19">
                  <c:v>3140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再エネ比較シート!$BK$13:$BK$42</c:f>
              <c:numCache>
                <c:formatCode>#,##0_);[Red]\(#,##0\)</c:formatCode>
                <c:ptCount val="30"/>
                <c:pt idx="0">
                  <c:v>57075.871000000006</c:v>
                </c:pt>
                <c:pt idx="1">
                  <c:v>48107.899999999987</c:v>
                </c:pt>
                <c:pt idx="2">
                  <c:v>12651.4</c:v>
                </c:pt>
                <c:pt idx="3">
                  <c:v>10690.22</c:v>
                </c:pt>
                <c:pt idx="4">
                  <c:v>8846.8999999999978</c:v>
                </c:pt>
                <c:pt idx="5">
                  <c:v>77308.39999999998</c:v>
                </c:pt>
                <c:pt idx="6">
                  <c:v>19044.395000000004</c:v>
                </c:pt>
                <c:pt idx="7">
                  <c:v>160657.69999999995</c:v>
                </c:pt>
                <c:pt idx="8">
                  <c:v>9463.5</c:v>
                </c:pt>
                <c:pt idx="9">
                  <c:v>57335.699999999983</c:v>
                </c:pt>
                <c:pt idx="10">
                  <c:v>22466.3</c:v>
                </c:pt>
                <c:pt idx="11">
                  <c:v>9159.8599999999969</c:v>
                </c:pt>
                <c:pt idx="12">
                  <c:v>20895.400000000012</c:v>
                </c:pt>
                <c:pt idx="13">
                  <c:v>2571.7999999999993</c:v>
                </c:pt>
                <c:pt idx="14">
                  <c:v>35765.600000000006</c:v>
                </c:pt>
                <c:pt idx="15">
                  <c:v>20917.400000000005</c:v>
                </c:pt>
                <c:pt idx="16">
                  <c:v>2794.7999999999997</c:v>
                </c:pt>
                <c:pt idx="17">
                  <c:v>550.1</c:v>
                </c:pt>
                <c:pt idx="18">
                  <c:v>13222.913</c:v>
                </c:pt>
                <c:pt idx="19">
                  <c:v>17502.249999999996</c:v>
                </c:pt>
                <c:pt idx="20">
                  <c:v>111671.36000000002</c:v>
                </c:pt>
                <c:pt idx="21">
                  <c:v>17745.699999999997</c:v>
                </c:pt>
                <c:pt idx="22">
                  <c:v>4805.5</c:v>
                </c:pt>
                <c:pt idx="23">
                  <c:v>24295.900000000012</c:v>
                </c:pt>
                <c:pt idx="24">
                  <c:v>111698.30000000002</c:v>
                </c:pt>
                <c:pt idx="25">
                  <c:v>1456.2</c:v>
                </c:pt>
                <c:pt idx="26">
                  <c:v>9259.7279999999973</c:v>
                </c:pt>
                <c:pt idx="27">
                  <c:v>65021.599999999991</c:v>
                </c:pt>
                <c:pt idx="28">
                  <c:v>26436.399999999994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再エネ比較シート!$BO$13:$BO$42</c:f>
              <c:numCache>
                <c:formatCode>#,##0_);[Red]\(#,##0\)</c:formatCode>
                <c:ptCount val="30"/>
                <c:pt idx="0">
                  <c:v>3682.6534285200032</c:v>
                </c:pt>
                <c:pt idx="1">
                  <c:v>3867.9867600000002</c:v>
                </c:pt>
                <c:pt idx="2">
                  <c:v>940.77406799999983</c:v>
                </c:pt>
                <c:pt idx="3">
                  <c:v>760.54004639999948</c:v>
                </c:pt>
                <c:pt idx="4">
                  <c:v>1528.3528199999992</c:v>
                </c:pt>
                <c:pt idx="5">
                  <c:v>2095.0494839999988</c:v>
                </c:pt>
                <c:pt idx="6">
                  <c:v>3795.4935114</c:v>
                </c:pt>
                <c:pt idx="7">
                  <c:v>2607.8607600000005</c:v>
                </c:pt>
                <c:pt idx="8">
                  <c:v>1694.4494279999992</c:v>
                </c:pt>
                <c:pt idx="9">
                  <c:v>3934.8334440000017</c:v>
                </c:pt>
                <c:pt idx="10">
                  <c:v>1414.9414799999997</c:v>
                </c:pt>
                <c:pt idx="11">
                  <c:v>4143.966355200002</c:v>
                </c:pt>
                <c:pt idx="12">
                  <c:v>2459.2859040000008</c:v>
                </c:pt>
                <c:pt idx="13">
                  <c:v>1411.2211079999995</c:v>
                </c:pt>
                <c:pt idx="14">
                  <c:v>2111.1310920000005</c:v>
                </c:pt>
                <c:pt idx="15">
                  <c:v>1813.3813200000009</c:v>
                </c:pt>
                <c:pt idx="16">
                  <c:v>2026.6426439999996</c:v>
                </c:pt>
                <c:pt idx="17">
                  <c:v>409.84098</c:v>
                </c:pt>
                <c:pt idx="18">
                  <c:v>2657.9213655599983</c:v>
                </c:pt>
                <c:pt idx="19">
                  <c:v>1768.1968019999995</c:v>
                </c:pt>
                <c:pt idx="20">
                  <c:v>2785.4305151999997</c:v>
                </c:pt>
                <c:pt idx="21">
                  <c:v>1074.2274119999995</c:v>
                </c:pt>
                <c:pt idx="22">
                  <c:v>486.88868399999996</c:v>
                </c:pt>
                <c:pt idx="23">
                  <c:v>2504.1703920000036</c:v>
                </c:pt>
                <c:pt idx="24">
                  <c:v>1739.2139040000002</c:v>
                </c:pt>
                <c:pt idx="25">
                  <c:v>893.00929199999996</c:v>
                </c:pt>
                <c:pt idx="26">
                  <c:v>3136.6672353599984</c:v>
                </c:pt>
                <c:pt idx="27">
                  <c:v>2668.826856000002</c:v>
                </c:pt>
                <c:pt idx="28">
                  <c:v>2692.709244000001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再エネ比較シート!$BP$13:$BP$42</c:f>
              <c:numCache>
                <c:formatCode>#,##0_);[Red]\(#,##0\)</c:formatCode>
                <c:ptCount val="30"/>
                <c:pt idx="0">
                  <c:v>27615.128244</c:v>
                </c:pt>
                <c:pt idx="1">
                  <c:v>59371.950323999976</c:v>
                </c:pt>
                <c:pt idx="2">
                  <c:v>15697.854300000001</c:v>
                </c:pt>
                <c:pt idx="3">
                  <c:v>13302.335940000001</c:v>
                </c:pt>
                <c:pt idx="4">
                  <c:v>9965.4092879999989</c:v>
                </c:pt>
                <c:pt idx="5">
                  <c:v>99951.317051999969</c:v>
                </c:pt>
                <c:pt idx="6">
                  <c:v>21007.809768000003</c:v>
                </c:pt>
                <c:pt idx="7">
                  <c:v>209637.22177199993</c:v>
                </c:pt>
                <c:pt idx="8">
                  <c:v>10650.334416</c:v>
                </c:pt>
                <c:pt idx="9">
                  <c:v>59943.514919999965</c:v>
                </c:pt>
                <c:pt idx="10">
                  <c:v>28157.988947999998</c:v>
                </c:pt>
                <c:pt idx="11">
                  <c:v>7548.8590439999953</c:v>
                </c:pt>
                <c:pt idx="12">
                  <c:v>24928.999512000013</c:v>
                </c:pt>
                <c:pt idx="13">
                  <c:v>1583.2114439999998</c:v>
                </c:pt>
                <c:pt idx="14">
                  <c:v>44982.437940000003</c:v>
                </c:pt>
                <c:pt idx="15">
                  <c:v>25670.009664000008</c:v>
                </c:pt>
                <c:pt idx="16">
                  <c:v>1463.1048359999998</c:v>
                </c:pt>
                <c:pt idx="17">
                  <c:v>275.92773599999998</c:v>
                </c:pt>
                <c:pt idx="18">
                  <c:v>14561.206631999999</c:v>
                </c:pt>
                <c:pt idx="19">
                  <c:v>17048.921363999998</c:v>
                </c:pt>
                <c:pt idx="20">
                  <c:v>108519.759504</c:v>
                </c:pt>
                <c:pt idx="21">
                  <c:v>22237.712015999998</c:v>
                </c:pt>
                <c:pt idx="22">
                  <c:v>4232.5674479999998</c:v>
                </c:pt>
                <c:pt idx="23">
                  <c:v>29377.573668000015</c:v>
                </c:pt>
                <c:pt idx="24">
                  <c:v>142658.47551600003</c:v>
                </c:pt>
                <c:pt idx="25">
                  <c:v>941.93739600000004</c:v>
                </c:pt>
                <c:pt idx="26">
                  <c:v>8791.1952359999977</c:v>
                </c:pt>
                <c:pt idx="27">
                  <c:v>83066.417927999995</c:v>
                </c:pt>
                <c:pt idx="28">
                  <c:v>32001.135851999992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再エネ比較シート!$BQ$13:$BQ$42</c:f>
              <c:numCache>
                <c:formatCode>#,##0_);[Red]\(#,##0\)</c:formatCode>
                <c:ptCount val="30"/>
                <c:pt idx="0">
                  <c:v>65259.126720000007</c:v>
                </c:pt>
                <c:pt idx="1">
                  <c:v>0</c:v>
                </c:pt>
                <c:pt idx="2">
                  <c:v>0</c:v>
                </c:pt>
                <c:pt idx="3">
                  <c:v>0</c:v>
                </c:pt>
                <c:pt idx="4">
                  <c:v>86.030208000000002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84.72672</c:v>
                </c:pt>
                <c:pt idx="22">
                  <c:v>2606.9760000000001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再エネ比較シート!$BR$13:$BR$42</c:f>
              <c:numCache>
                <c:formatCode>#,##0_);[Red]\(#,##0\)</c:formatCode>
                <c:ptCount val="30"/>
                <c:pt idx="0">
                  <c:v>16248.398399999998</c:v>
                </c:pt>
                <c:pt idx="1">
                  <c:v>0</c:v>
                </c:pt>
                <c:pt idx="2">
                  <c:v>0</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143541.35999999999</c:v>
                </c:pt>
                <c:pt idx="21">
                  <c:v>0</c:v>
                </c:pt>
                <c:pt idx="22">
                  <c:v>0</c:v>
                </c:pt>
                <c:pt idx="23">
                  <c:v>0</c:v>
                </c:pt>
                <c:pt idx="24">
                  <c:v>12614.4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61249.919999999998</c:v>
                </c:pt>
                <c:pt idx="10">
                  <c:v>0</c:v>
                </c:pt>
                <c:pt idx="11">
                  <c:v>0</c:v>
                </c:pt>
                <c:pt idx="12">
                  <c:v>0</c:v>
                </c:pt>
                <c:pt idx="13">
                  <c:v>0</c:v>
                </c:pt>
                <c:pt idx="14">
                  <c:v>0</c:v>
                </c:pt>
                <c:pt idx="15">
                  <c:v>0</c:v>
                </c:pt>
                <c:pt idx="16">
                  <c:v>0</c:v>
                </c:pt>
                <c:pt idx="17">
                  <c:v>0</c:v>
                </c:pt>
                <c:pt idx="18">
                  <c:v>0</c:v>
                </c:pt>
                <c:pt idx="19">
                  <c:v>22005.119999999999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肝付町</c:v>
                </c:pt>
                <c:pt idx="1">
                  <c:v>富士見町</c:v>
                </c:pt>
                <c:pt idx="2">
                  <c:v>南会津町</c:v>
                </c:pt>
                <c:pt idx="3">
                  <c:v>森町</c:v>
                </c:pt>
                <c:pt idx="4">
                  <c:v>聖籠町</c:v>
                </c:pt>
                <c:pt idx="5">
                  <c:v>石川町</c:v>
                </c:pt>
                <c:pt idx="6">
                  <c:v>佐々町</c:v>
                </c:pt>
                <c:pt idx="7">
                  <c:v>上郡町</c:v>
                </c:pt>
                <c:pt idx="8">
                  <c:v>那智勝浦町</c:v>
                </c:pt>
                <c:pt idx="9">
                  <c:v>多気町</c:v>
                </c:pt>
                <c:pt idx="10">
                  <c:v>川西町</c:v>
                </c:pt>
                <c:pt idx="11">
                  <c:v>大木町</c:v>
                </c:pt>
                <c:pt idx="12">
                  <c:v>板倉町</c:v>
                </c:pt>
                <c:pt idx="13">
                  <c:v>若狭町</c:v>
                </c:pt>
                <c:pt idx="14">
                  <c:v>多古町</c:v>
                </c:pt>
                <c:pt idx="15">
                  <c:v>長生村</c:v>
                </c:pt>
                <c:pt idx="16">
                  <c:v>山辺町</c:v>
                </c:pt>
                <c:pt idx="17">
                  <c:v>羽後町</c:v>
                </c:pt>
                <c:pt idx="18">
                  <c:v>東みよし町</c:v>
                </c:pt>
                <c:pt idx="19">
                  <c:v>垂水市</c:v>
                </c:pt>
                <c:pt idx="20">
                  <c:v>山都町</c:v>
                </c:pt>
                <c:pt idx="21">
                  <c:v>小豆島町</c:v>
                </c:pt>
                <c:pt idx="22">
                  <c:v>隠岐の島町</c:v>
                </c:pt>
                <c:pt idx="23">
                  <c:v>矢掛町</c:v>
                </c:pt>
                <c:pt idx="24">
                  <c:v>和気町</c:v>
                </c:pt>
                <c:pt idx="25">
                  <c:v>新温泉町</c:v>
                </c:pt>
                <c:pt idx="26">
                  <c:v>川棚町</c:v>
                </c:pt>
                <c:pt idx="27">
                  <c:v>松島町</c:v>
                </c:pt>
                <c:pt idx="28">
                  <c:v>棚倉町</c:v>
                </c:pt>
              </c:strCache>
            </c:strRef>
          </c:cat>
          <c:val>
            <c:numRef>
              <c:f>再エネ比較シート!$BU$13:$BU$42</c:f>
              <c:numCache>
                <c:formatCode>#,##0_);[Red]\(#,##0\)</c:formatCode>
                <c:ptCount val="30"/>
                <c:pt idx="0">
                  <c:v>112805.30679252002</c:v>
                </c:pt>
                <c:pt idx="1">
                  <c:v>63239.937083999976</c:v>
                </c:pt>
                <c:pt idx="2">
                  <c:v>16638.628368000002</c:v>
                </c:pt>
                <c:pt idx="3">
                  <c:v>14062.8759864</c:v>
                </c:pt>
                <c:pt idx="4">
                  <c:v>11579.792315999999</c:v>
                </c:pt>
                <c:pt idx="5">
                  <c:v>102046.36653599997</c:v>
                </c:pt>
                <c:pt idx="6">
                  <c:v>24803.303279400003</c:v>
                </c:pt>
                <c:pt idx="7">
                  <c:v>212245.08253199994</c:v>
                </c:pt>
                <c:pt idx="8">
                  <c:v>12344.783844</c:v>
                </c:pt>
                <c:pt idx="9">
                  <c:v>125128.26836399996</c:v>
                </c:pt>
                <c:pt idx="10">
                  <c:v>29572.930428</c:v>
                </c:pt>
                <c:pt idx="11">
                  <c:v>11692.825399199997</c:v>
                </c:pt>
                <c:pt idx="12">
                  <c:v>27388.285416000013</c:v>
                </c:pt>
                <c:pt idx="13">
                  <c:v>4040.3765519999993</c:v>
                </c:pt>
                <c:pt idx="14">
                  <c:v>47093.569032000007</c:v>
                </c:pt>
                <c:pt idx="15">
                  <c:v>27483.390984000009</c:v>
                </c:pt>
                <c:pt idx="16">
                  <c:v>3489.7474799999991</c:v>
                </c:pt>
                <c:pt idx="17">
                  <c:v>685.76871600000004</c:v>
                </c:pt>
                <c:pt idx="18">
                  <c:v>17219.127997559997</c:v>
                </c:pt>
                <c:pt idx="19">
                  <c:v>40822.238165999996</c:v>
                </c:pt>
                <c:pt idx="20">
                  <c:v>254846.55001919999</c:v>
                </c:pt>
                <c:pt idx="21">
                  <c:v>23396.666147999997</c:v>
                </c:pt>
                <c:pt idx="22">
                  <c:v>7326.4321319999999</c:v>
                </c:pt>
                <c:pt idx="23">
                  <c:v>31881.744060000019</c:v>
                </c:pt>
                <c:pt idx="24">
                  <c:v>157012.08942000003</c:v>
                </c:pt>
                <c:pt idx="25">
                  <c:v>1834.946688</c:v>
                </c:pt>
                <c:pt idx="26">
                  <c:v>11927.862471359997</c:v>
                </c:pt>
                <c:pt idx="27">
                  <c:v>85735.244783999995</c:v>
                </c:pt>
                <c:pt idx="28">
                  <c:v>34693.84509599999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①CO2排出量の現状把握!$AX$43:$AX$45</c:f>
              <c:numCache>
                <c:formatCode>0%</c:formatCode>
                <c:ptCount val="3"/>
                <c:pt idx="0">
                  <c:v>0.44203583680298503</c:v>
                </c:pt>
                <c:pt idx="1">
                  <c:v>0.30689725716092797</c:v>
                </c:pt>
                <c:pt idx="2">
                  <c:v>0.331856430527316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①CO2排出量の現状把握!$AY$43:$AY$45</c:f>
              <c:numCache>
                <c:formatCode>0%</c:formatCode>
                <c:ptCount val="3"/>
                <c:pt idx="0">
                  <c:v>0.19220740382343474</c:v>
                </c:pt>
                <c:pt idx="1">
                  <c:v>0.1897528883772773</c:v>
                </c:pt>
                <c:pt idx="2">
                  <c:v>0.12677305557234239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①CO2排出量の現状把握!$AZ$43:$AZ$45</c:f>
              <c:numCache>
                <c:formatCode>0%</c:formatCode>
                <c:ptCount val="3"/>
                <c:pt idx="0">
                  <c:v>0.1618007278049024</c:v>
                </c:pt>
                <c:pt idx="1">
                  <c:v>0.24542992483628895</c:v>
                </c:pt>
                <c:pt idx="2">
                  <c:v>0.2284903757021059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①CO2排出量の現状把握!$BA$43:$BA$45</c:f>
              <c:numCache>
                <c:formatCode>0%</c:formatCode>
                <c:ptCount val="3"/>
                <c:pt idx="0">
                  <c:v>0.18830241870300451</c:v>
                </c:pt>
                <c:pt idx="1">
                  <c:v>0.2427704785427362</c:v>
                </c:pt>
                <c:pt idx="2">
                  <c:v>0.29693665549099418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羽後町</c:v>
                </c:pt>
              </c:strCache>
            </c:strRef>
          </c:cat>
          <c:val>
            <c:numRef>
              <c:f>①CO2排出量の現状把握!$BB$43:$BB$45</c:f>
              <c:numCache>
                <c:formatCode>0%</c:formatCode>
                <c:ptCount val="3"/>
                <c:pt idx="0">
                  <c:v>1.5653612865673284E-2</c:v>
                </c:pt>
                <c:pt idx="1">
                  <c:v>1.5149451082769579E-2</c:v>
                </c:pt>
                <c:pt idx="2">
                  <c:v>1.5943482707241479E-2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2822</c:v>
                </c:pt>
                <c:pt idx="1">
                  <c:v>2910</c:v>
                </c:pt>
                <c:pt idx="2">
                  <c:v>2910</c:v>
                </c:pt>
                <c:pt idx="3">
                  <c:v>2910</c:v>
                </c:pt>
                <c:pt idx="4">
                  <c:v>2910</c:v>
                </c:pt>
                <c:pt idx="5">
                  <c:v>2910</c:v>
                </c:pt>
                <c:pt idx="6">
                  <c:v>2937</c:v>
                </c:pt>
                <c:pt idx="7">
                  <c:v>2937</c:v>
                </c:pt>
                <c:pt idx="8">
                  <c:v>2937</c:v>
                </c:pt>
                <c:pt idx="9">
                  <c:v>2937</c:v>
                </c:pt>
                <c:pt idx="10">
                  <c:v>2937</c:v>
                </c:pt>
                <c:pt idx="11">
                  <c:v>2937</c:v>
                </c:pt>
                <c:pt idx="12">
                  <c:v>2880</c:v>
                </c:pt>
                <c:pt idx="13">
                  <c:v>2880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1.5040368482833975</c:v>
                </c:pt>
                <c:pt idx="1">
                  <c:v>1.3040543421640691</c:v>
                </c:pt>
                <c:pt idx="2">
                  <c:v>1.6259494641389651</c:v>
                </c:pt>
                <c:pt idx="3">
                  <c:v>1.9706829993062525</c:v>
                </c:pt>
                <c:pt idx="4">
                  <c:v>1.6319694027801426</c:v>
                </c:pt>
                <c:pt idx="5">
                  <c:v>2.1045293557180846</c:v>
                </c:pt>
                <c:pt idx="6">
                  <c:v>1.7476084193839483</c:v>
                </c:pt>
                <c:pt idx="7">
                  <c:v>1.2324764387772111</c:v>
                </c:pt>
                <c:pt idx="8">
                  <c:v>1.591231690686163</c:v>
                </c:pt>
                <c:pt idx="9">
                  <c:v>1.7282694890764441</c:v>
                </c:pt>
                <c:pt idx="10">
                  <c:v>1.4426445268968351</c:v>
                </c:pt>
                <c:pt idx="11">
                  <c:v>1.40416332649383</c:v>
                </c:pt>
                <c:pt idx="12">
                  <c:v>1.540355437865532</c:v>
                </c:pt>
                <c:pt idx="13">
                  <c:v>1.5646147068903531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17898</c:v>
                </c:pt>
                <c:pt idx="1">
                  <c:v>17603</c:v>
                </c:pt>
                <c:pt idx="2">
                  <c:v>17321</c:v>
                </c:pt>
                <c:pt idx="3">
                  <c:v>17012</c:v>
                </c:pt>
                <c:pt idx="4">
                  <c:v>16819</c:v>
                </c:pt>
                <c:pt idx="5">
                  <c:v>16699</c:v>
                </c:pt>
                <c:pt idx="6">
                  <c:v>16368</c:v>
                </c:pt>
                <c:pt idx="7">
                  <c:v>15974</c:v>
                </c:pt>
                <c:pt idx="8">
                  <c:v>15692</c:v>
                </c:pt>
                <c:pt idx="9">
                  <c:v>15343</c:v>
                </c:pt>
                <c:pt idx="10">
                  <c:v>14981</c:v>
                </c:pt>
                <c:pt idx="11">
                  <c:v>14653</c:v>
                </c:pt>
                <c:pt idx="12">
                  <c:v>14344</c:v>
                </c:pt>
                <c:pt idx="13">
                  <c:v>13963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羽後町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1698</v>
      </c>
      <c r="B9" s="80">
        <v>290</v>
      </c>
      <c r="C9" s="80">
        <v>1</v>
      </c>
      <c r="D9" s="80">
        <v>18</v>
      </c>
      <c r="E9" s="80">
        <v>1990</v>
      </c>
      <c r="F9" s="80" t="s">
        <v>562</v>
      </c>
      <c r="G9" s="80" t="s">
        <v>1699</v>
      </c>
      <c r="H9" s="80" t="s">
        <v>1700</v>
      </c>
      <c r="I9" s="177"/>
      <c r="J9" s="81">
        <v>7.9129872014720091</v>
      </c>
      <c r="K9" s="81">
        <v>3.7540809253955154</v>
      </c>
      <c r="L9" s="81">
        <v>36.987641525112096</v>
      </c>
      <c r="M9" s="81">
        <v>11.095682049504054</v>
      </c>
      <c r="N9" s="81">
        <v>17.517428106207493</v>
      </c>
      <c r="O9" s="81">
        <v>13.245429397925875</v>
      </c>
      <c r="P9" s="81">
        <v>31.003525803088539</v>
      </c>
      <c r="Q9" s="81">
        <v>1.3267553401133574</v>
      </c>
      <c r="R9" s="81">
        <v>7.0392253471089239</v>
      </c>
      <c r="S9" s="81">
        <v>1.0598391906771742</v>
      </c>
      <c r="T9" s="82"/>
      <c r="U9" s="81">
        <v>826968</v>
      </c>
      <c r="V9" s="81">
        <v>934</v>
      </c>
      <c r="W9" s="81">
        <v>408</v>
      </c>
      <c r="X9" s="81">
        <v>4144</v>
      </c>
      <c r="Y9" s="81">
        <v>8301</v>
      </c>
      <c r="Z9" s="81">
        <v>5448</v>
      </c>
      <c r="AA9" s="81">
        <v>7528</v>
      </c>
      <c r="AB9" s="81">
        <v>21542</v>
      </c>
      <c r="AC9" s="81">
        <v>1219206.5</v>
      </c>
      <c r="AD9" s="81">
        <v>1.0598391906771742</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1701</v>
      </c>
      <c r="B10" s="80">
        <v>291</v>
      </c>
      <c r="C10" s="80">
        <v>2</v>
      </c>
      <c r="D10" s="80">
        <v>18</v>
      </c>
      <c r="E10" s="80">
        <v>2005</v>
      </c>
      <c r="F10" s="80" t="s">
        <v>565</v>
      </c>
      <c r="G10" s="80" t="s">
        <v>1699</v>
      </c>
      <c r="H10" s="80" t="s">
        <v>1700</v>
      </c>
      <c r="I10" s="177"/>
      <c r="J10" s="81">
        <v>10.262289827367653</v>
      </c>
      <c r="K10" s="81">
        <v>2.075018530744642</v>
      </c>
      <c r="L10" s="81">
        <v>17.676119272292723</v>
      </c>
      <c r="M10" s="81">
        <v>15.790313457983185</v>
      </c>
      <c r="N10" s="81">
        <v>20.856401057642831</v>
      </c>
      <c r="O10" s="81">
        <v>20.245141240683679</v>
      </c>
      <c r="P10" s="81">
        <v>29.483054147604641</v>
      </c>
      <c r="Q10" s="81">
        <v>1.1236820355889743</v>
      </c>
      <c r="R10" s="81">
        <v>6.6439783401457606E-2</v>
      </c>
      <c r="S10" s="81">
        <v>2.2824327402377529</v>
      </c>
      <c r="T10" s="82"/>
      <c r="U10" s="81">
        <v>1108140</v>
      </c>
      <c r="V10" s="81">
        <v>771</v>
      </c>
      <c r="W10" s="81">
        <v>188</v>
      </c>
      <c r="X10" s="81">
        <v>3385</v>
      </c>
      <c r="Y10" s="81">
        <v>8354</v>
      </c>
      <c r="Z10" s="81">
        <v>9636</v>
      </c>
      <c r="AA10" s="81">
        <v>5863</v>
      </c>
      <c r="AB10" s="81">
        <v>19073</v>
      </c>
      <c r="AC10" s="81">
        <v>11748.5</v>
      </c>
      <c r="AD10" s="81">
        <v>2.2824327402377529</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1702</v>
      </c>
      <c r="B11" s="80">
        <v>292</v>
      </c>
      <c r="C11" s="80">
        <v>3</v>
      </c>
      <c r="D11" s="80">
        <v>18</v>
      </c>
      <c r="E11" s="80">
        <v>2006</v>
      </c>
      <c r="F11" s="80" t="s">
        <v>566</v>
      </c>
      <c r="G11" s="80" t="s">
        <v>1699</v>
      </c>
      <c r="H11" s="80" t="s">
        <v>1700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1703</v>
      </c>
      <c r="B12" s="80">
        <v>293</v>
      </c>
      <c r="C12" s="80">
        <v>4</v>
      </c>
      <c r="D12" s="80">
        <v>18</v>
      </c>
      <c r="E12" s="80">
        <v>2007</v>
      </c>
      <c r="F12" s="80" t="s">
        <v>567</v>
      </c>
      <c r="G12" s="80" t="s">
        <v>1699</v>
      </c>
      <c r="H12" s="80" t="s">
        <v>1700</v>
      </c>
      <c r="I12" s="177"/>
      <c r="J12" s="81">
        <v>9.1002870519631713</v>
      </c>
      <c r="K12" s="81">
        <v>1.9193286170806054</v>
      </c>
      <c r="L12" s="81">
        <v>12.733314043639647</v>
      </c>
      <c r="M12" s="81">
        <v>17.470834972678123</v>
      </c>
      <c r="N12" s="81">
        <v>20.662745547150813</v>
      </c>
      <c r="O12" s="81">
        <v>19.697194343224457</v>
      </c>
      <c r="P12" s="81">
        <v>28.897691481384474</v>
      </c>
      <c r="Q12" s="81">
        <v>1.1477975566729328</v>
      </c>
      <c r="R12" s="81">
        <v>0.44851656280200197</v>
      </c>
      <c r="S12" s="81">
        <v>2.2083561170974968</v>
      </c>
      <c r="T12" s="82"/>
      <c r="U12" s="81">
        <v>1227614</v>
      </c>
      <c r="V12" s="81">
        <v>736</v>
      </c>
      <c r="W12" s="81">
        <v>182</v>
      </c>
      <c r="X12" s="81">
        <v>4385</v>
      </c>
      <c r="Y12" s="81">
        <v>8330</v>
      </c>
      <c r="Z12" s="81">
        <v>9746</v>
      </c>
      <c r="AA12" s="81">
        <v>5659</v>
      </c>
      <c r="AB12" s="81">
        <v>18452</v>
      </c>
      <c r="AC12" s="81">
        <v>81586.5</v>
      </c>
      <c r="AD12" s="81">
        <v>2.2083561170974968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1704</v>
      </c>
      <c r="B13" s="80">
        <v>294</v>
      </c>
      <c r="C13" s="80">
        <v>5</v>
      </c>
      <c r="D13" s="80">
        <v>18</v>
      </c>
      <c r="E13" s="80">
        <v>2008</v>
      </c>
      <c r="F13" s="80" t="s">
        <v>84</v>
      </c>
      <c r="G13" s="80" t="s">
        <v>1699</v>
      </c>
      <c r="H13" s="80" t="s">
        <v>1700</v>
      </c>
      <c r="I13" s="177"/>
      <c r="J13" s="81">
        <v>9.1760143388787938</v>
      </c>
      <c r="K13" s="81">
        <v>1.4971646094695656</v>
      </c>
      <c r="L13" s="81">
        <v>11.006506896294956</v>
      </c>
      <c r="M13" s="81">
        <v>18.598154959644148</v>
      </c>
      <c r="N13" s="81">
        <v>18.616139605002775</v>
      </c>
      <c r="O13" s="81">
        <v>19.158165873364975</v>
      </c>
      <c r="P13" s="81">
        <v>28.135360787627359</v>
      </c>
      <c r="Q13" s="81">
        <v>1.1069652803273542</v>
      </c>
      <c r="R13" s="81">
        <v>7.1511296600999405E-2</v>
      </c>
      <c r="S13" s="81">
        <v>2.2436164956121352</v>
      </c>
      <c r="T13" s="82"/>
      <c r="U13" s="81">
        <v>1338773</v>
      </c>
      <c r="V13" s="81">
        <v>736</v>
      </c>
      <c r="W13" s="81">
        <v>182</v>
      </c>
      <c r="X13" s="81">
        <v>4385</v>
      </c>
      <c r="Y13" s="81">
        <v>8336</v>
      </c>
      <c r="Z13" s="81">
        <v>9812</v>
      </c>
      <c r="AA13" s="81">
        <v>5516</v>
      </c>
      <c r="AB13" s="81">
        <v>18088</v>
      </c>
      <c r="AC13" s="81">
        <v>13507.5</v>
      </c>
      <c r="AD13" s="81">
        <v>2.2436164956121352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1705</v>
      </c>
      <c r="B14" s="80">
        <v>295</v>
      </c>
      <c r="C14" s="80">
        <v>6</v>
      </c>
      <c r="D14" s="80">
        <v>18</v>
      </c>
      <c r="E14" s="80">
        <v>2009</v>
      </c>
      <c r="F14" s="80" t="s">
        <v>85</v>
      </c>
      <c r="G14" s="80" t="s">
        <v>1699</v>
      </c>
      <c r="H14" s="80" t="s">
        <v>1700</v>
      </c>
      <c r="I14" s="177"/>
      <c r="J14" s="81">
        <v>8.9884262551000145</v>
      </c>
      <c r="K14" s="81">
        <v>1.2831228507115331</v>
      </c>
      <c r="L14" s="81">
        <v>16.525480747574807</v>
      </c>
      <c r="M14" s="81">
        <v>18.015098679273517</v>
      </c>
      <c r="N14" s="81">
        <v>17.498944236295998</v>
      </c>
      <c r="O14" s="81">
        <v>19.88034508546744</v>
      </c>
      <c r="P14" s="81">
        <v>27.008531590868095</v>
      </c>
      <c r="Q14" s="81">
        <v>1.0424887281557838</v>
      </c>
      <c r="R14" s="81">
        <v>1.2607986928487187</v>
      </c>
      <c r="S14" s="81">
        <v>1.9487938678026904</v>
      </c>
      <c r="T14" s="82"/>
      <c r="U14" s="81">
        <v>1246604</v>
      </c>
      <c r="V14" s="81">
        <v>595</v>
      </c>
      <c r="W14" s="81">
        <v>404</v>
      </c>
      <c r="X14" s="81">
        <v>4734</v>
      </c>
      <c r="Y14" s="81">
        <v>8343</v>
      </c>
      <c r="Z14" s="81">
        <v>10050</v>
      </c>
      <c r="AA14" s="81">
        <v>5436</v>
      </c>
      <c r="AB14" s="81">
        <v>17882</v>
      </c>
      <c r="AC14" s="81">
        <v>232332</v>
      </c>
      <c r="AD14" s="81">
        <v>1.9487938678026904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1706</v>
      </c>
      <c r="B15" s="80">
        <v>296</v>
      </c>
      <c r="C15" s="80">
        <v>7</v>
      </c>
      <c r="D15" s="80">
        <v>18</v>
      </c>
      <c r="E15" s="80">
        <v>2010</v>
      </c>
      <c r="F15" s="80" t="s">
        <v>86</v>
      </c>
      <c r="G15" s="80" t="s">
        <v>1699</v>
      </c>
      <c r="H15" s="80" t="s">
        <v>1700</v>
      </c>
      <c r="I15" s="177"/>
      <c r="J15" s="81">
        <v>8.5131196037891712</v>
      </c>
      <c r="K15" s="81">
        <v>1.3634231265110157</v>
      </c>
      <c r="L15" s="81">
        <v>15.213875855285814</v>
      </c>
      <c r="M15" s="81">
        <v>19.416500062432469</v>
      </c>
      <c r="N15" s="81">
        <v>20.667840593237994</v>
      </c>
      <c r="O15" s="81">
        <v>19.888811100603679</v>
      </c>
      <c r="P15" s="81">
        <v>27.139781818640248</v>
      </c>
      <c r="Q15" s="81">
        <v>1.0692245419037592</v>
      </c>
      <c r="R15" s="81">
        <v>0.38428707042914406</v>
      </c>
      <c r="S15" s="81">
        <v>2.0368505335888867</v>
      </c>
      <c r="T15" s="82"/>
      <c r="U15" s="81">
        <v>1242639</v>
      </c>
      <c r="V15" s="81">
        <v>595</v>
      </c>
      <c r="W15" s="81">
        <v>404</v>
      </c>
      <c r="X15" s="81">
        <v>4734</v>
      </c>
      <c r="Y15" s="81">
        <v>8361</v>
      </c>
      <c r="Z15" s="81">
        <v>10101</v>
      </c>
      <c r="AA15" s="81">
        <v>5326</v>
      </c>
      <c r="AB15" s="81">
        <v>17574</v>
      </c>
      <c r="AC15" s="81">
        <v>67107.5</v>
      </c>
      <c r="AD15" s="81">
        <v>2.0368505335888867</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1707</v>
      </c>
      <c r="B16" s="80">
        <v>297</v>
      </c>
      <c r="C16" s="80">
        <v>8</v>
      </c>
      <c r="D16" s="80">
        <v>18</v>
      </c>
      <c r="E16" s="80">
        <v>2011</v>
      </c>
      <c r="F16" s="80" t="s">
        <v>87</v>
      </c>
      <c r="G16" s="80" t="s">
        <v>1699</v>
      </c>
      <c r="H16" s="80" t="s">
        <v>1700</v>
      </c>
      <c r="I16" s="177"/>
      <c r="J16" s="81">
        <v>9.5598626223490584</v>
      </c>
      <c r="K16" s="81">
        <v>1.8036882335566404</v>
      </c>
      <c r="L16" s="81">
        <v>20.470430272293878</v>
      </c>
      <c r="M16" s="81">
        <v>23.11123107090917</v>
      </c>
      <c r="N16" s="81">
        <v>25.320964777022365</v>
      </c>
      <c r="O16" s="81">
        <v>19.577687433356253</v>
      </c>
      <c r="P16" s="81">
        <v>25.736927371563727</v>
      </c>
      <c r="Q16" s="81">
        <v>1.2139445062083669</v>
      </c>
      <c r="R16" s="81">
        <v>1.2425393382604002</v>
      </c>
      <c r="S16" s="81">
        <v>2.2495503761079645</v>
      </c>
      <c r="T16" s="82"/>
      <c r="U16" s="81">
        <v>1176011</v>
      </c>
      <c r="V16" s="81">
        <v>595</v>
      </c>
      <c r="W16" s="81">
        <v>404</v>
      </c>
      <c r="X16" s="81">
        <v>4734</v>
      </c>
      <c r="Y16" s="81">
        <v>8319</v>
      </c>
      <c r="Z16" s="81">
        <v>10159</v>
      </c>
      <c r="AA16" s="81">
        <v>5201</v>
      </c>
      <c r="AB16" s="81">
        <v>17298</v>
      </c>
      <c r="AC16" s="81">
        <v>216624</v>
      </c>
      <c r="AD16" s="81">
        <v>2.2495503761079645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1708</v>
      </c>
      <c r="B17" s="80">
        <v>298</v>
      </c>
      <c r="C17" s="80">
        <v>9</v>
      </c>
      <c r="D17" s="80">
        <v>18</v>
      </c>
      <c r="E17" s="80">
        <v>2012</v>
      </c>
      <c r="F17" s="80" t="s">
        <v>88</v>
      </c>
      <c r="G17" s="80" t="s">
        <v>1699</v>
      </c>
      <c r="H17" s="80" t="s">
        <v>1700</v>
      </c>
      <c r="I17" s="177"/>
      <c r="J17" s="81">
        <v>11.080343536533967</v>
      </c>
      <c r="K17" s="81">
        <v>1.8472230682114312</v>
      </c>
      <c r="L17" s="81">
        <v>20.744793399158713</v>
      </c>
      <c r="M17" s="81">
        <v>25.851443444454674</v>
      </c>
      <c r="N17" s="81">
        <v>26.017694488003446</v>
      </c>
      <c r="O17" s="81">
        <v>19.513489086310155</v>
      </c>
      <c r="P17" s="81">
        <v>25.534997968306509</v>
      </c>
      <c r="Q17" s="81">
        <v>1.2981824893602356</v>
      </c>
      <c r="R17" s="81">
        <v>1.4151456857705147</v>
      </c>
      <c r="S17" s="81">
        <v>1.7604001517313723</v>
      </c>
      <c r="T17" s="82"/>
      <c r="U17" s="81">
        <v>1323187</v>
      </c>
      <c r="V17" s="81">
        <v>595</v>
      </c>
      <c r="W17" s="81">
        <v>404</v>
      </c>
      <c r="X17" s="81">
        <v>4734</v>
      </c>
      <c r="Y17" s="81">
        <v>8293</v>
      </c>
      <c r="Z17" s="81">
        <v>10206</v>
      </c>
      <c r="AA17" s="81">
        <v>5131</v>
      </c>
      <c r="AB17" s="81">
        <v>17026</v>
      </c>
      <c r="AC17" s="81">
        <v>240326</v>
      </c>
      <c r="AD17" s="81">
        <v>1.7604001517313723</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1709</v>
      </c>
      <c r="B18" s="80">
        <v>299</v>
      </c>
      <c r="C18" s="80">
        <v>10</v>
      </c>
      <c r="D18" s="80">
        <v>18</v>
      </c>
      <c r="E18" s="80">
        <v>2013</v>
      </c>
      <c r="F18" s="80" t="s">
        <v>89</v>
      </c>
      <c r="G18" s="80" t="s">
        <v>1699</v>
      </c>
      <c r="H18" s="80" t="s">
        <v>1700</v>
      </c>
      <c r="I18" s="177"/>
      <c r="J18" s="81">
        <v>9.632978279259822</v>
      </c>
      <c r="K18" s="81">
        <v>1.626583810165305</v>
      </c>
      <c r="L18" s="81">
        <v>18.987363038001487</v>
      </c>
      <c r="M18" s="81">
        <v>25.893382052588095</v>
      </c>
      <c r="N18" s="81">
        <v>27.73905798569578</v>
      </c>
      <c r="O18" s="81">
        <v>18.628237587272249</v>
      </c>
      <c r="P18" s="81">
        <v>25.471359456088081</v>
      </c>
      <c r="Q18" s="81">
        <v>1.2999712036761342</v>
      </c>
      <c r="R18" s="81">
        <v>2.2861275425709731</v>
      </c>
      <c r="S18" s="81">
        <v>1.6808996879380305</v>
      </c>
      <c r="T18" s="82"/>
      <c r="U18" s="81">
        <v>1033774</v>
      </c>
      <c r="V18" s="81">
        <v>595</v>
      </c>
      <c r="W18" s="81">
        <v>404</v>
      </c>
      <c r="X18" s="81">
        <v>4734</v>
      </c>
      <c r="Y18" s="81">
        <v>8239</v>
      </c>
      <c r="Z18" s="81">
        <v>10178</v>
      </c>
      <c r="AA18" s="81">
        <v>5099</v>
      </c>
      <c r="AB18" s="81">
        <v>16805</v>
      </c>
      <c r="AC18" s="81">
        <v>378975.5</v>
      </c>
      <c r="AD18" s="81">
        <v>1.6808996879380305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1710</v>
      </c>
      <c r="B19" s="80">
        <v>300</v>
      </c>
      <c r="C19" s="80">
        <v>11</v>
      </c>
      <c r="D19" s="80">
        <v>18</v>
      </c>
      <c r="E19" s="80">
        <v>2014</v>
      </c>
      <c r="F19" s="80" t="s">
        <v>90</v>
      </c>
      <c r="G19" s="80" t="s">
        <v>1699</v>
      </c>
      <c r="H19" s="80" t="s">
        <v>1700</v>
      </c>
      <c r="I19" s="177"/>
      <c r="J19" s="81">
        <v>8.3816323415524217</v>
      </c>
      <c r="K19" s="81">
        <v>1.5468091625655367</v>
      </c>
      <c r="L19" s="81">
        <v>18.126117020908787</v>
      </c>
      <c r="M19" s="81">
        <v>23.343924273067131</v>
      </c>
      <c r="N19" s="81">
        <v>26.308656006067867</v>
      </c>
      <c r="O19" s="81">
        <v>17.739219425010994</v>
      </c>
      <c r="P19" s="81">
        <v>25.207151903293255</v>
      </c>
      <c r="Q19" s="81">
        <v>1.2245524112096857</v>
      </c>
      <c r="R19" s="81">
        <v>0.66877415715949529</v>
      </c>
      <c r="S19" s="81">
        <v>1.6065280138713547</v>
      </c>
      <c r="T19" s="82"/>
      <c r="U19" s="81">
        <v>1044347</v>
      </c>
      <c r="V19" s="81">
        <v>494</v>
      </c>
      <c r="W19" s="81">
        <v>388</v>
      </c>
      <c r="X19" s="81">
        <v>4598</v>
      </c>
      <c r="Y19" s="81">
        <v>8153</v>
      </c>
      <c r="Z19" s="81">
        <v>10208</v>
      </c>
      <c r="AA19" s="81">
        <v>5020</v>
      </c>
      <c r="AB19" s="81">
        <v>16499</v>
      </c>
      <c r="AC19" s="81">
        <v>111212.5</v>
      </c>
      <c r="AD19" s="81">
        <v>1.6065280138713547</v>
      </c>
      <c r="AE19" s="82"/>
      <c r="AF19" s="81">
        <v>10068877.166150939</v>
      </c>
      <c r="AG19" s="81">
        <v>1263053.6380761557</v>
      </c>
      <c r="AH19" s="81">
        <v>3814531.3792364765</v>
      </c>
      <c r="AI19" s="81">
        <v>27233921.833698735</v>
      </c>
      <c r="AJ19" s="81">
        <v>36400932.374452367</v>
      </c>
      <c r="AK19" s="81">
        <v>0</v>
      </c>
      <c r="AL19" s="81">
        <v>0</v>
      </c>
      <c r="AM19" s="81">
        <v>2265066.1518962509</v>
      </c>
      <c r="AN19" s="81">
        <v>0</v>
      </c>
      <c r="AO19" s="81">
        <v>0</v>
      </c>
      <c r="AP19" s="82"/>
      <c r="AQ19" s="81">
        <v>367</v>
      </c>
      <c r="AR19" s="81">
        <v>155</v>
      </c>
      <c r="AS19" s="81">
        <v>1</v>
      </c>
      <c r="AT19" s="81">
        <v>1</v>
      </c>
      <c r="AU19" s="81">
        <v>0</v>
      </c>
      <c r="AV19" s="81">
        <v>0</v>
      </c>
      <c r="AW19" s="81" t="s">
        <v>564</v>
      </c>
      <c r="AX19" s="82"/>
      <c r="AY19" s="81">
        <v>1802.491</v>
      </c>
      <c r="AZ19" s="81">
        <v>9186.5</v>
      </c>
      <c r="BA19" s="81">
        <v>30000</v>
      </c>
      <c r="BB19" s="81">
        <v>995</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1711</v>
      </c>
      <c r="B20" s="80">
        <v>301</v>
      </c>
      <c r="C20" s="80">
        <v>12</v>
      </c>
      <c r="D20" s="80">
        <v>18</v>
      </c>
      <c r="E20" s="80">
        <v>2015</v>
      </c>
      <c r="F20" s="80" t="s">
        <v>91</v>
      </c>
      <c r="G20" s="80" t="s">
        <v>1699</v>
      </c>
      <c r="H20" s="80" t="s">
        <v>1700</v>
      </c>
      <c r="I20" s="177"/>
      <c r="J20" s="81">
        <v>11.610093325121243</v>
      </c>
      <c r="K20" s="81">
        <v>1.2933766050664404</v>
      </c>
      <c r="L20" s="81">
        <v>19.464626723352406</v>
      </c>
      <c r="M20" s="81">
        <v>23.365567739975141</v>
      </c>
      <c r="N20" s="81">
        <v>23.088681215084002</v>
      </c>
      <c r="O20" s="81">
        <v>17.549282968393371</v>
      </c>
      <c r="P20" s="81">
        <v>25.086277028818458</v>
      </c>
      <c r="Q20" s="81">
        <v>1.1870781627730527</v>
      </c>
      <c r="R20" s="81">
        <v>3.0495912274862014</v>
      </c>
      <c r="S20" s="81">
        <v>2.3677792320967934</v>
      </c>
      <c r="T20" s="82"/>
      <c r="U20" s="81">
        <v>1662374</v>
      </c>
      <c r="V20" s="81">
        <v>494</v>
      </c>
      <c r="W20" s="81">
        <v>388</v>
      </c>
      <c r="X20" s="81">
        <v>4598</v>
      </c>
      <c r="Y20" s="81">
        <v>8200</v>
      </c>
      <c r="Z20" s="81">
        <v>10196</v>
      </c>
      <c r="AA20" s="81">
        <v>4992</v>
      </c>
      <c r="AB20" s="81">
        <v>16338</v>
      </c>
      <c r="AC20" s="81">
        <v>522403.5</v>
      </c>
      <c r="AD20" s="81">
        <v>2.3677792320967934</v>
      </c>
      <c r="AE20" s="82"/>
      <c r="AF20" s="81">
        <v>15713649.088980017</v>
      </c>
      <c r="AG20" s="81">
        <v>1110173.3754954883</v>
      </c>
      <c r="AH20" s="81">
        <v>3255232.2574341716</v>
      </c>
      <c r="AI20" s="81">
        <v>28243220.79162826</v>
      </c>
      <c r="AJ20" s="81">
        <v>33840676.477641769</v>
      </c>
      <c r="AK20" s="81">
        <v>0</v>
      </c>
      <c r="AL20" s="81">
        <v>0</v>
      </c>
      <c r="AM20" s="81">
        <v>2239054.3646676634</v>
      </c>
      <c r="AN20" s="81">
        <v>0</v>
      </c>
      <c r="AO20" s="81">
        <v>0</v>
      </c>
      <c r="AP20" s="82"/>
      <c r="AQ20" s="81">
        <v>386</v>
      </c>
      <c r="AR20" s="81">
        <v>189</v>
      </c>
      <c r="AS20" s="81">
        <v>1</v>
      </c>
      <c r="AT20" s="81">
        <v>1</v>
      </c>
      <c r="AU20" s="81">
        <v>0</v>
      </c>
      <c r="AV20" s="81">
        <v>0</v>
      </c>
      <c r="AW20" s="81" t="s">
        <v>564</v>
      </c>
      <c r="AX20" s="82"/>
      <c r="AY20" s="81">
        <v>1936.691</v>
      </c>
      <c r="AZ20" s="81">
        <v>10440.700000000001</v>
      </c>
      <c r="BA20" s="81">
        <v>30000</v>
      </c>
      <c r="BB20" s="81">
        <v>995</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1712</v>
      </c>
      <c r="B21" s="80">
        <v>302</v>
      </c>
      <c r="C21" s="80">
        <v>13</v>
      </c>
      <c r="D21" s="80">
        <v>18</v>
      </c>
      <c r="E21" s="80">
        <v>2016</v>
      </c>
      <c r="F21" s="80" t="s">
        <v>92</v>
      </c>
      <c r="G21" s="80" t="s">
        <v>1699</v>
      </c>
      <c r="H21" s="80" t="s">
        <v>1700</v>
      </c>
      <c r="I21" s="177"/>
      <c r="J21" s="81">
        <v>8.4816313669003502</v>
      </c>
      <c r="K21" s="81">
        <v>1.2511831730751082</v>
      </c>
      <c r="L21" s="81">
        <v>17.184061532091086</v>
      </c>
      <c r="M21" s="81">
        <v>18.158643857091317</v>
      </c>
      <c r="N21" s="81">
        <v>21.154706072558955</v>
      </c>
      <c r="O21" s="81">
        <v>17.460295478781635</v>
      </c>
      <c r="P21" s="81">
        <v>24.259598616765167</v>
      </c>
      <c r="Q21" s="81">
        <v>1.1385882889630539</v>
      </c>
      <c r="R21" s="81">
        <v>1.1082115600570603</v>
      </c>
      <c r="S21" s="81">
        <v>2.1034882293224175</v>
      </c>
      <c r="T21" s="82"/>
      <c r="U21" s="81">
        <v>1301736</v>
      </c>
      <c r="V21" s="81">
        <v>494</v>
      </c>
      <c r="W21" s="81">
        <v>388</v>
      </c>
      <c r="X21" s="81">
        <v>4598</v>
      </c>
      <c r="Y21" s="81">
        <v>8173</v>
      </c>
      <c r="Z21" s="81">
        <v>10269</v>
      </c>
      <c r="AA21" s="81">
        <v>4993</v>
      </c>
      <c r="AB21" s="81">
        <v>16120</v>
      </c>
      <c r="AC21" s="81">
        <v>189271.62579936619</v>
      </c>
      <c r="AD21" s="81">
        <v>2.103488229322418</v>
      </c>
      <c r="AE21" s="82"/>
      <c r="AF21" s="81">
        <v>11837157.34793934</v>
      </c>
      <c r="AG21" s="81">
        <v>1069842.2011801591</v>
      </c>
      <c r="AH21" s="81">
        <v>2743300.5094537772</v>
      </c>
      <c r="AI21" s="81">
        <v>28426567.915253811</v>
      </c>
      <c r="AJ21" s="81">
        <v>34307405.287960283</v>
      </c>
      <c r="AK21" s="81">
        <v>0</v>
      </c>
      <c r="AL21" s="81">
        <v>0</v>
      </c>
      <c r="AM21" s="81">
        <v>2210894.6939812242</v>
      </c>
      <c r="AN21" s="81">
        <v>0</v>
      </c>
      <c r="AO21" s="81">
        <v>0</v>
      </c>
      <c r="AP21" s="82"/>
      <c r="AQ21" s="81">
        <v>405</v>
      </c>
      <c r="AR21" s="81">
        <v>248</v>
      </c>
      <c r="AS21" s="81">
        <v>2</v>
      </c>
      <c r="AT21" s="81">
        <v>2</v>
      </c>
      <c r="AU21" s="81">
        <v>0</v>
      </c>
      <c r="AV21" s="81">
        <v>0</v>
      </c>
      <c r="AW21" s="81" t="s">
        <v>564</v>
      </c>
      <c r="AX21" s="82"/>
      <c r="AY21" s="81">
        <v>2060.3910000000001</v>
      </c>
      <c r="AZ21" s="81">
        <v>12873.9</v>
      </c>
      <c r="BA21" s="81">
        <v>30019.200000000001</v>
      </c>
      <c r="BB21" s="81">
        <v>1985</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1713</v>
      </c>
      <c r="B22" s="80">
        <v>303</v>
      </c>
      <c r="C22" s="80">
        <v>14</v>
      </c>
      <c r="D22" s="80">
        <v>18</v>
      </c>
      <c r="E22" s="80">
        <v>2017</v>
      </c>
      <c r="F22" s="80" t="s">
        <v>71</v>
      </c>
      <c r="G22" s="80" t="s">
        <v>1699</v>
      </c>
      <c r="H22" s="80" t="s">
        <v>1700</v>
      </c>
      <c r="I22" s="177"/>
      <c r="J22" s="81">
        <v>5.4747474305190771</v>
      </c>
      <c r="K22" s="81">
        <v>1.2981030688524018</v>
      </c>
      <c r="L22" s="81">
        <v>15.67956199213365</v>
      </c>
      <c r="M22" s="81">
        <v>16.447021228239823</v>
      </c>
      <c r="N22" s="81">
        <v>21.536746692054788</v>
      </c>
      <c r="O22" s="81">
        <v>17.115173368270156</v>
      </c>
      <c r="P22" s="81">
        <v>23.898321144696965</v>
      </c>
      <c r="Q22" s="81">
        <v>1.0773745929436034</v>
      </c>
      <c r="R22" s="81">
        <v>1.0763841336512465</v>
      </c>
      <c r="S22" s="81">
        <v>2.5805392656043225</v>
      </c>
      <c r="T22" s="82"/>
      <c r="U22" s="81">
        <v>968783</v>
      </c>
      <c r="V22" s="81">
        <v>494</v>
      </c>
      <c r="W22" s="81">
        <v>388</v>
      </c>
      <c r="X22" s="81">
        <v>4598</v>
      </c>
      <c r="Y22" s="81">
        <v>8068</v>
      </c>
      <c r="Z22" s="81">
        <v>10233</v>
      </c>
      <c r="AA22" s="81">
        <v>4950</v>
      </c>
      <c r="AB22" s="81">
        <v>15774</v>
      </c>
      <c r="AC22" s="81">
        <v>187483.49999999991</v>
      </c>
      <c r="AD22" s="81">
        <v>2.580539265604322</v>
      </c>
      <c r="AE22" s="82"/>
      <c r="AF22" s="81">
        <v>8195365.1172876293</v>
      </c>
      <c r="AG22" s="81">
        <v>1112506.2925988941</v>
      </c>
      <c r="AH22" s="81">
        <v>3226445.5771859959</v>
      </c>
      <c r="AI22" s="81">
        <v>27166305.512083691</v>
      </c>
      <c r="AJ22" s="81">
        <v>37873060.564939506</v>
      </c>
      <c r="AK22" s="81">
        <v>0</v>
      </c>
      <c r="AL22" s="81">
        <v>0</v>
      </c>
      <c r="AM22" s="81">
        <v>2166825.1994352192</v>
      </c>
      <c r="AN22" s="81">
        <v>0</v>
      </c>
      <c r="AO22" s="81">
        <v>0</v>
      </c>
      <c r="AP22" s="82"/>
      <c r="AQ22" s="81">
        <v>427</v>
      </c>
      <c r="AR22" s="81">
        <v>258</v>
      </c>
      <c r="AS22" s="81">
        <v>2</v>
      </c>
      <c r="AT22" s="81">
        <v>4</v>
      </c>
      <c r="AU22" s="81">
        <v>0</v>
      </c>
      <c r="AV22" s="81">
        <v>0</v>
      </c>
      <c r="AW22" s="81" t="s">
        <v>564</v>
      </c>
      <c r="AX22" s="82"/>
      <c r="AY22" s="81">
        <v>2215.1109999999999</v>
      </c>
      <c r="AZ22" s="81">
        <v>13567.800000000019</v>
      </c>
      <c r="BA22" s="81">
        <v>30019.200000000001</v>
      </c>
      <c r="BB22" s="81">
        <v>3088.5</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1714</v>
      </c>
      <c r="B23" s="80">
        <v>304</v>
      </c>
      <c r="C23" s="80">
        <v>15</v>
      </c>
      <c r="D23" s="80">
        <v>18</v>
      </c>
      <c r="E23" s="80">
        <v>2018</v>
      </c>
      <c r="F23" s="80" t="s">
        <v>93</v>
      </c>
      <c r="G23" s="80" t="s">
        <v>1699</v>
      </c>
      <c r="H23" s="80" t="s">
        <v>1700</v>
      </c>
      <c r="I23" s="177"/>
      <c r="J23" s="81">
        <v>4.6795976417684662</v>
      </c>
      <c r="K23" s="81">
        <v>1.1272503301505057</v>
      </c>
      <c r="L23" s="81">
        <v>13.941242549583043</v>
      </c>
      <c r="M23" s="81">
        <v>14.702849896176762</v>
      </c>
      <c r="N23" s="81">
        <v>15.045831329206614</v>
      </c>
      <c r="O23" s="81">
        <v>16.618016400771747</v>
      </c>
      <c r="P23" s="81">
        <v>23.182443066751063</v>
      </c>
      <c r="Q23" s="81">
        <v>0.98029172526973862</v>
      </c>
      <c r="R23" s="81">
        <v>1.6523171125907234</v>
      </c>
      <c r="S23" s="81">
        <v>2.1394256763374768</v>
      </c>
      <c r="T23" s="82"/>
      <c r="U23" s="81">
        <v>964466</v>
      </c>
      <c r="V23" s="81">
        <v>494</v>
      </c>
      <c r="W23" s="81">
        <v>388</v>
      </c>
      <c r="X23" s="81">
        <v>4598</v>
      </c>
      <c r="Y23" s="81">
        <v>7978</v>
      </c>
      <c r="Z23" s="81">
        <v>10126</v>
      </c>
      <c r="AA23" s="81">
        <v>4850</v>
      </c>
      <c r="AB23" s="81">
        <v>15467</v>
      </c>
      <c r="AC23" s="81">
        <v>286671</v>
      </c>
      <c r="AD23" s="81">
        <v>2.1394256763374768</v>
      </c>
      <c r="AE23" s="82"/>
      <c r="AF23" s="81">
        <v>8317229.9152345276</v>
      </c>
      <c r="AG23" s="81">
        <v>1019901.394469581</v>
      </c>
      <c r="AH23" s="81">
        <v>2863608.3887485298</v>
      </c>
      <c r="AI23" s="81">
        <v>26000843.82945748</v>
      </c>
      <c r="AJ23" s="81">
        <v>35730626.807211973</v>
      </c>
      <c r="AK23" s="81">
        <v>0</v>
      </c>
      <c r="AL23" s="81">
        <v>0</v>
      </c>
      <c r="AM23" s="81">
        <v>2129049.7293770728</v>
      </c>
      <c r="AN23" s="81">
        <v>0</v>
      </c>
      <c r="AO23" s="81">
        <v>0</v>
      </c>
      <c r="AP23" s="82"/>
      <c r="AQ23" s="81">
        <v>457</v>
      </c>
      <c r="AR23" s="81">
        <v>295</v>
      </c>
      <c r="AS23" s="81">
        <v>3</v>
      </c>
      <c r="AT23" s="81">
        <v>4</v>
      </c>
      <c r="AU23" s="81">
        <v>0</v>
      </c>
      <c r="AV23" s="81">
        <v>0</v>
      </c>
      <c r="AW23" s="81" t="s">
        <v>564</v>
      </c>
      <c r="AX23" s="82"/>
      <c r="AY23" s="81">
        <v>2404.511</v>
      </c>
      <c r="AZ23" s="81">
        <v>15309</v>
      </c>
      <c r="BA23" s="81">
        <v>30039</v>
      </c>
      <c r="BB23" s="81">
        <v>3089</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1715</v>
      </c>
      <c r="B24" s="80">
        <v>305</v>
      </c>
      <c r="C24" s="80">
        <v>16</v>
      </c>
      <c r="D24" s="80">
        <v>18</v>
      </c>
      <c r="E24" s="80">
        <v>2019</v>
      </c>
      <c r="F24" s="80" t="s">
        <v>73</v>
      </c>
      <c r="G24" s="80" t="s">
        <v>1699</v>
      </c>
      <c r="H24" s="80" t="s">
        <v>1700</v>
      </c>
      <c r="I24" s="177"/>
      <c r="J24" s="81">
        <v>4.7823648159031178</v>
      </c>
      <c r="K24" s="81">
        <v>1.077160008948195</v>
      </c>
      <c r="L24" s="81">
        <v>14.239457294920321</v>
      </c>
      <c r="M24" s="81">
        <v>15.875577660448894</v>
      </c>
      <c r="N24" s="81">
        <v>16.435960046435259</v>
      </c>
      <c r="O24" s="81">
        <v>16.044569634511888</v>
      </c>
      <c r="P24" s="81">
        <v>22.567446789961057</v>
      </c>
      <c r="Q24" s="81">
        <v>0.93420937061086484</v>
      </c>
      <c r="R24" s="81">
        <v>0.38290381054777162</v>
      </c>
      <c r="S24" s="81">
        <v>2.171151097030819</v>
      </c>
      <c r="T24" s="82"/>
      <c r="U24" s="81">
        <v>926004</v>
      </c>
      <c r="V24" s="81">
        <v>494</v>
      </c>
      <c r="W24" s="81">
        <v>388</v>
      </c>
      <c r="X24" s="81">
        <v>4598</v>
      </c>
      <c r="Y24" s="81">
        <v>7917</v>
      </c>
      <c r="Z24" s="81">
        <v>10045</v>
      </c>
      <c r="AA24" s="81">
        <v>4686</v>
      </c>
      <c r="AB24" s="81">
        <v>15139</v>
      </c>
      <c r="AC24" s="81">
        <v>67520.5</v>
      </c>
      <c r="AD24" s="81">
        <v>2.171151097030819</v>
      </c>
      <c r="AE24" s="82"/>
      <c r="AF24" s="81">
        <v>8296602.0885598296</v>
      </c>
      <c r="AG24" s="81">
        <v>994451.19440084149</v>
      </c>
      <c r="AH24" s="81">
        <v>3312317.1546766749</v>
      </c>
      <c r="AI24" s="81">
        <v>26268672.329093259</v>
      </c>
      <c r="AJ24" s="81">
        <v>35766228.98104538</v>
      </c>
      <c r="AK24" s="81">
        <v>0</v>
      </c>
      <c r="AL24" s="81">
        <v>0</v>
      </c>
      <c r="AM24" s="81">
        <v>2061817.8336690173</v>
      </c>
      <c r="AN24" s="81">
        <v>0</v>
      </c>
      <c r="AO24" s="81">
        <v>0</v>
      </c>
      <c r="AP24" s="82"/>
      <c r="AQ24" s="81">
        <v>499</v>
      </c>
      <c r="AR24" s="81">
        <v>333</v>
      </c>
      <c r="AS24" s="81">
        <v>3</v>
      </c>
      <c r="AT24" s="81">
        <v>4</v>
      </c>
      <c r="AU24" s="81">
        <v>0</v>
      </c>
      <c r="AV24" s="81">
        <v>0</v>
      </c>
      <c r="AW24" s="81" t="s">
        <v>564</v>
      </c>
      <c r="AX24" s="82"/>
      <c r="AY24" s="81">
        <v>2699.7710000000011</v>
      </c>
      <c r="AZ24" s="81">
        <v>17149.2</v>
      </c>
      <c r="BA24" s="81">
        <v>30039</v>
      </c>
      <c r="BB24" s="81">
        <v>3071.5</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1716</v>
      </c>
      <c r="B25" s="80">
        <v>306</v>
      </c>
      <c r="C25" s="80">
        <v>17</v>
      </c>
      <c r="D25" s="80">
        <v>18</v>
      </c>
      <c r="E25" s="80">
        <v>2020</v>
      </c>
      <c r="F25" s="80" t="s">
        <v>218</v>
      </c>
      <c r="G25" s="80" t="s">
        <v>1699</v>
      </c>
      <c r="H25" s="80" t="s">
        <v>1700</v>
      </c>
      <c r="I25" s="177"/>
      <c r="J25" s="81">
        <v>5.325587387481165</v>
      </c>
      <c r="K25" s="81">
        <v>1.1063036170871419</v>
      </c>
      <c r="L25" s="81">
        <v>16.565048086973807</v>
      </c>
      <c r="M25" s="81">
        <v>13.624931791143501</v>
      </c>
      <c r="N25" s="81">
        <v>15.90095635180324</v>
      </c>
      <c r="O25" s="81">
        <v>13.977545599551819</v>
      </c>
      <c r="P25" s="81">
        <v>21.090244317691489</v>
      </c>
      <c r="Q25" s="81">
        <v>0.87595686915145421</v>
      </c>
      <c r="R25" s="81">
        <v>1.3898077997522391</v>
      </c>
      <c r="S25" s="81">
        <v>2.354958312732951</v>
      </c>
      <c r="T25" s="82"/>
      <c r="U25" s="81">
        <v>1056823</v>
      </c>
      <c r="V25" s="81">
        <v>450</v>
      </c>
      <c r="W25" s="81">
        <v>394</v>
      </c>
      <c r="X25" s="81">
        <v>4034</v>
      </c>
      <c r="Y25" s="81">
        <v>7850</v>
      </c>
      <c r="Z25" s="81">
        <v>9988</v>
      </c>
      <c r="AA25" s="81">
        <v>4758</v>
      </c>
      <c r="AB25" s="81">
        <v>14856</v>
      </c>
      <c r="AC25" s="81">
        <v>246354.5</v>
      </c>
      <c r="AD25" s="81">
        <v>2.354958312732951</v>
      </c>
      <c r="AE25" s="82"/>
      <c r="AF25" s="81">
        <v>8933345.456366729</v>
      </c>
      <c r="AG25" s="81">
        <v>949232.36651582178</v>
      </c>
      <c r="AH25" s="81">
        <v>4464272.6497999188</v>
      </c>
      <c r="AI25" s="81">
        <v>21716736.325145245</v>
      </c>
      <c r="AJ25" s="81">
        <v>32704234.169304442</v>
      </c>
      <c r="AK25" s="81"/>
      <c r="AL25" s="81"/>
      <c r="AM25" s="81">
        <v>1938873.0536025306</v>
      </c>
      <c r="AN25" s="81"/>
      <c r="AO25" s="81"/>
      <c r="AP25" s="82"/>
      <c r="AQ25" s="81">
        <v>516</v>
      </c>
      <c r="AR25" s="81">
        <v>386</v>
      </c>
      <c r="AS25" s="81">
        <v>3</v>
      </c>
      <c r="AT25" s="81">
        <v>4</v>
      </c>
      <c r="AU25" s="81">
        <v>0</v>
      </c>
      <c r="AV25" s="81">
        <v>0</v>
      </c>
      <c r="AW25" s="81">
        <v>3</v>
      </c>
      <c r="AX25" s="82"/>
      <c r="AY25" s="81">
        <v>2791.6210000000019</v>
      </c>
      <c r="AZ25" s="81">
        <v>19680.900000000001</v>
      </c>
      <c r="BA25" s="81">
        <v>30039</v>
      </c>
      <c r="BB25" s="81">
        <v>3071.5</v>
      </c>
      <c r="BC25" s="81">
        <v>0</v>
      </c>
      <c r="BD25" s="81">
        <v>0</v>
      </c>
      <c r="BE25" s="81">
        <v>30039</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1717</v>
      </c>
      <c r="B26" s="80">
        <v>306</v>
      </c>
      <c r="C26" s="80">
        <v>18</v>
      </c>
      <c r="D26" s="80">
        <v>18</v>
      </c>
      <c r="E26" s="80">
        <v>2021</v>
      </c>
      <c r="F26" s="80" t="s">
        <v>75</v>
      </c>
      <c r="G26" s="174" t="s">
        <v>1699</v>
      </c>
      <c r="H26" s="80" t="s">
        <v>1700</v>
      </c>
      <c r="I26" s="177"/>
      <c r="J26" s="81">
        <v>7.4082451213168747</v>
      </c>
      <c r="K26" s="81">
        <v>1.122696581354909</v>
      </c>
      <c r="L26" s="81">
        <v>14.496713944460049</v>
      </c>
      <c r="M26" s="81">
        <v>12.756101771772082</v>
      </c>
      <c r="N26" s="81">
        <v>13.033283365359368</v>
      </c>
      <c r="O26" s="81">
        <v>13.435953085728038</v>
      </c>
      <c r="P26" s="81">
        <v>21.562864829487243</v>
      </c>
      <c r="Q26" s="81">
        <v>0.8680904626019782</v>
      </c>
      <c r="R26" s="81">
        <v>2.3646333308356442</v>
      </c>
      <c r="S26" s="81">
        <v>1.7862849736524939</v>
      </c>
      <c r="T26" s="82"/>
      <c r="U26" s="81">
        <v>1908523</v>
      </c>
      <c r="V26" s="81">
        <v>450</v>
      </c>
      <c r="W26" s="81">
        <v>394</v>
      </c>
      <c r="X26" s="81">
        <v>4034</v>
      </c>
      <c r="Y26" s="81">
        <v>7735</v>
      </c>
      <c r="Z26" s="81">
        <v>9886</v>
      </c>
      <c r="AA26" s="81">
        <v>4744</v>
      </c>
      <c r="AB26" s="81">
        <v>14548</v>
      </c>
      <c r="AC26" s="81">
        <v>406266.99999999994</v>
      </c>
      <c r="AD26" s="81">
        <v>1.7862849736524939</v>
      </c>
      <c r="AE26" s="82"/>
      <c r="AF26" s="81">
        <v>14199317.901192695</v>
      </c>
      <c r="AG26" s="81">
        <v>962983.03784567607</v>
      </c>
      <c r="AH26" s="81">
        <v>4119348.405325904</v>
      </c>
      <c r="AI26" s="81">
        <v>24219545.248128038</v>
      </c>
      <c r="AJ26" s="81">
        <v>32743180.632320531</v>
      </c>
      <c r="AK26" s="81">
        <v>0</v>
      </c>
      <c r="AL26" s="81">
        <v>0</v>
      </c>
      <c r="AM26" s="81">
        <v>1909627.039827917</v>
      </c>
      <c r="AN26" s="81">
        <v>0</v>
      </c>
      <c r="AO26" s="81">
        <v>0</v>
      </c>
      <c r="AP26" s="82"/>
      <c r="AQ26" s="81">
        <v>533</v>
      </c>
      <c r="AR26" s="81">
        <v>395</v>
      </c>
      <c r="AS26" s="81">
        <v>3</v>
      </c>
      <c r="AT26" s="81">
        <v>5</v>
      </c>
      <c r="AU26" s="81">
        <v>0</v>
      </c>
      <c r="AV26" s="81">
        <v>0</v>
      </c>
      <c r="AW26" s="81"/>
      <c r="AX26" s="82"/>
      <c r="AY26" s="81">
        <v>2912.3310000000019</v>
      </c>
      <c r="AZ26" s="81">
        <v>20106.599999999999</v>
      </c>
      <c r="BA26" s="81">
        <v>30039</v>
      </c>
      <c r="BB26" s="81">
        <v>3091.4</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1718</v>
      </c>
      <c r="B27" s="80">
        <v>306</v>
      </c>
      <c r="C27" s="80">
        <v>19</v>
      </c>
      <c r="D27" s="80">
        <v>18</v>
      </c>
      <c r="E27" s="80">
        <v>2022</v>
      </c>
      <c r="F27" s="80" t="s">
        <v>568</v>
      </c>
      <c r="G27" s="174" t="s">
        <v>1699</v>
      </c>
      <c r="H27" s="80" t="s">
        <v>1700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553</v>
      </c>
      <c r="AR27" s="81">
        <v>411</v>
      </c>
      <c r="AS27" s="81">
        <v>3</v>
      </c>
      <c r="AT27" s="81">
        <v>5</v>
      </c>
      <c r="AU27" s="81">
        <v>0</v>
      </c>
      <c r="AV27" s="81">
        <v>0</v>
      </c>
      <c r="AW27" s="81"/>
      <c r="AX27" s="82"/>
      <c r="AY27" s="81">
        <v>3068.5710000000031</v>
      </c>
      <c r="AZ27" s="81">
        <v>20876.900000000001</v>
      </c>
      <c r="BA27" s="81">
        <v>30039</v>
      </c>
      <c r="BB27" s="81">
        <v>3091.4</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1719</v>
      </c>
      <c r="B28" s="80">
        <v>256</v>
      </c>
      <c r="C28" s="80">
        <v>1</v>
      </c>
      <c r="D28" s="80">
        <v>16</v>
      </c>
      <c r="E28" s="80">
        <v>1990</v>
      </c>
      <c r="F28" s="80" t="s">
        <v>562</v>
      </c>
      <c r="G28" s="80" t="s">
        <v>1720</v>
      </c>
      <c r="H28" s="80" t="s">
        <v>1721</v>
      </c>
      <c r="I28" s="177"/>
      <c r="J28" s="81">
        <v>98.650566856086002</v>
      </c>
      <c r="K28" s="81">
        <v>2.1192880920591723</v>
      </c>
      <c r="L28" s="81">
        <v>1.6158173929730368</v>
      </c>
      <c r="M28" s="81">
        <v>8.2146736465946706</v>
      </c>
      <c r="N28" s="81">
        <v>17.651174322510876</v>
      </c>
      <c r="O28" s="81">
        <v>12.238893463501993</v>
      </c>
      <c r="P28" s="81">
        <v>18.887110697790124</v>
      </c>
      <c r="Q28" s="81">
        <v>0.91367632859445069</v>
      </c>
      <c r="R28" s="81">
        <v>0</v>
      </c>
      <c r="S28" s="81">
        <v>0.82366731569090246</v>
      </c>
      <c r="T28" s="82"/>
      <c r="U28" s="81">
        <v>14686816</v>
      </c>
      <c r="V28" s="81">
        <v>618</v>
      </c>
      <c r="W28" s="81">
        <v>23</v>
      </c>
      <c r="X28" s="81">
        <v>2827</v>
      </c>
      <c r="Y28" s="81">
        <v>4387</v>
      </c>
      <c r="Z28" s="81">
        <v>5034</v>
      </c>
      <c r="AA28" s="81">
        <v>4586</v>
      </c>
      <c r="AB28" s="81">
        <v>14835</v>
      </c>
      <c r="AC28" s="81">
        <v>0</v>
      </c>
      <c r="AD28" s="81">
        <v>0.82366731569090246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1722</v>
      </c>
      <c r="B29" s="80">
        <v>257</v>
      </c>
      <c r="C29" s="80">
        <v>2</v>
      </c>
      <c r="D29" s="80">
        <v>16</v>
      </c>
      <c r="E29" s="80">
        <v>2005</v>
      </c>
      <c r="F29" s="80" t="s">
        <v>565</v>
      </c>
      <c r="G29" s="80" t="s">
        <v>1720</v>
      </c>
      <c r="H29" s="80" t="s">
        <v>1721</v>
      </c>
      <c r="I29" s="177"/>
      <c r="J29" s="81">
        <v>71.019099966871849</v>
      </c>
      <c r="K29" s="81">
        <v>1.9654244528727634</v>
      </c>
      <c r="L29" s="81">
        <v>6.9549047425552386</v>
      </c>
      <c r="M29" s="81">
        <v>15.992282557973139</v>
      </c>
      <c r="N29" s="81">
        <v>30.124200410422588</v>
      </c>
      <c r="O29" s="81">
        <v>19.179939226463397</v>
      </c>
      <c r="P29" s="81">
        <v>22.251836023051428</v>
      </c>
      <c r="Q29" s="81">
        <v>0.91842286230779224</v>
      </c>
      <c r="R29" s="81">
        <v>0</v>
      </c>
      <c r="S29" s="81">
        <v>1.7915095354395096</v>
      </c>
      <c r="T29" s="82"/>
      <c r="U29" s="81">
        <v>12796701</v>
      </c>
      <c r="V29" s="81">
        <v>755</v>
      </c>
      <c r="W29" s="81">
        <v>93</v>
      </c>
      <c r="X29" s="81">
        <v>2935</v>
      </c>
      <c r="Y29" s="81">
        <v>5629</v>
      </c>
      <c r="Z29" s="81">
        <v>9129</v>
      </c>
      <c r="AA29" s="81">
        <v>4425</v>
      </c>
      <c r="AB29" s="81">
        <v>15589</v>
      </c>
      <c r="AC29" s="81">
        <v>0</v>
      </c>
      <c r="AD29" s="81">
        <v>1.7915095354395096</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1723</v>
      </c>
      <c r="B30" s="80">
        <v>258</v>
      </c>
      <c r="C30" s="80">
        <v>3</v>
      </c>
      <c r="D30" s="80">
        <v>16</v>
      </c>
      <c r="E30" s="80">
        <v>2006</v>
      </c>
      <c r="F30" s="80" t="s">
        <v>566</v>
      </c>
      <c r="G30" s="80" t="s">
        <v>1720</v>
      </c>
      <c r="H30" s="80" t="s">
        <v>1721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1724</v>
      </c>
      <c r="B31" s="80">
        <v>259</v>
      </c>
      <c r="C31" s="80">
        <v>4</v>
      </c>
      <c r="D31" s="80">
        <v>16</v>
      </c>
      <c r="E31" s="80">
        <v>2007</v>
      </c>
      <c r="F31" s="80" t="s">
        <v>567</v>
      </c>
      <c r="G31" s="80" t="s">
        <v>1720</v>
      </c>
      <c r="H31" s="80" t="s">
        <v>1721</v>
      </c>
      <c r="I31" s="177"/>
      <c r="J31" s="81">
        <v>60.955903693168459</v>
      </c>
      <c r="K31" s="81">
        <v>1.5466605595378644</v>
      </c>
      <c r="L31" s="81">
        <v>6.2020714827356276</v>
      </c>
      <c r="M31" s="81">
        <v>15.70476233000069</v>
      </c>
      <c r="N31" s="81">
        <v>26.613410337485639</v>
      </c>
      <c r="O31" s="81">
        <v>18.753362026552402</v>
      </c>
      <c r="P31" s="81">
        <v>22.090725101337554</v>
      </c>
      <c r="Q31" s="81">
        <v>0.96373442150085342</v>
      </c>
      <c r="R31" s="81">
        <v>0</v>
      </c>
      <c r="S31" s="81">
        <v>2.1166038547891781</v>
      </c>
      <c r="T31" s="82"/>
      <c r="U31" s="81">
        <v>11236362</v>
      </c>
      <c r="V31" s="81">
        <v>578</v>
      </c>
      <c r="W31" s="81">
        <v>101</v>
      </c>
      <c r="X31" s="81">
        <v>3363</v>
      </c>
      <c r="Y31" s="81">
        <v>5665</v>
      </c>
      <c r="Z31" s="81">
        <v>9279</v>
      </c>
      <c r="AA31" s="81">
        <v>4326</v>
      </c>
      <c r="AB31" s="81">
        <v>15493</v>
      </c>
      <c r="AC31" s="81">
        <v>0</v>
      </c>
      <c r="AD31" s="81">
        <v>2.1166038547891781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1725</v>
      </c>
      <c r="B32" s="80">
        <v>260</v>
      </c>
      <c r="C32" s="80">
        <v>5</v>
      </c>
      <c r="D32" s="80">
        <v>16</v>
      </c>
      <c r="E32" s="80">
        <v>2008</v>
      </c>
      <c r="F32" s="80" t="s">
        <v>84</v>
      </c>
      <c r="G32" s="80" t="s">
        <v>1720</v>
      </c>
      <c r="H32" s="80" t="s">
        <v>1721</v>
      </c>
      <c r="I32" s="177"/>
      <c r="J32" s="81">
        <v>46.744985144673244</v>
      </c>
      <c r="K32" s="81">
        <v>1.1465172767837339</v>
      </c>
      <c r="L32" s="81">
        <v>5.6347258101342153</v>
      </c>
      <c r="M32" s="81">
        <v>16.989473402379357</v>
      </c>
      <c r="N32" s="81">
        <v>24.063690389693765</v>
      </c>
      <c r="O32" s="81">
        <v>18.148710945059872</v>
      </c>
      <c r="P32" s="81">
        <v>21.606488088540516</v>
      </c>
      <c r="Q32" s="81">
        <v>0.94246269996910947</v>
      </c>
      <c r="R32" s="81">
        <v>0</v>
      </c>
      <c r="S32" s="81">
        <v>1.7778016968136858</v>
      </c>
      <c r="T32" s="82"/>
      <c r="U32" s="81">
        <v>9999055</v>
      </c>
      <c r="V32" s="81">
        <v>578</v>
      </c>
      <c r="W32" s="81">
        <v>101</v>
      </c>
      <c r="X32" s="81">
        <v>3363</v>
      </c>
      <c r="Y32" s="81">
        <v>5636</v>
      </c>
      <c r="Z32" s="81">
        <v>9295</v>
      </c>
      <c r="AA32" s="81">
        <v>4236</v>
      </c>
      <c r="AB32" s="81">
        <v>15400</v>
      </c>
      <c r="AC32" s="81">
        <v>0</v>
      </c>
      <c r="AD32" s="81">
        <v>1.7778016968136858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1726</v>
      </c>
      <c r="B33" s="80">
        <v>261</v>
      </c>
      <c r="C33" s="80">
        <v>6</v>
      </c>
      <c r="D33" s="80">
        <v>16</v>
      </c>
      <c r="E33" s="80">
        <v>2009</v>
      </c>
      <c r="F33" s="80" t="s">
        <v>85</v>
      </c>
      <c r="G33" s="80" t="s">
        <v>1720</v>
      </c>
      <c r="H33" s="80" t="s">
        <v>1721</v>
      </c>
      <c r="I33" s="177"/>
      <c r="J33" s="81">
        <v>42.37644535870507</v>
      </c>
      <c r="K33" s="81">
        <v>1.0619992514704262</v>
      </c>
      <c r="L33" s="81">
        <v>5.086157631722628</v>
      </c>
      <c r="M33" s="81">
        <v>18.059606584898212</v>
      </c>
      <c r="N33" s="81">
        <v>24.598856381641838</v>
      </c>
      <c r="O33" s="81">
        <v>18.398715387057976</v>
      </c>
      <c r="P33" s="81">
        <v>20.753244380988967</v>
      </c>
      <c r="Q33" s="81">
        <v>0.89773425371160476</v>
      </c>
      <c r="R33" s="81">
        <v>0</v>
      </c>
      <c r="S33" s="81">
        <v>2.0559017719390331</v>
      </c>
      <c r="T33" s="82"/>
      <c r="U33" s="81">
        <v>6733710</v>
      </c>
      <c r="V33" s="81">
        <v>513</v>
      </c>
      <c r="W33" s="81">
        <v>127</v>
      </c>
      <c r="X33" s="81">
        <v>3645</v>
      </c>
      <c r="Y33" s="81">
        <v>5717</v>
      </c>
      <c r="Z33" s="81">
        <v>9301</v>
      </c>
      <c r="AA33" s="81">
        <v>4177</v>
      </c>
      <c r="AB33" s="81">
        <v>15399</v>
      </c>
      <c r="AC33" s="81">
        <v>0</v>
      </c>
      <c r="AD33" s="81">
        <v>2.0559017719390331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110.8737</v>
      </c>
      <c r="BJ33" s="81">
        <v>0</v>
      </c>
      <c r="BK33" s="81">
        <v>0</v>
      </c>
      <c r="BL33" s="81">
        <v>0</v>
      </c>
      <c r="BM33" s="82"/>
      <c r="BN33" s="81">
        <v>0</v>
      </c>
      <c r="BO33" s="81">
        <v>0</v>
      </c>
      <c r="BP33" s="81">
        <v>4</v>
      </c>
      <c r="BQ33" s="81">
        <v>0</v>
      </c>
      <c r="BR33" s="81">
        <v>0</v>
      </c>
      <c r="BS33" s="81">
        <v>0</v>
      </c>
      <c r="BT33"/>
      <c r="BU33" s="80"/>
      <c r="BV33" s="80"/>
      <c r="BW33" s="80"/>
      <c r="BX33" s="80"/>
      <c r="BY33" s="80"/>
      <c r="BZ33" s="80"/>
      <c r="CA33" s="80"/>
      <c r="CB33" s="80"/>
      <c r="CC33" s="80"/>
    </row>
    <row r="34" spans="1:81">
      <c r="A34" s="80" t="s">
        <v>1727</v>
      </c>
      <c r="B34" s="80">
        <v>262</v>
      </c>
      <c r="C34" s="80">
        <v>7</v>
      </c>
      <c r="D34" s="80">
        <v>16</v>
      </c>
      <c r="E34" s="80">
        <v>2010</v>
      </c>
      <c r="F34" s="80" t="s">
        <v>86</v>
      </c>
      <c r="G34" s="80" t="s">
        <v>1720</v>
      </c>
      <c r="H34" s="80" t="s">
        <v>1721</v>
      </c>
      <c r="I34" s="177"/>
      <c r="J34" s="81">
        <v>44.333099622712112</v>
      </c>
      <c r="K34" s="81">
        <v>1.1377078177708932</v>
      </c>
      <c r="L34" s="81">
        <v>5.1794592527998704</v>
      </c>
      <c r="M34" s="81">
        <v>18.659136931172537</v>
      </c>
      <c r="N34" s="81">
        <v>26.216347640912414</v>
      </c>
      <c r="O34" s="81">
        <v>18.382530485618847</v>
      </c>
      <c r="P34" s="81">
        <v>20.902625801739074</v>
      </c>
      <c r="Q34" s="81">
        <v>0.93257504144194969</v>
      </c>
      <c r="R34" s="81">
        <v>0</v>
      </c>
      <c r="S34" s="81">
        <v>1.4218155818129368</v>
      </c>
      <c r="T34" s="82"/>
      <c r="U34" s="81">
        <v>8226358</v>
      </c>
      <c r="V34" s="81">
        <v>513</v>
      </c>
      <c r="W34" s="81">
        <v>127</v>
      </c>
      <c r="X34" s="81">
        <v>3645</v>
      </c>
      <c r="Y34" s="81">
        <v>5725</v>
      </c>
      <c r="Z34" s="81">
        <v>9336</v>
      </c>
      <c r="AA34" s="81">
        <v>4102</v>
      </c>
      <c r="AB34" s="81">
        <v>15328</v>
      </c>
      <c r="AC34" s="81">
        <v>0</v>
      </c>
      <c r="AD34" s="81">
        <v>1.4218155818129368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113.274</v>
      </c>
      <c r="BJ34" s="81">
        <v>0</v>
      </c>
      <c r="BK34" s="81">
        <v>0</v>
      </c>
      <c r="BL34" s="81">
        <v>0</v>
      </c>
      <c r="BM34" s="82"/>
      <c r="BN34" s="81">
        <v>0</v>
      </c>
      <c r="BO34" s="81">
        <v>0</v>
      </c>
      <c r="BP34" s="81">
        <v>4</v>
      </c>
      <c r="BQ34" s="81">
        <v>0</v>
      </c>
      <c r="BR34" s="81">
        <v>0</v>
      </c>
      <c r="BS34" s="81">
        <v>0</v>
      </c>
      <c r="BT34"/>
      <c r="BU34" s="80">
        <v>103.574</v>
      </c>
      <c r="BV34" s="80">
        <v>0</v>
      </c>
      <c r="BW34" s="80">
        <v>0</v>
      </c>
      <c r="BX34" s="80">
        <v>0</v>
      </c>
      <c r="BY34" s="80">
        <v>0</v>
      </c>
      <c r="BZ34" s="80">
        <v>0</v>
      </c>
      <c r="CA34" s="80">
        <v>9.6999999999999993</v>
      </c>
      <c r="CB34" s="80">
        <v>0</v>
      </c>
      <c r="CC34" s="80">
        <v>0</v>
      </c>
    </row>
    <row r="35" spans="1:81">
      <c r="A35" s="80" t="s">
        <v>1728</v>
      </c>
      <c r="B35" s="80">
        <v>263</v>
      </c>
      <c r="C35" s="80">
        <v>8</v>
      </c>
      <c r="D35" s="80">
        <v>16</v>
      </c>
      <c r="E35" s="80">
        <v>2011</v>
      </c>
      <c r="F35" s="80" t="s">
        <v>87</v>
      </c>
      <c r="G35" s="80" t="s">
        <v>1720</v>
      </c>
      <c r="H35" s="80" t="s">
        <v>1721</v>
      </c>
      <c r="I35" s="177"/>
      <c r="J35" s="81">
        <v>45.11591953201917</v>
      </c>
      <c r="K35" s="81">
        <v>1.4279712742346575</v>
      </c>
      <c r="L35" s="81">
        <v>4.621431554103629</v>
      </c>
      <c r="M35" s="81">
        <v>20.534604898806631</v>
      </c>
      <c r="N35" s="81">
        <v>24.378041406597053</v>
      </c>
      <c r="O35" s="81">
        <v>18.086090812289445</v>
      </c>
      <c r="P35" s="81">
        <v>20.328263342123396</v>
      </c>
      <c r="Q35" s="81">
        <v>1.0674121828783245</v>
      </c>
      <c r="R35" s="81">
        <v>0</v>
      </c>
      <c r="S35" s="81">
        <v>1.7573926891458653</v>
      </c>
      <c r="T35" s="82"/>
      <c r="U35" s="81">
        <v>7938405</v>
      </c>
      <c r="V35" s="81">
        <v>513</v>
      </c>
      <c r="W35" s="81">
        <v>127</v>
      </c>
      <c r="X35" s="81">
        <v>3645</v>
      </c>
      <c r="Y35" s="81">
        <v>5669</v>
      </c>
      <c r="Z35" s="81">
        <v>9385</v>
      </c>
      <c r="AA35" s="81">
        <v>4108</v>
      </c>
      <c r="AB35" s="81">
        <v>15210</v>
      </c>
      <c r="AC35" s="81">
        <v>0</v>
      </c>
      <c r="AD35" s="81">
        <v>1.7573926891458653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102.607</v>
      </c>
      <c r="BJ35" s="81">
        <v>0</v>
      </c>
      <c r="BK35" s="81">
        <v>0</v>
      </c>
      <c r="BL35" s="81">
        <v>0</v>
      </c>
      <c r="BM35" s="82"/>
      <c r="BN35" s="81">
        <v>0</v>
      </c>
      <c r="BO35" s="81">
        <v>0</v>
      </c>
      <c r="BP35" s="81">
        <v>4</v>
      </c>
      <c r="BQ35" s="81">
        <v>0</v>
      </c>
      <c r="BR35" s="81">
        <v>0</v>
      </c>
      <c r="BS35" s="81">
        <v>0</v>
      </c>
      <c r="BT35"/>
      <c r="BU35" s="80">
        <v>93.007000000000005</v>
      </c>
      <c r="BV35" s="80">
        <v>0</v>
      </c>
      <c r="BW35" s="80">
        <v>0</v>
      </c>
      <c r="BX35" s="80">
        <v>0</v>
      </c>
      <c r="BY35" s="80">
        <v>0</v>
      </c>
      <c r="BZ35" s="80">
        <v>0</v>
      </c>
      <c r="CA35" s="80">
        <v>9.6</v>
      </c>
      <c r="CB35" s="80">
        <v>0</v>
      </c>
      <c r="CC35" s="80">
        <v>0</v>
      </c>
    </row>
    <row r="36" spans="1:81">
      <c r="A36" s="80" t="s">
        <v>1729</v>
      </c>
      <c r="B36" s="80">
        <v>264</v>
      </c>
      <c r="C36" s="80">
        <v>9</v>
      </c>
      <c r="D36" s="80">
        <v>16</v>
      </c>
      <c r="E36" s="80">
        <v>2012</v>
      </c>
      <c r="F36" s="80" t="s">
        <v>88</v>
      </c>
      <c r="G36" s="80" t="s">
        <v>1720</v>
      </c>
      <c r="H36" s="80" t="s">
        <v>1721</v>
      </c>
      <c r="I36" s="177"/>
      <c r="J36" s="81">
        <v>32.791900586050616</v>
      </c>
      <c r="K36" s="81">
        <v>1.2889247386682381</v>
      </c>
      <c r="L36" s="81">
        <v>4.698899499005873</v>
      </c>
      <c r="M36" s="81">
        <v>18.487486643418478</v>
      </c>
      <c r="N36" s="81">
        <v>24.087379128985141</v>
      </c>
      <c r="O36" s="81">
        <v>17.964799476285542</v>
      </c>
      <c r="P36" s="81">
        <v>20.195092916661043</v>
      </c>
      <c r="Q36" s="81">
        <v>1.163148941336215</v>
      </c>
      <c r="R36" s="81">
        <v>0</v>
      </c>
      <c r="S36" s="81">
        <v>1.3153889418938172</v>
      </c>
      <c r="T36" s="82"/>
      <c r="U36" s="81">
        <v>5920414</v>
      </c>
      <c r="V36" s="81">
        <v>513</v>
      </c>
      <c r="W36" s="81">
        <v>127</v>
      </c>
      <c r="X36" s="81">
        <v>3645</v>
      </c>
      <c r="Y36" s="81">
        <v>5783</v>
      </c>
      <c r="Z36" s="81">
        <v>9396</v>
      </c>
      <c r="AA36" s="81">
        <v>4058</v>
      </c>
      <c r="AB36" s="81">
        <v>15255</v>
      </c>
      <c r="AC36" s="81">
        <v>0</v>
      </c>
      <c r="AD36" s="81">
        <v>1.3153889418938172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79.872</v>
      </c>
      <c r="BJ36" s="81">
        <v>0</v>
      </c>
      <c r="BK36" s="81">
        <v>0</v>
      </c>
      <c r="BL36" s="81">
        <v>0</v>
      </c>
      <c r="BM36" s="82"/>
      <c r="BN36" s="81">
        <v>0</v>
      </c>
      <c r="BO36" s="81">
        <v>0</v>
      </c>
      <c r="BP36" s="81">
        <v>4</v>
      </c>
      <c r="BQ36" s="81">
        <v>0</v>
      </c>
      <c r="BR36" s="81">
        <v>0</v>
      </c>
      <c r="BS36" s="81">
        <v>0</v>
      </c>
      <c r="BT36"/>
      <c r="BU36" s="80">
        <v>76.272000000000006</v>
      </c>
      <c r="BV36" s="80">
        <v>0</v>
      </c>
      <c r="BW36" s="80">
        <v>0</v>
      </c>
      <c r="BX36" s="80">
        <v>0</v>
      </c>
      <c r="BY36" s="80">
        <v>0</v>
      </c>
      <c r="BZ36" s="80">
        <v>0</v>
      </c>
      <c r="CA36" s="80">
        <v>3.6</v>
      </c>
      <c r="CB36" s="80">
        <v>0</v>
      </c>
      <c r="CC36" s="80">
        <v>0</v>
      </c>
    </row>
    <row r="37" spans="1:81">
      <c r="A37" s="80" t="s">
        <v>1730</v>
      </c>
      <c r="B37" s="80">
        <v>265</v>
      </c>
      <c r="C37" s="80">
        <v>10</v>
      </c>
      <c r="D37" s="80">
        <v>16</v>
      </c>
      <c r="E37" s="80">
        <v>2013</v>
      </c>
      <c r="F37" s="80" t="s">
        <v>89</v>
      </c>
      <c r="G37" s="80" t="s">
        <v>1720</v>
      </c>
      <c r="H37" s="80" t="s">
        <v>1721</v>
      </c>
      <c r="I37" s="177"/>
      <c r="J37" s="81">
        <v>31.402580579811747</v>
      </c>
      <c r="K37" s="81">
        <v>1.0602503395277052</v>
      </c>
      <c r="L37" s="81">
        <v>4.776602004653526</v>
      </c>
      <c r="M37" s="81">
        <v>17.822282421737569</v>
      </c>
      <c r="N37" s="81">
        <v>25.984900920398211</v>
      </c>
      <c r="O37" s="81">
        <v>17.495315690384697</v>
      </c>
      <c r="P37" s="81">
        <v>20.451018947484723</v>
      </c>
      <c r="Q37" s="81">
        <v>1.1782898764888352</v>
      </c>
      <c r="R37" s="81">
        <v>0</v>
      </c>
      <c r="S37" s="81">
        <v>1.7169501263653557</v>
      </c>
      <c r="T37" s="82"/>
      <c r="U37" s="81">
        <v>5630116</v>
      </c>
      <c r="V37" s="81">
        <v>513</v>
      </c>
      <c r="W37" s="81">
        <v>127</v>
      </c>
      <c r="X37" s="81">
        <v>3645</v>
      </c>
      <c r="Y37" s="81">
        <v>5829</v>
      </c>
      <c r="Z37" s="81">
        <v>9559</v>
      </c>
      <c r="AA37" s="81">
        <v>4094</v>
      </c>
      <c r="AB37" s="81">
        <v>15232</v>
      </c>
      <c r="AC37" s="81">
        <v>0</v>
      </c>
      <c r="AD37" s="81">
        <v>1.7169501263653557</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80.671000000000006</v>
      </c>
      <c r="BJ37" s="81">
        <v>0</v>
      </c>
      <c r="BK37" s="81">
        <v>0</v>
      </c>
      <c r="BL37" s="81">
        <v>0</v>
      </c>
      <c r="BM37" s="82"/>
      <c r="BN37" s="81">
        <v>0</v>
      </c>
      <c r="BO37" s="81">
        <v>0</v>
      </c>
      <c r="BP37" s="81">
        <v>4</v>
      </c>
      <c r="BQ37" s="81">
        <v>0</v>
      </c>
      <c r="BR37" s="81">
        <v>0</v>
      </c>
      <c r="BS37" s="81">
        <v>0</v>
      </c>
      <c r="BT37"/>
      <c r="BU37" s="80">
        <v>76.471000000000004</v>
      </c>
      <c r="BV37" s="80">
        <v>0</v>
      </c>
      <c r="BW37" s="80">
        <v>0</v>
      </c>
      <c r="BX37" s="80">
        <v>0</v>
      </c>
      <c r="BY37" s="80">
        <v>0</v>
      </c>
      <c r="BZ37" s="80">
        <v>0</v>
      </c>
      <c r="CA37" s="80">
        <v>4.2</v>
      </c>
      <c r="CB37" s="80">
        <v>0</v>
      </c>
      <c r="CC37" s="80">
        <v>0</v>
      </c>
    </row>
    <row r="38" spans="1:81">
      <c r="A38" s="80" t="s">
        <v>1731</v>
      </c>
      <c r="B38" s="80">
        <v>266</v>
      </c>
      <c r="C38" s="80">
        <v>11</v>
      </c>
      <c r="D38" s="80">
        <v>16</v>
      </c>
      <c r="E38" s="80">
        <v>2014</v>
      </c>
      <c r="F38" s="80" t="s">
        <v>90</v>
      </c>
      <c r="G38" s="80" t="s">
        <v>1720</v>
      </c>
      <c r="H38" s="80" t="s">
        <v>1721</v>
      </c>
      <c r="I38" s="177"/>
      <c r="J38" s="81">
        <v>34.555215256759944</v>
      </c>
      <c r="K38" s="81">
        <v>0.98051573514311419</v>
      </c>
      <c r="L38" s="81">
        <v>5.1192343520413424</v>
      </c>
      <c r="M38" s="81">
        <v>17.494323985646279</v>
      </c>
      <c r="N38" s="81">
        <v>25.973243023810245</v>
      </c>
      <c r="O38" s="81">
        <v>16.670487063492406</v>
      </c>
      <c r="P38" s="81">
        <v>20.426831462668719</v>
      </c>
      <c r="Q38" s="81">
        <v>1.1225744117550456</v>
      </c>
      <c r="R38" s="81">
        <v>0</v>
      </c>
      <c r="S38" s="81">
        <v>1.7369214458232416</v>
      </c>
      <c r="T38" s="82"/>
      <c r="U38" s="81">
        <v>6781804</v>
      </c>
      <c r="V38" s="81">
        <v>404</v>
      </c>
      <c r="W38" s="81">
        <v>189</v>
      </c>
      <c r="X38" s="81">
        <v>3594</v>
      </c>
      <c r="Y38" s="81">
        <v>5877</v>
      </c>
      <c r="Z38" s="81">
        <v>9593</v>
      </c>
      <c r="AA38" s="81">
        <v>4068</v>
      </c>
      <c r="AB38" s="81">
        <v>15125</v>
      </c>
      <c r="AC38" s="81">
        <v>0</v>
      </c>
      <c r="AD38" s="81">
        <v>1.7369214458232416</v>
      </c>
      <c r="AE38" s="82"/>
      <c r="AF38" s="81">
        <v>48177415.601183496</v>
      </c>
      <c r="AG38" s="81">
        <v>808144.09174416389</v>
      </c>
      <c r="AH38" s="81">
        <v>1308887.5792759042</v>
      </c>
      <c r="AI38" s="81">
        <v>21750040.237540241</v>
      </c>
      <c r="AJ38" s="81">
        <v>32261395.809694942</v>
      </c>
      <c r="AK38" s="81">
        <v>0</v>
      </c>
      <c r="AL38" s="81">
        <v>0</v>
      </c>
      <c r="AM38" s="81">
        <v>2076436.4838736162</v>
      </c>
      <c r="AN38" s="81">
        <v>0</v>
      </c>
      <c r="AO38" s="81">
        <v>0</v>
      </c>
      <c r="AP38" s="82"/>
      <c r="AQ38" s="81">
        <v>493</v>
      </c>
      <c r="AR38" s="81">
        <v>87</v>
      </c>
      <c r="AS38" s="81">
        <v>0</v>
      </c>
      <c r="AT38" s="81">
        <v>0</v>
      </c>
      <c r="AU38" s="81">
        <v>0</v>
      </c>
      <c r="AV38" s="81">
        <v>0</v>
      </c>
      <c r="AW38" s="81" t="s">
        <v>564</v>
      </c>
      <c r="AX38" s="82"/>
      <c r="AY38" s="81">
        <v>2094.6999999999998</v>
      </c>
      <c r="AZ38" s="81">
        <v>12275.1</v>
      </c>
      <c r="BA38" s="81">
        <v>0</v>
      </c>
      <c r="BB38" s="81">
        <v>0</v>
      </c>
      <c r="BC38" s="81">
        <v>0</v>
      </c>
      <c r="BD38" s="81">
        <v>0</v>
      </c>
      <c r="BE38" s="81" t="s">
        <v>564</v>
      </c>
      <c r="BF38" s="82"/>
      <c r="BG38" s="81">
        <v>0</v>
      </c>
      <c r="BH38" s="81">
        <v>0</v>
      </c>
      <c r="BI38" s="81">
        <v>78.448999999999998</v>
      </c>
      <c r="BJ38" s="81">
        <v>0</v>
      </c>
      <c r="BK38" s="81">
        <v>0</v>
      </c>
      <c r="BL38" s="81">
        <v>0</v>
      </c>
      <c r="BM38" s="82"/>
      <c r="BN38" s="81">
        <v>0</v>
      </c>
      <c r="BO38" s="81">
        <v>0</v>
      </c>
      <c r="BP38" s="81">
        <v>4</v>
      </c>
      <c r="BQ38" s="81">
        <v>0</v>
      </c>
      <c r="BR38" s="81">
        <v>0</v>
      </c>
      <c r="BS38" s="81">
        <v>0</v>
      </c>
      <c r="BT38"/>
      <c r="BU38" s="80">
        <v>73.058000000000007</v>
      </c>
      <c r="BV38" s="80">
        <v>0</v>
      </c>
      <c r="BW38" s="80">
        <v>0</v>
      </c>
      <c r="BX38" s="80">
        <v>0</v>
      </c>
      <c r="BY38" s="80">
        <v>0</v>
      </c>
      <c r="BZ38" s="80">
        <v>0</v>
      </c>
      <c r="CA38" s="80">
        <v>4.7030000000000003</v>
      </c>
      <c r="CB38" s="80">
        <v>0.68799999999999994</v>
      </c>
      <c r="CC38" s="80">
        <v>0</v>
      </c>
    </row>
    <row r="39" spans="1:81">
      <c r="A39" s="80" t="s">
        <v>1732</v>
      </c>
      <c r="B39" s="80">
        <v>267</v>
      </c>
      <c r="C39" s="80">
        <v>12</v>
      </c>
      <c r="D39" s="80">
        <v>16</v>
      </c>
      <c r="E39" s="80">
        <v>2015</v>
      </c>
      <c r="F39" s="80" t="s">
        <v>91</v>
      </c>
      <c r="G39" s="80" t="s">
        <v>1720</v>
      </c>
      <c r="H39" s="80" t="s">
        <v>1721</v>
      </c>
      <c r="I39" s="177"/>
      <c r="J39" s="81">
        <v>29.562287173683117</v>
      </c>
      <c r="K39" s="81">
        <v>0.9124665707295937</v>
      </c>
      <c r="L39" s="81">
        <v>5.522878617684122</v>
      </c>
      <c r="M39" s="81">
        <v>18.649807264299834</v>
      </c>
      <c r="N39" s="81">
        <v>22.212200667941801</v>
      </c>
      <c r="O39" s="81">
        <v>16.633608337245345</v>
      </c>
      <c r="P39" s="81">
        <v>20.473055411740066</v>
      </c>
      <c r="Q39" s="81">
        <v>1.0907343236350266</v>
      </c>
      <c r="R39" s="81">
        <v>0</v>
      </c>
      <c r="S39" s="81">
        <v>2.0593011192889557</v>
      </c>
      <c r="T39" s="82"/>
      <c r="U39" s="81">
        <v>6262800</v>
      </c>
      <c r="V39" s="81">
        <v>404</v>
      </c>
      <c r="W39" s="81">
        <v>189</v>
      </c>
      <c r="X39" s="81">
        <v>3594</v>
      </c>
      <c r="Y39" s="81">
        <v>5864</v>
      </c>
      <c r="Z39" s="81">
        <v>9664</v>
      </c>
      <c r="AA39" s="81">
        <v>4074</v>
      </c>
      <c r="AB39" s="81">
        <v>15012</v>
      </c>
      <c r="AC39" s="81">
        <v>0</v>
      </c>
      <c r="AD39" s="81">
        <v>2.0593011192889557</v>
      </c>
      <c r="AE39" s="82"/>
      <c r="AF39" s="81">
        <v>42536232.823382609</v>
      </c>
      <c r="AG39" s="81">
        <v>701521.96721871209</v>
      </c>
      <c r="AH39" s="81">
        <v>1161426.5602329194</v>
      </c>
      <c r="AI39" s="81">
        <v>23339533.458280087</v>
      </c>
      <c r="AJ39" s="81">
        <v>27843708.091356393</v>
      </c>
      <c r="AK39" s="81">
        <v>0</v>
      </c>
      <c r="AL39" s="81">
        <v>0</v>
      </c>
      <c r="AM39" s="81">
        <v>2057331.6270284585</v>
      </c>
      <c r="AN39" s="81">
        <v>0</v>
      </c>
      <c r="AO39" s="81">
        <v>0</v>
      </c>
      <c r="AP39" s="82"/>
      <c r="AQ39" s="81">
        <v>523</v>
      </c>
      <c r="AR39" s="81">
        <v>124</v>
      </c>
      <c r="AS39" s="81">
        <v>0</v>
      </c>
      <c r="AT39" s="81">
        <v>0</v>
      </c>
      <c r="AU39" s="81">
        <v>0</v>
      </c>
      <c r="AV39" s="81">
        <v>0</v>
      </c>
      <c r="AW39" s="81" t="s">
        <v>564</v>
      </c>
      <c r="AX39" s="82"/>
      <c r="AY39" s="81">
        <v>2263.8000000000002</v>
      </c>
      <c r="AZ39" s="81">
        <v>19169.599999999999</v>
      </c>
      <c r="BA39" s="81">
        <v>0</v>
      </c>
      <c r="BB39" s="81">
        <v>0</v>
      </c>
      <c r="BC39" s="81">
        <v>0</v>
      </c>
      <c r="BD39" s="81">
        <v>0</v>
      </c>
      <c r="BE39" s="81" t="s">
        <v>564</v>
      </c>
      <c r="BF39" s="82"/>
      <c r="BG39" s="81">
        <v>0</v>
      </c>
      <c r="BH39" s="81">
        <v>0</v>
      </c>
      <c r="BI39" s="81">
        <v>78.518000000000001</v>
      </c>
      <c r="BJ39" s="81">
        <v>0</v>
      </c>
      <c r="BK39" s="81">
        <v>0</v>
      </c>
      <c r="BL39" s="81">
        <v>0</v>
      </c>
      <c r="BM39" s="82"/>
      <c r="BN39" s="81">
        <v>0</v>
      </c>
      <c r="BO39" s="81">
        <v>0</v>
      </c>
      <c r="BP39" s="81">
        <v>4</v>
      </c>
      <c r="BQ39" s="81">
        <v>0</v>
      </c>
      <c r="BR39" s="81">
        <v>0</v>
      </c>
      <c r="BS39" s="81">
        <v>0</v>
      </c>
      <c r="BT39"/>
      <c r="BU39" s="80">
        <v>73.387</v>
      </c>
      <c r="BV39" s="80">
        <v>0</v>
      </c>
      <c r="BW39" s="80">
        <v>0</v>
      </c>
      <c r="BX39" s="80">
        <v>0</v>
      </c>
      <c r="BY39" s="80">
        <v>0</v>
      </c>
      <c r="BZ39" s="80">
        <v>0</v>
      </c>
      <c r="CA39" s="80">
        <v>5.1310000000000002</v>
      </c>
      <c r="CB39" s="80">
        <v>0</v>
      </c>
      <c r="CC39" s="80">
        <v>0</v>
      </c>
    </row>
    <row r="40" spans="1:81">
      <c r="A40" s="80" t="s">
        <v>1733</v>
      </c>
      <c r="B40" s="80">
        <v>268</v>
      </c>
      <c r="C40" s="80">
        <v>13</v>
      </c>
      <c r="D40" s="80">
        <v>16</v>
      </c>
      <c r="E40" s="80">
        <v>2016</v>
      </c>
      <c r="F40" s="80" t="s">
        <v>92</v>
      </c>
      <c r="G40" s="80" t="s">
        <v>1720</v>
      </c>
      <c r="H40" s="80" t="s">
        <v>1721</v>
      </c>
      <c r="I40" s="177"/>
      <c r="J40" s="81">
        <v>33.241375338853352</v>
      </c>
      <c r="K40" s="81">
        <v>0.91794974590330891</v>
      </c>
      <c r="L40" s="81">
        <v>5.3076386789884946</v>
      </c>
      <c r="M40" s="81">
        <v>15.076249830634026</v>
      </c>
      <c r="N40" s="81">
        <v>23.86990448547159</v>
      </c>
      <c r="O40" s="81">
        <v>16.462224250225319</v>
      </c>
      <c r="P40" s="81">
        <v>20.100532641209192</v>
      </c>
      <c r="Q40" s="81">
        <v>1.0563726085441336</v>
      </c>
      <c r="R40" s="81">
        <v>0</v>
      </c>
      <c r="S40" s="81">
        <v>1.7291807730237492</v>
      </c>
      <c r="T40" s="82"/>
      <c r="U40" s="81">
        <v>6988642</v>
      </c>
      <c r="V40" s="81">
        <v>404</v>
      </c>
      <c r="W40" s="81">
        <v>189</v>
      </c>
      <c r="X40" s="81">
        <v>3594</v>
      </c>
      <c r="Y40" s="81">
        <v>5919</v>
      </c>
      <c r="Z40" s="81">
        <v>9682</v>
      </c>
      <c r="AA40" s="81">
        <v>4137</v>
      </c>
      <c r="AB40" s="81">
        <v>14956</v>
      </c>
      <c r="AC40" s="81">
        <v>0</v>
      </c>
      <c r="AD40" s="81">
        <v>1.729180773023749</v>
      </c>
      <c r="AE40" s="82"/>
      <c r="AF40" s="81">
        <v>48828702.004045263</v>
      </c>
      <c r="AG40" s="81">
        <v>678338.82400424697</v>
      </c>
      <c r="AH40" s="81">
        <v>866805.80690256646</v>
      </c>
      <c r="AI40" s="81">
        <v>22705519.49720984</v>
      </c>
      <c r="AJ40" s="81">
        <v>29423243.706124391</v>
      </c>
      <c r="AK40" s="81">
        <v>0</v>
      </c>
      <c r="AL40" s="81">
        <v>0</v>
      </c>
      <c r="AM40" s="81">
        <v>2051249.4443662029</v>
      </c>
      <c r="AN40" s="81">
        <v>0</v>
      </c>
      <c r="AO40" s="81">
        <v>0</v>
      </c>
      <c r="AP40" s="82"/>
      <c r="AQ40" s="81">
        <v>556</v>
      </c>
      <c r="AR40" s="81">
        <v>134</v>
      </c>
      <c r="AS40" s="81">
        <v>0</v>
      </c>
      <c r="AT40" s="81">
        <v>0</v>
      </c>
      <c r="AU40" s="81">
        <v>0</v>
      </c>
      <c r="AV40" s="81">
        <v>0</v>
      </c>
      <c r="AW40" s="81" t="s">
        <v>564</v>
      </c>
      <c r="AX40" s="82"/>
      <c r="AY40" s="81">
        <v>2449.1999999999998</v>
      </c>
      <c r="AZ40" s="81">
        <v>19882.5</v>
      </c>
      <c r="BA40" s="81">
        <v>0</v>
      </c>
      <c r="BB40" s="81">
        <v>0</v>
      </c>
      <c r="BC40" s="81">
        <v>0</v>
      </c>
      <c r="BD40" s="81">
        <v>0</v>
      </c>
      <c r="BE40" s="81" t="s">
        <v>564</v>
      </c>
      <c r="BF40" s="82"/>
      <c r="BG40" s="81">
        <v>0</v>
      </c>
      <c r="BH40" s="81">
        <v>0</v>
      </c>
      <c r="BI40" s="81">
        <v>84.459000000000003</v>
      </c>
      <c r="BJ40" s="81">
        <v>0</v>
      </c>
      <c r="BK40" s="81">
        <v>0</v>
      </c>
      <c r="BL40" s="81">
        <v>0</v>
      </c>
      <c r="BM40" s="82"/>
      <c r="BN40" s="81">
        <v>0</v>
      </c>
      <c r="BO40" s="81">
        <v>0</v>
      </c>
      <c r="BP40" s="81">
        <v>4</v>
      </c>
      <c r="BQ40" s="81">
        <v>0</v>
      </c>
      <c r="BR40" s="81">
        <v>0</v>
      </c>
      <c r="BS40" s="81">
        <v>0</v>
      </c>
      <c r="BT40"/>
      <c r="BU40" s="80">
        <v>76.358999999999995</v>
      </c>
      <c r="BV40" s="80">
        <v>0</v>
      </c>
      <c r="BW40" s="80">
        <v>0</v>
      </c>
      <c r="BX40" s="80">
        <v>0</v>
      </c>
      <c r="BY40" s="80">
        <v>0</v>
      </c>
      <c r="BZ40" s="80">
        <v>0</v>
      </c>
      <c r="CA40" s="80">
        <v>8.1</v>
      </c>
      <c r="CB40" s="80">
        <v>0</v>
      </c>
      <c r="CC40" s="80">
        <v>0</v>
      </c>
    </row>
    <row r="41" spans="1:81">
      <c r="A41" s="80" t="s">
        <v>1734</v>
      </c>
      <c r="B41" s="80">
        <v>269</v>
      </c>
      <c r="C41" s="80">
        <v>14</v>
      </c>
      <c r="D41" s="80">
        <v>16</v>
      </c>
      <c r="E41" s="80">
        <v>2017</v>
      </c>
      <c r="F41" s="80" t="s">
        <v>71</v>
      </c>
      <c r="G41" s="80" t="s">
        <v>1720</v>
      </c>
      <c r="H41" s="80" t="s">
        <v>1721</v>
      </c>
      <c r="I41" s="177"/>
      <c r="J41" s="81">
        <v>33.611038863047739</v>
      </c>
      <c r="K41" s="81">
        <v>0.90526184301938439</v>
      </c>
      <c r="L41" s="81">
        <v>5.2194513809900105</v>
      </c>
      <c r="M41" s="81">
        <v>14.322402265468611</v>
      </c>
      <c r="N41" s="81">
        <v>24.712966585496211</v>
      </c>
      <c r="O41" s="81">
        <v>16.265519496377145</v>
      </c>
      <c r="P41" s="81">
        <v>19.86698818392485</v>
      </c>
      <c r="Q41" s="81">
        <v>1.0099618426434045</v>
      </c>
      <c r="R41" s="81">
        <v>0</v>
      </c>
      <c r="S41" s="81">
        <v>1.9124079102947791</v>
      </c>
      <c r="T41" s="82"/>
      <c r="U41" s="81">
        <v>7501821.0000000009</v>
      </c>
      <c r="V41" s="81">
        <v>404</v>
      </c>
      <c r="W41" s="81">
        <v>189</v>
      </c>
      <c r="X41" s="81">
        <v>3594</v>
      </c>
      <c r="Y41" s="81">
        <v>5948</v>
      </c>
      <c r="Z41" s="81">
        <v>9725</v>
      </c>
      <c r="AA41" s="81">
        <v>4115</v>
      </c>
      <c r="AB41" s="81">
        <v>14787</v>
      </c>
      <c r="AC41" s="81">
        <v>0</v>
      </c>
      <c r="AD41" s="81">
        <v>1.9124079102947791</v>
      </c>
      <c r="AE41" s="82"/>
      <c r="AF41" s="81">
        <v>50044639.465913177</v>
      </c>
      <c r="AG41" s="81">
        <v>676520.20379324758</v>
      </c>
      <c r="AH41" s="81">
        <v>1117913.1540112421</v>
      </c>
      <c r="AI41" s="81">
        <v>22489492.55557128</v>
      </c>
      <c r="AJ41" s="81">
        <v>29187900.56096404</v>
      </c>
      <c r="AK41" s="81">
        <v>0</v>
      </c>
      <c r="AL41" s="81">
        <v>0</v>
      </c>
      <c r="AM41" s="81">
        <v>2031244.0867280699</v>
      </c>
      <c r="AN41" s="81">
        <v>0</v>
      </c>
      <c r="AO41" s="81">
        <v>0</v>
      </c>
      <c r="AP41" s="82"/>
      <c r="AQ41" s="81">
        <v>578</v>
      </c>
      <c r="AR41" s="81">
        <v>143</v>
      </c>
      <c r="AS41" s="81">
        <v>0</v>
      </c>
      <c r="AT41" s="81">
        <v>0</v>
      </c>
      <c r="AU41" s="81">
        <v>0</v>
      </c>
      <c r="AV41" s="81">
        <v>0</v>
      </c>
      <c r="AW41" s="81" t="s">
        <v>564</v>
      </c>
      <c r="AX41" s="82"/>
      <c r="AY41" s="81">
        <v>2571.8000000000002</v>
      </c>
      <c r="AZ41" s="81">
        <v>21098.799999999999</v>
      </c>
      <c r="BA41" s="81">
        <v>0</v>
      </c>
      <c r="BB41" s="81">
        <v>0</v>
      </c>
      <c r="BC41" s="81">
        <v>0</v>
      </c>
      <c r="BD41" s="81">
        <v>0</v>
      </c>
      <c r="BE41" s="81" t="s">
        <v>564</v>
      </c>
      <c r="BF41" s="82"/>
      <c r="BG41" s="81">
        <v>0</v>
      </c>
      <c r="BH41" s="81">
        <v>0</v>
      </c>
      <c r="BI41" s="81">
        <v>92.245000000000005</v>
      </c>
      <c r="BJ41" s="81">
        <v>0</v>
      </c>
      <c r="BK41" s="81">
        <v>0</v>
      </c>
      <c r="BL41" s="81">
        <v>0</v>
      </c>
      <c r="BM41" s="82"/>
      <c r="BN41" s="81">
        <v>0</v>
      </c>
      <c r="BO41" s="81">
        <v>0</v>
      </c>
      <c r="BP41" s="81">
        <v>4</v>
      </c>
      <c r="BQ41" s="81">
        <v>0</v>
      </c>
      <c r="BR41" s="81">
        <v>0</v>
      </c>
      <c r="BS41" s="81">
        <v>0</v>
      </c>
      <c r="BT41"/>
      <c r="BU41" s="80">
        <v>81.031000000000006</v>
      </c>
      <c r="BV41" s="80">
        <v>0</v>
      </c>
      <c r="BW41" s="80">
        <v>0</v>
      </c>
      <c r="BX41" s="80">
        <v>0</v>
      </c>
      <c r="BY41" s="80">
        <v>0</v>
      </c>
      <c r="BZ41" s="80">
        <v>0</v>
      </c>
      <c r="CA41" s="80">
        <v>11.214</v>
      </c>
      <c r="CB41" s="80">
        <v>0</v>
      </c>
      <c r="CC41" s="80">
        <v>0</v>
      </c>
    </row>
    <row r="42" spans="1:81">
      <c r="A42" s="80" t="s">
        <v>1735</v>
      </c>
      <c r="B42" s="80">
        <v>270</v>
      </c>
      <c r="C42" s="80">
        <v>15</v>
      </c>
      <c r="D42" s="80">
        <v>16</v>
      </c>
      <c r="E42" s="80">
        <v>2018</v>
      </c>
      <c r="F42" s="80" t="s">
        <v>93</v>
      </c>
      <c r="G42" s="80" t="s">
        <v>1720</v>
      </c>
      <c r="H42" s="80" t="s">
        <v>1721</v>
      </c>
      <c r="I42" s="177"/>
      <c r="J42" s="81">
        <v>20.926028321677887</v>
      </c>
      <c r="K42" s="81">
        <v>0.84945840403720663</v>
      </c>
      <c r="L42" s="81">
        <v>4.6792351888241983</v>
      </c>
      <c r="M42" s="81">
        <v>13.938814346946433</v>
      </c>
      <c r="N42" s="81">
        <v>23.956246085173273</v>
      </c>
      <c r="O42" s="81">
        <v>15.945155772259362</v>
      </c>
      <c r="P42" s="81">
        <v>19.841303334037868</v>
      </c>
      <c r="Q42" s="81">
        <v>0.92477122670270617</v>
      </c>
      <c r="R42" s="81">
        <v>0</v>
      </c>
      <c r="S42" s="81">
        <v>1.7764254952838467</v>
      </c>
      <c r="T42" s="82"/>
      <c r="U42" s="81">
        <v>5021292</v>
      </c>
      <c r="V42" s="81">
        <v>404</v>
      </c>
      <c r="W42" s="81">
        <v>189</v>
      </c>
      <c r="X42" s="81">
        <v>3594</v>
      </c>
      <c r="Y42" s="81">
        <v>5949</v>
      </c>
      <c r="Z42" s="81">
        <v>9716</v>
      </c>
      <c r="AA42" s="81">
        <v>4151</v>
      </c>
      <c r="AB42" s="81">
        <v>14591</v>
      </c>
      <c r="AC42" s="81">
        <v>0</v>
      </c>
      <c r="AD42" s="81">
        <v>1.776425495283847</v>
      </c>
      <c r="AE42" s="82"/>
      <c r="AF42" s="81">
        <v>32028973.159606159</v>
      </c>
      <c r="AG42" s="81">
        <v>600948.82402085478</v>
      </c>
      <c r="AH42" s="81">
        <v>1056346.2623957761</v>
      </c>
      <c r="AI42" s="81">
        <v>21481516.896679152</v>
      </c>
      <c r="AJ42" s="81">
        <v>29125572.513229139</v>
      </c>
      <c r="AK42" s="81">
        <v>0</v>
      </c>
      <c r="AL42" s="81">
        <v>0</v>
      </c>
      <c r="AM42" s="81">
        <v>2008467.356393669</v>
      </c>
      <c r="AN42" s="81">
        <v>0</v>
      </c>
      <c r="AO42" s="81">
        <v>0</v>
      </c>
      <c r="AP42" s="82"/>
      <c r="AQ42" s="81">
        <v>600</v>
      </c>
      <c r="AR42" s="81">
        <v>169</v>
      </c>
      <c r="AS42" s="81">
        <v>0</v>
      </c>
      <c r="AT42" s="81">
        <v>0</v>
      </c>
      <c r="AU42" s="81">
        <v>0</v>
      </c>
      <c r="AV42" s="81">
        <v>0</v>
      </c>
      <c r="AW42" s="81" t="s">
        <v>564</v>
      </c>
      <c r="AX42" s="82"/>
      <c r="AY42" s="81">
        <v>2697.5</v>
      </c>
      <c r="AZ42" s="81">
        <v>22076</v>
      </c>
      <c r="BA42" s="81">
        <v>0</v>
      </c>
      <c r="BB42" s="81">
        <v>0</v>
      </c>
      <c r="BC42" s="81">
        <v>0</v>
      </c>
      <c r="BD42" s="81">
        <v>0</v>
      </c>
      <c r="BE42" s="81" t="s">
        <v>564</v>
      </c>
      <c r="BF42" s="82"/>
      <c r="BG42" s="81">
        <v>0</v>
      </c>
      <c r="BH42" s="81">
        <v>0</v>
      </c>
      <c r="BI42" s="81">
        <v>81.287999999999997</v>
      </c>
      <c r="BJ42" s="81">
        <v>0</v>
      </c>
      <c r="BK42" s="81">
        <v>0</v>
      </c>
      <c r="BL42" s="81">
        <v>0</v>
      </c>
      <c r="BM42" s="82"/>
      <c r="BN42" s="81">
        <v>0</v>
      </c>
      <c r="BO42" s="81">
        <v>0</v>
      </c>
      <c r="BP42" s="81">
        <v>4</v>
      </c>
      <c r="BQ42" s="81">
        <v>0</v>
      </c>
      <c r="BR42" s="81">
        <v>0</v>
      </c>
      <c r="BS42" s="81">
        <v>0</v>
      </c>
      <c r="BT42"/>
      <c r="BU42" s="80">
        <v>77.626000000000005</v>
      </c>
      <c r="BV42" s="80">
        <v>0</v>
      </c>
      <c r="BW42" s="80">
        <v>0</v>
      </c>
      <c r="BX42" s="80">
        <v>0</v>
      </c>
      <c r="BY42" s="80">
        <v>0</v>
      </c>
      <c r="BZ42" s="80">
        <v>0</v>
      </c>
      <c r="CA42" s="80">
        <v>3.6619999999999999</v>
      </c>
      <c r="CB42" s="80">
        <v>0</v>
      </c>
      <c r="CC42" s="80">
        <v>0</v>
      </c>
    </row>
    <row r="43" spans="1:81">
      <c r="A43" s="80" t="s">
        <v>1736</v>
      </c>
      <c r="B43" s="80">
        <v>271</v>
      </c>
      <c r="C43" s="80">
        <v>16</v>
      </c>
      <c r="D43" s="80">
        <v>16</v>
      </c>
      <c r="E43" s="80">
        <v>2019</v>
      </c>
      <c r="F43" s="80" t="s">
        <v>73</v>
      </c>
      <c r="G43" s="80" t="s">
        <v>1720</v>
      </c>
      <c r="H43" s="80" t="s">
        <v>1721</v>
      </c>
      <c r="I43" s="177"/>
      <c r="J43" s="81">
        <v>19.961059329861548</v>
      </c>
      <c r="K43" s="81">
        <v>0.77106931370820286</v>
      </c>
      <c r="L43" s="81">
        <v>4.7047053605408724</v>
      </c>
      <c r="M43" s="81">
        <v>13.347896637998399</v>
      </c>
      <c r="N43" s="81">
        <v>21.431098310994695</v>
      </c>
      <c r="O43" s="81">
        <v>15.461566357598317</v>
      </c>
      <c r="P43" s="81">
        <v>19.750127888525455</v>
      </c>
      <c r="Q43" s="81">
        <v>0.89286448136393437</v>
      </c>
      <c r="R43" s="81">
        <v>0</v>
      </c>
      <c r="S43" s="81">
        <v>2.0492964147742021</v>
      </c>
      <c r="T43" s="82"/>
      <c r="U43" s="81">
        <v>4855188</v>
      </c>
      <c r="V43" s="81">
        <v>404</v>
      </c>
      <c r="W43" s="81">
        <v>189</v>
      </c>
      <c r="X43" s="81">
        <v>3594</v>
      </c>
      <c r="Y43" s="81">
        <v>5996</v>
      </c>
      <c r="Z43" s="81">
        <v>9680</v>
      </c>
      <c r="AA43" s="81">
        <v>4101</v>
      </c>
      <c r="AB43" s="81">
        <v>14469</v>
      </c>
      <c r="AC43" s="81">
        <v>0</v>
      </c>
      <c r="AD43" s="81">
        <v>2.0492964147742021</v>
      </c>
      <c r="AE43" s="82"/>
      <c r="AF43" s="81">
        <v>32423308.164303262</v>
      </c>
      <c r="AG43" s="81">
        <v>581877.64904856519</v>
      </c>
      <c r="AH43" s="81">
        <v>1115768.192253541</v>
      </c>
      <c r="AI43" s="81">
        <v>22013176.309462249</v>
      </c>
      <c r="AJ43" s="81">
        <v>27074440.048796553</v>
      </c>
      <c r="AK43" s="81">
        <v>0</v>
      </c>
      <c r="AL43" s="81">
        <v>0</v>
      </c>
      <c r="AM43" s="81">
        <v>1970568.8774263167</v>
      </c>
      <c r="AN43" s="81">
        <v>0</v>
      </c>
      <c r="AO43" s="81">
        <v>0</v>
      </c>
      <c r="AP43" s="82"/>
      <c r="AQ43" s="81">
        <v>622</v>
      </c>
      <c r="AR43" s="81">
        <v>185</v>
      </c>
      <c r="AS43" s="81">
        <v>0</v>
      </c>
      <c r="AT43" s="81">
        <v>0</v>
      </c>
      <c r="AU43" s="81">
        <v>0</v>
      </c>
      <c r="AV43" s="81">
        <v>0</v>
      </c>
      <c r="AW43" s="81" t="s">
        <v>564</v>
      </c>
      <c r="AX43" s="82"/>
      <c r="AY43" s="81">
        <v>2803.1</v>
      </c>
      <c r="AZ43" s="81">
        <v>22705.200000000001</v>
      </c>
      <c r="BA43" s="81">
        <v>0</v>
      </c>
      <c r="BB43" s="81">
        <v>0</v>
      </c>
      <c r="BC43" s="81">
        <v>0</v>
      </c>
      <c r="BD43" s="81">
        <v>0</v>
      </c>
      <c r="BE43" s="81" t="s">
        <v>564</v>
      </c>
      <c r="BF43" s="82"/>
      <c r="BG43" s="81">
        <v>0</v>
      </c>
      <c r="BH43" s="81">
        <v>0</v>
      </c>
      <c r="BI43" s="81">
        <v>73.593000000000004</v>
      </c>
      <c r="BJ43" s="81">
        <v>0</v>
      </c>
      <c r="BK43" s="81">
        <v>0</v>
      </c>
      <c r="BL43" s="81">
        <v>0</v>
      </c>
      <c r="BM43" s="82"/>
      <c r="BN43" s="81">
        <v>0</v>
      </c>
      <c r="BO43" s="81">
        <v>0</v>
      </c>
      <c r="BP43" s="81">
        <v>4</v>
      </c>
      <c r="BQ43" s="81">
        <v>0</v>
      </c>
      <c r="BR43" s="81">
        <v>0</v>
      </c>
      <c r="BS43" s="81">
        <v>0</v>
      </c>
      <c r="BT43"/>
      <c r="BU43" s="80">
        <v>73.593000000000004</v>
      </c>
      <c r="BV43" s="80">
        <v>0</v>
      </c>
      <c r="BW43" s="80">
        <v>0</v>
      </c>
      <c r="BX43" s="80">
        <v>0</v>
      </c>
      <c r="BY43" s="80">
        <v>0</v>
      </c>
      <c r="BZ43" s="80">
        <v>0</v>
      </c>
      <c r="CA43" s="80">
        <v>0</v>
      </c>
      <c r="CB43" s="80">
        <v>0</v>
      </c>
      <c r="CC43" s="80">
        <v>0</v>
      </c>
    </row>
    <row r="44" spans="1:81">
      <c r="A44" s="80" t="s">
        <v>1737</v>
      </c>
      <c r="B44" s="80">
        <v>272</v>
      </c>
      <c r="C44" s="80">
        <v>17</v>
      </c>
      <c r="D44" s="80">
        <v>16</v>
      </c>
      <c r="E44" s="80">
        <v>2020</v>
      </c>
      <c r="F44" s="80" t="s">
        <v>218</v>
      </c>
      <c r="G44" s="80" t="s">
        <v>1720</v>
      </c>
      <c r="H44" s="80" t="s">
        <v>1721</v>
      </c>
      <c r="I44" s="177"/>
      <c r="J44" s="81">
        <v>21.02853812452754</v>
      </c>
      <c r="K44" s="81">
        <v>0.76568328921247053</v>
      </c>
      <c r="L44" s="81">
        <v>8.7848722801683312</v>
      </c>
      <c r="M44" s="81">
        <v>14.921209718910031</v>
      </c>
      <c r="N44" s="81">
        <v>21.213273433663662</v>
      </c>
      <c r="O44" s="81">
        <v>13.661273542533527</v>
      </c>
      <c r="P44" s="81">
        <v>18.4883163196913</v>
      </c>
      <c r="Q44" s="81">
        <v>0.84859795778323432</v>
      </c>
      <c r="R44" s="81">
        <v>0</v>
      </c>
      <c r="S44" s="81">
        <v>1.543431506749553</v>
      </c>
      <c r="T44" s="82"/>
      <c r="U44" s="81">
        <v>5203872</v>
      </c>
      <c r="V44" s="81">
        <v>351</v>
      </c>
      <c r="W44" s="81">
        <v>395</v>
      </c>
      <c r="X44" s="81">
        <v>4464</v>
      </c>
      <c r="Y44" s="81">
        <v>6054</v>
      </c>
      <c r="Z44" s="81">
        <v>9762</v>
      </c>
      <c r="AA44" s="81">
        <v>4171</v>
      </c>
      <c r="AB44" s="81">
        <v>14392</v>
      </c>
      <c r="AC44" s="81">
        <v>0</v>
      </c>
      <c r="AD44" s="81">
        <v>1.543431506749553</v>
      </c>
      <c r="AE44" s="82"/>
      <c r="AF44" s="81">
        <v>35082349.642489217</v>
      </c>
      <c r="AG44" s="81">
        <v>552118.47756909055</v>
      </c>
      <c r="AH44" s="81">
        <v>2260453.9435596499</v>
      </c>
      <c r="AI44" s="81">
        <v>25794194.260704067</v>
      </c>
      <c r="AJ44" s="81">
        <v>27622937.651215594</v>
      </c>
      <c r="AK44" s="81"/>
      <c r="AL44" s="81"/>
      <c r="AM44" s="81">
        <v>1878315.8984550096</v>
      </c>
      <c r="AN44" s="81"/>
      <c r="AO44" s="81"/>
      <c r="AP44" s="82"/>
      <c r="AQ44" s="81">
        <v>639</v>
      </c>
      <c r="AR44" s="81">
        <v>198</v>
      </c>
      <c r="AS44" s="81">
        <v>0</v>
      </c>
      <c r="AT44" s="81">
        <v>0</v>
      </c>
      <c r="AU44" s="81">
        <v>0</v>
      </c>
      <c r="AV44" s="81">
        <v>0</v>
      </c>
      <c r="AW44" s="81">
        <v>0</v>
      </c>
      <c r="AX44" s="82"/>
      <c r="AY44" s="81">
        <v>2893.1</v>
      </c>
      <c r="AZ44" s="81">
        <v>39083.19999999999</v>
      </c>
      <c r="BA44" s="81">
        <v>0</v>
      </c>
      <c r="BB44" s="81">
        <v>0</v>
      </c>
      <c r="BC44" s="81">
        <v>0</v>
      </c>
      <c r="BD44" s="81">
        <v>0</v>
      </c>
      <c r="BE44" s="81">
        <v>0</v>
      </c>
      <c r="BF44" s="82"/>
      <c r="BG44" s="81">
        <v>0</v>
      </c>
      <c r="BH44" s="81">
        <v>0</v>
      </c>
      <c r="BI44" s="81">
        <v>70.423000000000002</v>
      </c>
      <c r="BJ44" s="81">
        <v>0</v>
      </c>
      <c r="BK44" s="81">
        <v>0</v>
      </c>
      <c r="BL44" s="81">
        <v>0</v>
      </c>
      <c r="BM44" s="82"/>
      <c r="BN44" s="81">
        <v>0</v>
      </c>
      <c r="BO44" s="81">
        <v>0</v>
      </c>
      <c r="BP44" s="81">
        <v>4</v>
      </c>
      <c r="BQ44" s="81">
        <v>0</v>
      </c>
      <c r="BR44" s="81">
        <v>0</v>
      </c>
      <c r="BS44" s="81">
        <v>0</v>
      </c>
      <c r="BT44"/>
      <c r="BU44" s="80">
        <v>70.423000000000002</v>
      </c>
      <c r="BV44" s="80">
        <v>0</v>
      </c>
      <c r="BW44" s="80">
        <v>0</v>
      </c>
      <c r="BX44" s="80">
        <v>0</v>
      </c>
      <c r="BY44" s="80">
        <v>0</v>
      </c>
      <c r="BZ44" s="80">
        <v>0</v>
      </c>
      <c r="CA44" s="80">
        <v>0</v>
      </c>
      <c r="CB44" s="80">
        <v>0</v>
      </c>
      <c r="CC44" s="80">
        <v>0</v>
      </c>
    </row>
    <row r="45" spans="1:81">
      <c r="A45" s="80" t="s">
        <v>1738</v>
      </c>
      <c r="B45" s="80">
        <v>272</v>
      </c>
      <c r="C45" s="80">
        <v>18</v>
      </c>
      <c r="D45" s="80">
        <v>16</v>
      </c>
      <c r="E45" s="80">
        <v>2021</v>
      </c>
      <c r="F45" s="80" t="s">
        <v>75</v>
      </c>
      <c r="G45" s="174" t="s">
        <v>1720</v>
      </c>
      <c r="H45" s="80" t="s">
        <v>1721</v>
      </c>
      <c r="I45" s="177"/>
      <c r="J45" s="81">
        <v>18.468412385884218</v>
      </c>
      <c r="K45" s="81">
        <v>0.82105273571177328</v>
      </c>
      <c r="L45" s="81">
        <v>11.525058531851998</v>
      </c>
      <c r="M45" s="81">
        <v>18.534731848047542</v>
      </c>
      <c r="N45" s="81">
        <v>22.839747063303957</v>
      </c>
      <c r="O45" s="81">
        <v>13.255194259063883</v>
      </c>
      <c r="P45" s="81">
        <v>19.144769532419954</v>
      </c>
      <c r="Q45" s="81">
        <v>0.85484355012619884</v>
      </c>
      <c r="R45" s="81">
        <v>0</v>
      </c>
      <c r="S45" s="81">
        <v>2.511145302291951</v>
      </c>
      <c r="T45" s="82"/>
      <c r="U45" s="81">
        <v>4834044</v>
      </c>
      <c r="V45" s="81">
        <v>351</v>
      </c>
      <c r="W45" s="81">
        <v>395</v>
      </c>
      <c r="X45" s="81">
        <v>4464</v>
      </c>
      <c r="Y45" s="81">
        <v>6128</v>
      </c>
      <c r="Z45" s="81">
        <v>9753</v>
      </c>
      <c r="AA45" s="81">
        <v>4212</v>
      </c>
      <c r="AB45" s="81">
        <v>14326</v>
      </c>
      <c r="AC45" s="81">
        <v>0</v>
      </c>
      <c r="AD45" s="81">
        <v>2.511145302291951</v>
      </c>
      <c r="AE45" s="82"/>
      <c r="AF45" s="81">
        <v>29169840.465668436</v>
      </c>
      <c r="AG45" s="81">
        <v>568567.79742572911</v>
      </c>
      <c r="AH45" s="81">
        <v>2707711.6443753545</v>
      </c>
      <c r="AI45" s="81">
        <v>30072042.8933184</v>
      </c>
      <c r="AJ45" s="81">
        <v>28347446.215435546</v>
      </c>
      <c r="AK45" s="81">
        <v>0</v>
      </c>
      <c r="AL45" s="81">
        <v>0</v>
      </c>
      <c r="AM45" s="81">
        <v>1880486.4567345846</v>
      </c>
      <c r="AN45" s="81">
        <v>0</v>
      </c>
      <c r="AO45" s="81">
        <v>0</v>
      </c>
      <c r="AP45" s="82"/>
      <c r="AQ45" s="81">
        <v>668</v>
      </c>
      <c r="AR45" s="81">
        <v>221</v>
      </c>
      <c r="AS45" s="81">
        <v>0</v>
      </c>
      <c r="AT45" s="81">
        <v>0</v>
      </c>
      <c r="AU45" s="81">
        <v>0</v>
      </c>
      <c r="AV45" s="81">
        <v>0</v>
      </c>
      <c r="AW45" s="81"/>
      <c r="AX45" s="82"/>
      <c r="AY45" s="81">
        <v>3069.900000000001</v>
      </c>
      <c r="AZ45" s="81">
        <v>42055.699999999983</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1739</v>
      </c>
      <c r="B46" s="80">
        <v>272</v>
      </c>
      <c r="C46" s="80">
        <v>19</v>
      </c>
      <c r="D46" s="80">
        <v>16</v>
      </c>
      <c r="E46" s="80">
        <v>2022</v>
      </c>
      <c r="F46" s="80" t="s">
        <v>568</v>
      </c>
      <c r="G46" s="174" t="s">
        <v>1720</v>
      </c>
      <c r="H46" s="80" t="s">
        <v>1721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694</v>
      </c>
      <c r="AR46" s="81">
        <v>240</v>
      </c>
      <c r="AS46" s="81">
        <v>0</v>
      </c>
      <c r="AT46" s="81">
        <v>0</v>
      </c>
      <c r="AU46" s="81">
        <v>0</v>
      </c>
      <c r="AV46" s="81">
        <v>0</v>
      </c>
      <c r="AW46" s="81"/>
      <c r="AX46" s="82"/>
      <c r="AY46" s="81">
        <v>3223.0000000000005</v>
      </c>
      <c r="AZ46" s="81">
        <v>44884.899999999987</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1740</v>
      </c>
      <c r="B47" s="80">
        <v>103</v>
      </c>
      <c r="C47" s="80">
        <v>1</v>
      </c>
      <c r="D47" s="80">
        <v>7</v>
      </c>
      <c r="E47" s="80">
        <v>1990</v>
      </c>
      <c r="F47" s="80" t="s">
        <v>562</v>
      </c>
      <c r="G47" s="80" t="s">
        <v>1741</v>
      </c>
      <c r="H47" s="80" t="s">
        <v>1742</v>
      </c>
      <c r="I47" s="177"/>
      <c r="J47" s="81">
        <v>21.849190510374633</v>
      </c>
      <c r="K47" s="81">
        <v>7.1546426366155291</v>
      </c>
      <c r="L47" s="81">
        <v>18.509801332103162</v>
      </c>
      <c r="M47" s="81">
        <v>16.592116859927042</v>
      </c>
      <c r="N47" s="81">
        <v>19.504627204415279</v>
      </c>
      <c r="O47" s="81">
        <v>16.765873922191048</v>
      </c>
      <c r="P47" s="81">
        <v>23.623302870153545</v>
      </c>
      <c r="Q47" s="81">
        <v>1.3887141123793512</v>
      </c>
      <c r="R47" s="81">
        <v>0</v>
      </c>
      <c r="S47" s="81">
        <v>1.3681095539001302</v>
      </c>
      <c r="T47" s="82"/>
      <c r="U47" s="81">
        <v>2271953</v>
      </c>
      <c r="V47" s="81">
        <v>2201</v>
      </c>
      <c r="W47" s="81">
        <v>209</v>
      </c>
      <c r="X47" s="81">
        <v>5722</v>
      </c>
      <c r="Y47" s="81">
        <v>6682</v>
      </c>
      <c r="Z47" s="81">
        <v>6896</v>
      </c>
      <c r="AA47" s="81">
        <v>5736</v>
      </c>
      <c r="AB47" s="81">
        <v>22548</v>
      </c>
      <c r="AC47" s="81">
        <v>0</v>
      </c>
      <c r="AD47" s="81">
        <v>1.3681095539001302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1743</v>
      </c>
      <c r="B48" s="80">
        <v>104</v>
      </c>
      <c r="C48" s="80">
        <v>2</v>
      </c>
      <c r="D48" s="80">
        <v>7</v>
      </c>
      <c r="E48" s="80">
        <v>2005</v>
      </c>
      <c r="F48" s="80" t="s">
        <v>565</v>
      </c>
      <c r="G48" s="80" t="s">
        <v>1741</v>
      </c>
      <c r="H48" s="80" t="s">
        <v>1742</v>
      </c>
      <c r="I48" s="177"/>
      <c r="J48" s="81">
        <v>23.277481980378862</v>
      </c>
      <c r="K48" s="81">
        <v>3.2930536828388424</v>
      </c>
      <c r="L48" s="81">
        <v>5.3605246592536915</v>
      </c>
      <c r="M48" s="81">
        <v>27.549243239403889</v>
      </c>
      <c r="N48" s="81">
        <v>31.877161017734739</v>
      </c>
      <c r="O48" s="81">
        <v>20.50566402128193</v>
      </c>
      <c r="P48" s="81">
        <v>26.551343322420689</v>
      </c>
      <c r="Q48" s="81">
        <v>1.184894515795389</v>
      </c>
      <c r="R48" s="81">
        <v>0</v>
      </c>
      <c r="S48" s="81">
        <v>2.7037912374168882</v>
      </c>
      <c r="T48" s="82"/>
      <c r="U48" s="81">
        <v>2519456</v>
      </c>
      <c r="V48" s="81">
        <v>1255</v>
      </c>
      <c r="W48" s="81">
        <v>64</v>
      </c>
      <c r="X48" s="81">
        <v>4458</v>
      </c>
      <c r="Y48" s="81">
        <v>7034</v>
      </c>
      <c r="Z48" s="81">
        <v>9760</v>
      </c>
      <c r="AA48" s="81">
        <v>5280</v>
      </c>
      <c r="AB48" s="81">
        <v>20112</v>
      </c>
      <c r="AC48" s="81">
        <v>0</v>
      </c>
      <c r="AD48" s="81">
        <v>2.7037912374168882</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1744</v>
      </c>
      <c r="B49" s="80">
        <v>105</v>
      </c>
      <c r="C49" s="80">
        <v>3</v>
      </c>
      <c r="D49" s="80">
        <v>7</v>
      </c>
      <c r="E49" s="80">
        <v>2006</v>
      </c>
      <c r="F49" s="80" t="s">
        <v>566</v>
      </c>
      <c r="G49" s="80" t="s">
        <v>1741</v>
      </c>
      <c r="H49" s="80" t="s">
        <v>1742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1745</v>
      </c>
      <c r="B50" s="80">
        <v>106</v>
      </c>
      <c r="C50" s="80">
        <v>4</v>
      </c>
      <c r="D50" s="80">
        <v>7</v>
      </c>
      <c r="E50" s="80">
        <v>2007</v>
      </c>
      <c r="F50" s="80" t="s">
        <v>567</v>
      </c>
      <c r="G50" s="80" t="s">
        <v>1741</v>
      </c>
      <c r="H50" s="80" t="s">
        <v>1742</v>
      </c>
      <c r="I50" s="177"/>
      <c r="J50" s="81">
        <v>18.21210270861171</v>
      </c>
      <c r="K50" s="81">
        <v>2.9618588806319561</v>
      </c>
      <c r="L50" s="81">
        <v>4.4105829930912286</v>
      </c>
      <c r="M50" s="81">
        <v>27.158469971756404</v>
      </c>
      <c r="N50" s="81">
        <v>32.139561174873137</v>
      </c>
      <c r="O50" s="81">
        <v>19.581994253180969</v>
      </c>
      <c r="P50" s="81">
        <v>25.874642646434904</v>
      </c>
      <c r="Q50" s="81">
        <v>1.2011068188704566</v>
      </c>
      <c r="R50" s="81">
        <v>0</v>
      </c>
      <c r="S50" s="81">
        <v>2.2575312145549811</v>
      </c>
      <c r="T50" s="82"/>
      <c r="U50" s="81">
        <v>2325898</v>
      </c>
      <c r="V50" s="81">
        <v>1180</v>
      </c>
      <c r="W50" s="81">
        <v>66</v>
      </c>
      <c r="X50" s="81">
        <v>5918</v>
      </c>
      <c r="Y50" s="81">
        <v>6955</v>
      </c>
      <c r="Z50" s="81">
        <v>9689</v>
      </c>
      <c r="AA50" s="81">
        <v>5067</v>
      </c>
      <c r="AB50" s="81">
        <v>19309</v>
      </c>
      <c r="AC50" s="81">
        <v>0</v>
      </c>
      <c r="AD50" s="81">
        <v>2.2575312145549811</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1746</v>
      </c>
      <c r="B51" s="80">
        <v>107</v>
      </c>
      <c r="C51" s="80">
        <v>5</v>
      </c>
      <c r="D51" s="80">
        <v>7</v>
      </c>
      <c r="E51" s="80">
        <v>2008</v>
      </c>
      <c r="F51" s="80" t="s">
        <v>84</v>
      </c>
      <c r="G51" s="80" t="s">
        <v>1741</v>
      </c>
      <c r="H51" s="80" t="s">
        <v>1742</v>
      </c>
      <c r="I51" s="177"/>
      <c r="J51" s="81">
        <v>15.845963186259315</v>
      </c>
      <c r="K51" s="81">
        <v>2.3465151480711914</v>
      </c>
      <c r="L51" s="81">
        <v>4.3087970322859501</v>
      </c>
      <c r="M51" s="81">
        <v>30.433986248752799</v>
      </c>
      <c r="N51" s="81">
        <v>30.539053893953128</v>
      </c>
      <c r="O51" s="81">
        <v>18.759850969352904</v>
      </c>
      <c r="P51" s="81">
        <v>24.962736710414845</v>
      </c>
      <c r="Q51" s="81">
        <v>1.1608202917541603</v>
      </c>
      <c r="R51" s="81">
        <v>0</v>
      </c>
      <c r="S51" s="81">
        <v>2.291153716614593</v>
      </c>
      <c r="T51" s="82"/>
      <c r="U51" s="81">
        <v>2108911</v>
      </c>
      <c r="V51" s="81">
        <v>1180</v>
      </c>
      <c r="W51" s="81">
        <v>66</v>
      </c>
      <c r="X51" s="81">
        <v>5918</v>
      </c>
      <c r="Y51" s="81">
        <v>6926</v>
      </c>
      <c r="Z51" s="81">
        <v>9608</v>
      </c>
      <c r="AA51" s="81">
        <v>4894</v>
      </c>
      <c r="AB51" s="81">
        <v>18968</v>
      </c>
      <c r="AC51" s="81">
        <v>0</v>
      </c>
      <c r="AD51" s="81">
        <v>2.291153716614593</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1747</v>
      </c>
      <c r="B52" s="80">
        <v>108</v>
      </c>
      <c r="C52" s="80">
        <v>6</v>
      </c>
      <c r="D52" s="80">
        <v>7</v>
      </c>
      <c r="E52" s="80">
        <v>2009</v>
      </c>
      <c r="F52" s="80" t="s">
        <v>85</v>
      </c>
      <c r="G52" s="80" t="s">
        <v>1741</v>
      </c>
      <c r="H52" s="80" t="s">
        <v>1742</v>
      </c>
      <c r="I52" s="177"/>
      <c r="J52" s="81">
        <v>12.312805953733397</v>
      </c>
      <c r="K52" s="81">
        <v>1.9379280187324937</v>
      </c>
      <c r="L52" s="81">
        <v>7.9133129719365183</v>
      </c>
      <c r="M52" s="81">
        <v>29.459385103360841</v>
      </c>
      <c r="N52" s="81">
        <v>27.887968253198114</v>
      </c>
      <c r="O52" s="81">
        <v>19.097000144786335</v>
      </c>
      <c r="P52" s="81">
        <v>23.977772895056919</v>
      </c>
      <c r="Q52" s="81">
        <v>1.0869119700109851</v>
      </c>
      <c r="R52" s="81">
        <v>0</v>
      </c>
      <c r="S52" s="81">
        <v>1.7662141254278914</v>
      </c>
      <c r="T52" s="82"/>
      <c r="U52" s="81">
        <v>1418514</v>
      </c>
      <c r="V52" s="81">
        <v>994</v>
      </c>
      <c r="W52" s="81">
        <v>167</v>
      </c>
      <c r="X52" s="81">
        <v>5675</v>
      </c>
      <c r="Y52" s="81">
        <v>6909</v>
      </c>
      <c r="Z52" s="81">
        <v>9654</v>
      </c>
      <c r="AA52" s="81">
        <v>4826</v>
      </c>
      <c r="AB52" s="81">
        <v>18644</v>
      </c>
      <c r="AC52" s="81">
        <v>0</v>
      </c>
      <c r="AD52" s="81">
        <v>1.7662141254278914</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3.8069999999999999</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1748</v>
      </c>
      <c r="B53" s="80">
        <v>109</v>
      </c>
      <c r="C53" s="80">
        <v>7</v>
      </c>
      <c r="D53" s="80">
        <v>7</v>
      </c>
      <c r="E53" s="80">
        <v>2010</v>
      </c>
      <c r="F53" s="80" t="s">
        <v>86</v>
      </c>
      <c r="G53" s="80" t="s">
        <v>1741</v>
      </c>
      <c r="H53" s="80" t="s">
        <v>1742</v>
      </c>
      <c r="I53" s="177"/>
      <c r="J53" s="81">
        <v>10.951204364412966</v>
      </c>
      <c r="K53" s="81">
        <v>1.9752459235485036</v>
      </c>
      <c r="L53" s="81">
        <v>7.4918272538237165</v>
      </c>
      <c r="M53" s="81">
        <v>28.730857889801896</v>
      </c>
      <c r="N53" s="81">
        <v>27.93646922083412</v>
      </c>
      <c r="O53" s="81">
        <v>18.902344972358712</v>
      </c>
      <c r="P53" s="81">
        <v>24.005916663089415</v>
      </c>
      <c r="Q53" s="81">
        <v>1.1186884973247082</v>
      </c>
      <c r="R53" s="81">
        <v>0</v>
      </c>
      <c r="S53" s="81">
        <v>2.2646231327320785</v>
      </c>
      <c r="T53" s="82"/>
      <c r="U53" s="81">
        <v>1349713</v>
      </c>
      <c r="V53" s="81">
        <v>994</v>
      </c>
      <c r="W53" s="81">
        <v>167</v>
      </c>
      <c r="X53" s="81">
        <v>5675</v>
      </c>
      <c r="Y53" s="81">
        <v>6909</v>
      </c>
      <c r="Z53" s="81">
        <v>9600</v>
      </c>
      <c r="AA53" s="81">
        <v>4711</v>
      </c>
      <c r="AB53" s="81">
        <v>18387</v>
      </c>
      <c r="AC53" s="81">
        <v>0</v>
      </c>
      <c r="AD53" s="81">
        <v>2.2646231327320785</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3.95</v>
      </c>
      <c r="BJ53" s="81">
        <v>0</v>
      </c>
      <c r="BK53" s="81">
        <v>0</v>
      </c>
      <c r="BL53" s="81">
        <v>0</v>
      </c>
      <c r="BM53" s="82"/>
      <c r="BN53" s="81">
        <v>0</v>
      </c>
      <c r="BO53" s="81">
        <v>0</v>
      </c>
      <c r="BP53" s="81">
        <v>1</v>
      </c>
      <c r="BQ53" s="81">
        <v>0</v>
      </c>
      <c r="BR53" s="81">
        <v>0</v>
      </c>
      <c r="BS53" s="81">
        <v>0</v>
      </c>
      <c r="BT53"/>
      <c r="BU53" s="80">
        <v>3.95</v>
      </c>
      <c r="BV53" s="80">
        <v>0</v>
      </c>
      <c r="BW53" s="80">
        <v>0</v>
      </c>
      <c r="BX53" s="80">
        <v>0</v>
      </c>
      <c r="BY53" s="80">
        <v>0</v>
      </c>
      <c r="BZ53" s="80">
        <v>0</v>
      </c>
      <c r="CA53" s="80">
        <v>0</v>
      </c>
      <c r="CB53" s="80">
        <v>0</v>
      </c>
      <c r="CC53" s="80">
        <v>0</v>
      </c>
    </row>
    <row r="54" spans="1:81">
      <c r="A54" s="80" t="s">
        <v>1749</v>
      </c>
      <c r="B54" s="80">
        <v>110</v>
      </c>
      <c r="C54" s="80">
        <v>8</v>
      </c>
      <c r="D54" s="80">
        <v>7</v>
      </c>
      <c r="E54" s="80">
        <v>2011</v>
      </c>
      <c r="F54" s="80" t="s">
        <v>87</v>
      </c>
      <c r="G54" s="80" t="s">
        <v>1741</v>
      </c>
      <c r="H54" s="80" t="s">
        <v>1742</v>
      </c>
      <c r="I54" s="177"/>
      <c r="J54" s="81">
        <v>11.027529765371609</v>
      </c>
      <c r="K54" s="81">
        <v>2.6532772826838018</v>
      </c>
      <c r="L54" s="81">
        <v>6.9939936150721955</v>
      </c>
      <c r="M54" s="81">
        <v>33.437065447933932</v>
      </c>
      <c r="N54" s="81">
        <v>32.519696623352758</v>
      </c>
      <c r="O54" s="81">
        <v>18.635322126248155</v>
      </c>
      <c r="P54" s="81">
        <v>23.292389374726103</v>
      </c>
      <c r="Q54" s="81">
        <v>1.2659466381947468</v>
      </c>
      <c r="R54" s="81">
        <v>0</v>
      </c>
      <c r="S54" s="81">
        <v>2.4237401878001128</v>
      </c>
      <c r="T54" s="82"/>
      <c r="U54" s="81">
        <v>1120745</v>
      </c>
      <c r="V54" s="81">
        <v>994</v>
      </c>
      <c r="W54" s="81">
        <v>167</v>
      </c>
      <c r="X54" s="81">
        <v>5675</v>
      </c>
      <c r="Y54" s="81">
        <v>6871</v>
      </c>
      <c r="Z54" s="81">
        <v>9670</v>
      </c>
      <c r="AA54" s="81">
        <v>4707</v>
      </c>
      <c r="AB54" s="81">
        <v>18039</v>
      </c>
      <c r="AC54" s="81">
        <v>0</v>
      </c>
      <c r="AD54" s="81">
        <v>2.4237401878001128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3.0640000000000001</v>
      </c>
      <c r="BJ54" s="81">
        <v>0</v>
      </c>
      <c r="BK54" s="81">
        <v>0</v>
      </c>
      <c r="BL54" s="81">
        <v>0</v>
      </c>
      <c r="BM54" s="82"/>
      <c r="BN54" s="81">
        <v>0</v>
      </c>
      <c r="BO54" s="81">
        <v>0</v>
      </c>
      <c r="BP54" s="81">
        <v>1</v>
      </c>
      <c r="BQ54" s="81">
        <v>0</v>
      </c>
      <c r="BR54" s="81">
        <v>0</v>
      </c>
      <c r="BS54" s="81">
        <v>0</v>
      </c>
      <c r="BT54"/>
      <c r="BU54" s="80">
        <v>3.0640000000000001</v>
      </c>
      <c r="BV54" s="80">
        <v>0</v>
      </c>
      <c r="BW54" s="80">
        <v>0</v>
      </c>
      <c r="BX54" s="80">
        <v>0</v>
      </c>
      <c r="BY54" s="80">
        <v>0</v>
      </c>
      <c r="BZ54" s="80">
        <v>0</v>
      </c>
      <c r="CA54" s="80">
        <v>0</v>
      </c>
      <c r="CB54" s="80">
        <v>0</v>
      </c>
      <c r="CC54" s="80">
        <v>0</v>
      </c>
    </row>
    <row r="55" spans="1:81">
      <c r="A55" s="80" t="s">
        <v>1750</v>
      </c>
      <c r="B55" s="80">
        <v>111</v>
      </c>
      <c r="C55" s="80">
        <v>9</v>
      </c>
      <c r="D55" s="80">
        <v>7</v>
      </c>
      <c r="E55" s="80">
        <v>2012</v>
      </c>
      <c r="F55" s="80" t="s">
        <v>88</v>
      </c>
      <c r="G55" s="80" t="s">
        <v>1741</v>
      </c>
      <c r="H55" s="80" t="s">
        <v>1742</v>
      </c>
      <c r="I55" s="177"/>
      <c r="J55" s="81">
        <v>17.526415864038881</v>
      </c>
      <c r="K55" s="81">
        <v>2.4908175126371161</v>
      </c>
      <c r="L55" s="81">
        <v>7.0148820425507319</v>
      </c>
      <c r="M55" s="81">
        <v>37.620740351125441</v>
      </c>
      <c r="N55" s="81">
        <v>34.387334577877745</v>
      </c>
      <c r="O55" s="81">
        <v>18.57853943285085</v>
      </c>
      <c r="P55" s="81">
        <v>23.48961029241994</v>
      </c>
      <c r="Q55" s="81">
        <v>1.3514029391178679</v>
      </c>
      <c r="R55" s="81">
        <v>0</v>
      </c>
      <c r="S55" s="81">
        <v>2.7669611657599233</v>
      </c>
      <c r="T55" s="82"/>
      <c r="U55" s="81">
        <v>1633563</v>
      </c>
      <c r="V55" s="81">
        <v>994</v>
      </c>
      <c r="W55" s="81">
        <v>167</v>
      </c>
      <c r="X55" s="81">
        <v>5675</v>
      </c>
      <c r="Y55" s="81">
        <v>6833</v>
      </c>
      <c r="Z55" s="81">
        <v>9717</v>
      </c>
      <c r="AA55" s="81">
        <v>4720</v>
      </c>
      <c r="AB55" s="81">
        <v>17724</v>
      </c>
      <c r="AC55" s="81">
        <v>0</v>
      </c>
      <c r="AD55" s="81">
        <v>2.7669611657599233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4.0110000000000001</v>
      </c>
      <c r="BJ55" s="81">
        <v>0</v>
      </c>
      <c r="BK55" s="81">
        <v>0</v>
      </c>
      <c r="BL55" s="81">
        <v>0</v>
      </c>
      <c r="BM55" s="82"/>
      <c r="BN55" s="81">
        <v>0</v>
      </c>
      <c r="BO55" s="81">
        <v>0</v>
      </c>
      <c r="BP55" s="81">
        <v>1</v>
      </c>
      <c r="BQ55" s="81">
        <v>0</v>
      </c>
      <c r="BR55" s="81">
        <v>0</v>
      </c>
      <c r="BS55" s="81">
        <v>0</v>
      </c>
      <c r="BT55"/>
      <c r="BU55" s="80">
        <v>4.0110000000000001</v>
      </c>
      <c r="BV55" s="80">
        <v>0</v>
      </c>
      <c r="BW55" s="80">
        <v>0</v>
      </c>
      <c r="BX55" s="80">
        <v>0</v>
      </c>
      <c r="BY55" s="80">
        <v>0</v>
      </c>
      <c r="BZ55" s="80">
        <v>0</v>
      </c>
      <c r="CA55" s="80">
        <v>0</v>
      </c>
      <c r="CB55" s="80">
        <v>0</v>
      </c>
      <c r="CC55" s="80">
        <v>0</v>
      </c>
    </row>
    <row r="56" spans="1:81">
      <c r="A56" s="80" t="s">
        <v>1751</v>
      </c>
      <c r="B56" s="80">
        <v>112</v>
      </c>
      <c r="C56" s="80">
        <v>10</v>
      </c>
      <c r="D56" s="80">
        <v>7</v>
      </c>
      <c r="E56" s="80">
        <v>2013</v>
      </c>
      <c r="F56" s="80" t="s">
        <v>89</v>
      </c>
      <c r="G56" s="80" t="s">
        <v>1741</v>
      </c>
      <c r="H56" s="80" t="s">
        <v>1742</v>
      </c>
      <c r="I56" s="177"/>
      <c r="J56" s="81">
        <v>13.877526158803363</v>
      </c>
      <c r="K56" s="81">
        <v>2.1146403393620572</v>
      </c>
      <c r="L56" s="81">
        <v>5.0889263216219511</v>
      </c>
      <c r="M56" s="81">
        <v>32.469072530167693</v>
      </c>
      <c r="N56" s="81">
        <v>34.001117231691254</v>
      </c>
      <c r="O56" s="81">
        <v>18.007784399800713</v>
      </c>
      <c r="P56" s="81">
        <v>23.438246434195971</v>
      </c>
      <c r="Q56" s="81">
        <v>1.3607731891619683</v>
      </c>
      <c r="R56" s="81">
        <v>0</v>
      </c>
      <c r="S56" s="81">
        <v>2.230358718580923</v>
      </c>
      <c r="T56" s="82"/>
      <c r="U56" s="81">
        <v>1422088</v>
      </c>
      <c r="V56" s="81">
        <v>994</v>
      </c>
      <c r="W56" s="81">
        <v>167</v>
      </c>
      <c r="X56" s="81">
        <v>5675</v>
      </c>
      <c r="Y56" s="81">
        <v>6869</v>
      </c>
      <c r="Z56" s="81">
        <v>9839</v>
      </c>
      <c r="AA56" s="81">
        <v>4692</v>
      </c>
      <c r="AB56" s="81">
        <v>17591</v>
      </c>
      <c r="AC56" s="81">
        <v>0</v>
      </c>
      <c r="AD56" s="81">
        <v>2.230358718580923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4.4779999999999998</v>
      </c>
      <c r="BJ56" s="81">
        <v>0</v>
      </c>
      <c r="BK56" s="81">
        <v>0</v>
      </c>
      <c r="BL56" s="81">
        <v>0</v>
      </c>
      <c r="BM56" s="82"/>
      <c r="BN56" s="81">
        <v>0</v>
      </c>
      <c r="BO56" s="81">
        <v>0</v>
      </c>
      <c r="BP56" s="81">
        <v>1</v>
      </c>
      <c r="BQ56" s="81">
        <v>0</v>
      </c>
      <c r="BR56" s="81">
        <v>0</v>
      </c>
      <c r="BS56" s="81">
        <v>0</v>
      </c>
      <c r="BT56"/>
      <c r="BU56" s="80">
        <v>4.4779999999999998</v>
      </c>
      <c r="BV56" s="80">
        <v>0</v>
      </c>
      <c r="BW56" s="80">
        <v>0</v>
      </c>
      <c r="BX56" s="80">
        <v>0</v>
      </c>
      <c r="BY56" s="80">
        <v>0</v>
      </c>
      <c r="BZ56" s="80">
        <v>0</v>
      </c>
      <c r="CA56" s="80">
        <v>0</v>
      </c>
      <c r="CB56" s="80">
        <v>0</v>
      </c>
      <c r="CC56" s="80">
        <v>0</v>
      </c>
    </row>
    <row r="57" spans="1:81">
      <c r="A57" s="80" t="s">
        <v>1752</v>
      </c>
      <c r="B57" s="80">
        <v>113</v>
      </c>
      <c r="C57" s="80">
        <v>11</v>
      </c>
      <c r="D57" s="80">
        <v>7</v>
      </c>
      <c r="E57" s="80">
        <v>2014</v>
      </c>
      <c r="F57" s="80" t="s">
        <v>90</v>
      </c>
      <c r="G57" s="80" t="s">
        <v>1741</v>
      </c>
      <c r="H57" s="80" t="s">
        <v>1742</v>
      </c>
      <c r="I57" s="177"/>
      <c r="J57" s="81">
        <v>11.251575833125878</v>
      </c>
      <c r="K57" s="81">
        <v>2.1999622977907047</v>
      </c>
      <c r="L57" s="81">
        <v>9.4544007419886604</v>
      </c>
      <c r="M57" s="81">
        <v>34.633440353366645</v>
      </c>
      <c r="N57" s="81">
        <v>33.300471190056797</v>
      </c>
      <c r="O57" s="81">
        <v>17.164015503608308</v>
      </c>
      <c r="P57" s="81">
        <v>23.294019458043309</v>
      </c>
      <c r="Q57" s="81">
        <v>1.2788070819530206</v>
      </c>
      <c r="R57" s="81">
        <v>0</v>
      </c>
      <c r="S57" s="81">
        <v>4.4457131087406649</v>
      </c>
      <c r="T57" s="82"/>
      <c r="U57" s="81">
        <v>1240068</v>
      </c>
      <c r="V57" s="81">
        <v>952</v>
      </c>
      <c r="W57" s="81">
        <v>206</v>
      </c>
      <c r="X57" s="81">
        <v>5414</v>
      </c>
      <c r="Y57" s="81">
        <v>6888</v>
      </c>
      <c r="Z57" s="81">
        <v>9877</v>
      </c>
      <c r="AA57" s="81">
        <v>4639</v>
      </c>
      <c r="AB57" s="81">
        <v>17230</v>
      </c>
      <c r="AC57" s="81">
        <v>0</v>
      </c>
      <c r="AD57" s="81">
        <v>4.4457131087406649</v>
      </c>
      <c r="AE57" s="82"/>
      <c r="AF57" s="81">
        <v>11926780.229768727</v>
      </c>
      <c r="AG57" s="81">
        <v>1732683.140190582</v>
      </c>
      <c r="AH57" s="81">
        <v>2112227.4648243464</v>
      </c>
      <c r="AI57" s="81">
        <v>37239071.304566048</v>
      </c>
      <c r="AJ57" s="81">
        <v>41290957.166344248</v>
      </c>
      <c r="AK57" s="81">
        <v>0</v>
      </c>
      <c r="AL57" s="81">
        <v>0</v>
      </c>
      <c r="AM57" s="81">
        <v>2365421.5284061097</v>
      </c>
      <c r="AN57" s="81">
        <v>0</v>
      </c>
      <c r="AO57" s="81">
        <v>0</v>
      </c>
      <c r="AP57" s="82"/>
      <c r="AQ57" s="81">
        <v>97</v>
      </c>
      <c r="AR57" s="81">
        <v>12</v>
      </c>
      <c r="AS57" s="81">
        <v>0</v>
      </c>
      <c r="AT57" s="81">
        <v>0</v>
      </c>
      <c r="AU57" s="81">
        <v>0</v>
      </c>
      <c r="AV57" s="81">
        <v>0</v>
      </c>
      <c r="AW57" s="81" t="s">
        <v>564</v>
      </c>
      <c r="AX57" s="82"/>
      <c r="AY57" s="81">
        <v>428.29999999999995</v>
      </c>
      <c r="AZ57" s="81">
        <v>269.2</v>
      </c>
      <c r="BA57" s="81">
        <v>0</v>
      </c>
      <c r="BB57" s="81">
        <v>0</v>
      </c>
      <c r="BC57" s="81">
        <v>0</v>
      </c>
      <c r="BD57" s="81">
        <v>0</v>
      </c>
      <c r="BE57" s="81" t="s">
        <v>564</v>
      </c>
      <c r="BF57" s="82"/>
      <c r="BG57" s="81">
        <v>0</v>
      </c>
      <c r="BH57" s="81">
        <v>0</v>
      </c>
      <c r="BI57" s="81">
        <v>4.8840000000000003</v>
      </c>
      <c r="BJ57" s="81">
        <v>0</v>
      </c>
      <c r="BK57" s="81">
        <v>0</v>
      </c>
      <c r="BL57" s="81">
        <v>0</v>
      </c>
      <c r="BM57" s="82"/>
      <c r="BN57" s="81">
        <v>0</v>
      </c>
      <c r="BO57" s="81">
        <v>0</v>
      </c>
      <c r="BP57" s="81">
        <v>1</v>
      </c>
      <c r="BQ57" s="81">
        <v>0</v>
      </c>
      <c r="BR57" s="81">
        <v>0</v>
      </c>
      <c r="BS57" s="81">
        <v>0</v>
      </c>
      <c r="BT57"/>
      <c r="BU57" s="80">
        <v>4.8840000000000003</v>
      </c>
      <c r="BV57" s="80">
        <v>0</v>
      </c>
      <c r="BW57" s="80">
        <v>0</v>
      </c>
      <c r="BX57" s="80">
        <v>0</v>
      </c>
      <c r="BY57" s="80">
        <v>0</v>
      </c>
      <c r="BZ57" s="80">
        <v>0</v>
      </c>
      <c r="CA57" s="80">
        <v>0</v>
      </c>
      <c r="CB57" s="80">
        <v>0</v>
      </c>
      <c r="CC57" s="80">
        <v>0</v>
      </c>
    </row>
    <row r="58" spans="1:81">
      <c r="A58" s="80" t="s">
        <v>1753</v>
      </c>
      <c r="B58" s="80">
        <v>114</v>
      </c>
      <c r="C58" s="80">
        <v>12</v>
      </c>
      <c r="D58" s="80">
        <v>7</v>
      </c>
      <c r="E58" s="80">
        <v>2015</v>
      </c>
      <c r="F58" s="80" t="s">
        <v>91</v>
      </c>
      <c r="G58" s="80" t="s">
        <v>1741</v>
      </c>
      <c r="H58" s="80" t="s">
        <v>1742</v>
      </c>
      <c r="I58" s="177"/>
      <c r="J58" s="81">
        <v>10.185887409371032</v>
      </c>
      <c r="K58" s="81">
        <v>2.2232988356820886</v>
      </c>
      <c r="L58" s="81">
        <v>9.6170895849461928</v>
      </c>
      <c r="M58" s="81">
        <v>34.072332679766589</v>
      </c>
      <c r="N58" s="81">
        <v>29.771090773720811</v>
      </c>
      <c r="O58" s="81">
        <v>16.934817097491408</v>
      </c>
      <c r="P58" s="81">
        <v>23.211841665887913</v>
      </c>
      <c r="Q58" s="81">
        <v>1.2248600604742392</v>
      </c>
      <c r="R58" s="81">
        <v>0</v>
      </c>
      <c r="S58" s="81">
        <v>3.0511119017703487</v>
      </c>
      <c r="T58" s="82"/>
      <c r="U58" s="81">
        <v>1242977</v>
      </c>
      <c r="V58" s="81">
        <v>952</v>
      </c>
      <c r="W58" s="81">
        <v>206</v>
      </c>
      <c r="X58" s="81">
        <v>5414</v>
      </c>
      <c r="Y58" s="81">
        <v>6868</v>
      </c>
      <c r="Z58" s="81">
        <v>9839</v>
      </c>
      <c r="AA58" s="81">
        <v>4619</v>
      </c>
      <c r="AB58" s="81">
        <v>16858</v>
      </c>
      <c r="AC58" s="81">
        <v>0</v>
      </c>
      <c r="AD58" s="81">
        <v>3.0511119017703487</v>
      </c>
      <c r="AE58" s="82"/>
      <c r="AF58" s="81">
        <v>10834628.561922729</v>
      </c>
      <c r="AG58" s="81">
        <v>1634915.8058284435</v>
      </c>
      <c r="AH58" s="81">
        <v>1672736.5796772458</v>
      </c>
      <c r="AI58" s="81">
        <v>38147694.811785661</v>
      </c>
      <c r="AJ58" s="81">
        <v>37636941.911529832</v>
      </c>
      <c r="AK58" s="81">
        <v>0</v>
      </c>
      <c r="AL58" s="81">
        <v>0</v>
      </c>
      <c r="AM58" s="81">
        <v>2310318.1833497039</v>
      </c>
      <c r="AN58" s="81">
        <v>0</v>
      </c>
      <c r="AO58" s="81">
        <v>0</v>
      </c>
      <c r="AP58" s="82"/>
      <c r="AQ58" s="81">
        <v>103</v>
      </c>
      <c r="AR58" s="81">
        <v>20</v>
      </c>
      <c r="AS58" s="81">
        <v>0</v>
      </c>
      <c r="AT58" s="81">
        <v>0</v>
      </c>
      <c r="AU58" s="81">
        <v>0</v>
      </c>
      <c r="AV58" s="81">
        <v>0</v>
      </c>
      <c r="AW58" s="81" t="s">
        <v>564</v>
      </c>
      <c r="AX58" s="82"/>
      <c r="AY58" s="81">
        <v>458.9</v>
      </c>
      <c r="AZ58" s="81">
        <v>493.2</v>
      </c>
      <c r="BA58" s="81">
        <v>0</v>
      </c>
      <c r="BB58" s="81">
        <v>0</v>
      </c>
      <c r="BC58" s="81">
        <v>0</v>
      </c>
      <c r="BD58" s="81">
        <v>0</v>
      </c>
      <c r="BE58" s="81" t="s">
        <v>564</v>
      </c>
      <c r="BF58" s="82"/>
      <c r="BG58" s="81">
        <v>0</v>
      </c>
      <c r="BH58" s="81">
        <v>0</v>
      </c>
      <c r="BI58" s="81">
        <v>5.42</v>
      </c>
      <c r="BJ58" s="81">
        <v>0</v>
      </c>
      <c r="BK58" s="81">
        <v>0</v>
      </c>
      <c r="BL58" s="81">
        <v>0</v>
      </c>
      <c r="BM58" s="82"/>
      <c r="BN58" s="81">
        <v>0</v>
      </c>
      <c r="BO58" s="81">
        <v>0</v>
      </c>
      <c r="BP58" s="81">
        <v>1</v>
      </c>
      <c r="BQ58" s="81">
        <v>0</v>
      </c>
      <c r="BR58" s="81">
        <v>0</v>
      </c>
      <c r="BS58" s="81">
        <v>0</v>
      </c>
      <c r="BT58"/>
      <c r="BU58" s="80">
        <v>5.42</v>
      </c>
      <c r="BV58" s="80">
        <v>0</v>
      </c>
      <c r="BW58" s="80">
        <v>0</v>
      </c>
      <c r="BX58" s="80">
        <v>0</v>
      </c>
      <c r="BY58" s="80">
        <v>0</v>
      </c>
      <c r="BZ58" s="80">
        <v>0</v>
      </c>
      <c r="CA58" s="80">
        <v>0</v>
      </c>
      <c r="CB58" s="80">
        <v>0</v>
      </c>
      <c r="CC58" s="80">
        <v>0</v>
      </c>
    </row>
    <row r="59" spans="1:81">
      <c r="A59" s="80" t="s">
        <v>1754</v>
      </c>
      <c r="B59" s="80">
        <v>115</v>
      </c>
      <c r="C59" s="80">
        <v>13</v>
      </c>
      <c r="D59" s="80">
        <v>7</v>
      </c>
      <c r="E59" s="80">
        <v>2016</v>
      </c>
      <c r="F59" s="80" t="s">
        <v>92</v>
      </c>
      <c r="G59" s="80" t="s">
        <v>1741</v>
      </c>
      <c r="H59" s="80" t="s">
        <v>1742</v>
      </c>
      <c r="I59" s="177"/>
      <c r="J59" s="81">
        <v>6.7334247916853851</v>
      </c>
      <c r="K59" s="81">
        <v>2.283834448326461</v>
      </c>
      <c r="L59" s="81">
        <v>10.544114704036049</v>
      </c>
      <c r="M59" s="81">
        <v>24.892374695678665</v>
      </c>
      <c r="N59" s="81">
        <v>27.533856723603929</v>
      </c>
      <c r="O59" s="81">
        <v>16.792080840242225</v>
      </c>
      <c r="P59" s="81">
        <v>23.817454920765641</v>
      </c>
      <c r="Q59" s="81">
        <v>1.1600604254298512</v>
      </c>
      <c r="R59" s="81">
        <v>0</v>
      </c>
      <c r="S59" s="81">
        <v>1.6105682313769139</v>
      </c>
      <c r="T59" s="82"/>
      <c r="U59" s="81">
        <v>809689</v>
      </c>
      <c r="V59" s="81">
        <v>952</v>
      </c>
      <c r="W59" s="81">
        <v>206</v>
      </c>
      <c r="X59" s="81">
        <v>5414</v>
      </c>
      <c r="Y59" s="81">
        <v>6827</v>
      </c>
      <c r="Z59" s="81">
        <v>9876</v>
      </c>
      <c r="AA59" s="81">
        <v>4902</v>
      </c>
      <c r="AB59" s="81">
        <v>16424</v>
      </c>
      <c r="AC59" s="81">
        <v>0</v>
      </c>
      <c r="AD59" s="81">
        <v>1.6105682313769141</v>
      </c>
      <c r="AE59" s="82"/>
      <c r="AF59" s="81">
        <v>7477586.9584146589</v>
      </c>
      <c r="AG59" s="81">
        <v>1611579.249722695</v>
      </c>
      <c r="AH59" s="81">
        <v>1471690.8551488661</v>
      </c>
      <c r="AI59" s="81">
        <v>33978938.226803333</v>
      </c>
      <c r="AJ59" s="81">
        <v>34857147.264771059</v>
      </c>
      <c r="AK59" s="81">
        <v>0</v>
      </c>
      <c r="AL59" s="81">
        <v>0</v>
      </c>
      <c r="AM59" s="81">
        <v>2252588.9859769</v>
      </c>
      <c r="AN59" s="81">
        <v>0</v>
      </c>
      <c r="AO59" s="81">
        <v>0</v>
      </c>
      <c r="AP59" s="82"/>
      <c r="AQ59" s="81">
        <v>109</v>
      </c>
      <c r="AR59" s="81">
        <v>21</v>
      </c>
      <c r="AS59" s="81">
        <v>0</v>
      </c>
      <c r="AT59" s="81">
        <v>0</v>
      </c>
      <c r="AU59" s="81">
        <v>0</v>
      </c>
      <c r="AV59" s="81">
        <v>0</v>
      </c>
      <c r="AW59" s="81" t="s">
        <v>564</v>
      </c>
      <c r="AX59" s="82"/>
      <c r="AY59" s="81">
        <v>499.6</v>
      </c>
      <c r="AZ59" s="81">
        <v>504.2</v>
      </c>
      <c r="BA59" s="81">
        <v>0</v>
      </c>
      <c r="BB59" s="81">
        <v>0</v>
      </c>
      <c r="BC59" s="81">
        <v>0</v>
      </c>
      <c r="BD59" s="81">
        <v>0</v>
      </c>
      <c r="BE59" s="81" t="s">
        <v>564</v>
      </c>
      <c r="BF59" s="82"/>
      <c r="BG59" s="81">
        <v>0</v>
      </c>
      <c r="BH59" s="81">
        <v>0</v>
      </c>
      <c r="BI59" s="81">
        <v>5.2359999999999998</v>
      </c>
      <c r="BJ59" s="81">
        <v>0</v>
      </c>
      <c r="BK59" s="81">
        <v>0</v>
      </c>
      <c r="BL59" s="81">
        <v>0</v>
      </c>
      <c r="BM59" s="82"/>
      <c r="BN59" s="81">
        <v>0</v>
      </c>
      <c r="BO59" s="81">
        <v>0</v>
      </c>
      <c r="BP59" s="81">
        <v>1</v>
      </c>
      <c r="BQ59" s="81">
        <v>0</v>
      </c>
      <c r="BR59" s="81">
        <v>0</v>
      </c>
      <c r="BS59" s="81">
        <v>0</v>
      </c>
      <c r="BT59"/>
      <c r="BU59" s="80">
        <v>5.2359999999999998</v>
      </c>
      <c r="BV59" s="80">
        <v>0</v>
      </c>
      <c r="BW59" s="80">
        <v>0</v>
      </c>
      <c r="BX59" s="80">
        <v>0</v>
      </c>
      <c r="BY59" s="80">
        <v>0</v>
      </c>
      <c r="BZ59" s="80">
        <v>0</v>
      </c>
      <c r="CA59" s="80">
        <v>0</v>
      </c>
      <c r="CB59" s="80">
        <v>0</v>
      </c>
      <c r="CC59" s="80">
        <v>0</v>
      </c>
    </row>
    <row r="60" spans="1:81">
      <c r="A60" s="80" t="s">
        <v>1755</v>
      </c>
      <c r="B60" s="80">
        <v>116</v>
      </c>
      <c r="C60" s="80">
        <v>14</v>
      </c>
      <c r="D60" s="80">
        <v>7</v>
      </c>
      <c r="E60" s="80">
        <v>2017</v>
      </c>
      <c r="F60" s="80" t="s">
        <v>71</v>
      </c>
      <c r="G60" s="80" t="s">
        <v>1741</v>
      </c>
      <c r="H60" s="80" t="s">
        <v>1742</v>
      </c>
      <c r="I60" s="177"/>
      <c r="J60" s="81">
        <v>6.6380856458141704</v>
      </c>
      <c r="K60" s="81">
        <v>2.3474628680600662</v>
      </c>
      <c r="L60" s="81">
        <v>10.924031126553679</v>
      </c>
      <c r="M60" s="81">
        <v>23.072305392648463</v>
      </c>
      <c r="N60" s="81">
        <v>29.085505269128824</v>
      </c>
      <c r="O60" s="81">
        <v>16.315695906134607</v>
      </c>
      <c r="P60" s="81">
        <v>23.401042947140645</v>
      </c>
      <c r="Q60" s="81">
        <v>1.0980696925798346</v>
      </c>
      <c r="R60" s="81">
        <v>0</v>
      </c>
      <c r="S60" s="81">
        <v>2.413486936203177</v>
      </c>
      <c r="T60" s="82"/>
      <c r="U60" s="81">
        <v>843889</v>
      </c>
      <c r="V60" s="81">
        <v>952</v>
      </c>
      <c r="W60" s="81">
        <v>206</v>
      </c>
      <c r="X60" s="81">
        <v>5414</v>
      </c>
      <c r="Y60" s="81">
        <v>6796</v>
      </c>
      <c r="Z60" s="81">
        <v>9755</v>
      </c>
      <c r="AA60" s="81">
        <v>4847</v>
      </c>
      <c r="AB60" s="81">
        <v>16077</v>
      </c>
      <c r="AC60" s="81">
        <v>0</v>
      </c>
      <c r="AD60" s="81">
        <v>2.413486936203177</v>
      </c>
      <c r="AE60" s="82"/>
      <c r="AF60" s="81">
        <v>7533745.9459606344</v>
      </c>
      <c r="AG60" s="81">
        <v>1688157.6133834759</v>
      </c>
      <c r="AH60" s="81">
        <v>2060891.6087822979</v>
      </c>
      <c r="AI60" s="81">
        <v>33331490.391849861</v>
      </c>
      <c r="AJ60" s="81">
        <v>37049694.551841378</v>
      </c>
      <c r="AK60" s="81">
        <v>0</v>
      </c>
      <c r="AL60" s="81">
        <v>0</v>
      </c>
      <c r="AM60" s="81">
        <v>2208447.3647343731</v>
      </c>
      <c r="AN60" s="81">
        <v>0</v>
      </c>
      <c r="AO60" s="81">
        <v>0</v>
      </c>
      <c r="AP60" s="82"/>
      <c r="AQ60" s="81">
        <v>120</v>
      </c>
      <c r="AR60" s="81">
        <v>21</v>
      </c>
      <c r="AS60" s="81">
        <v>0</v>
      </c>
      <c r="AT60" s="81">
        <v>0</v>
      </c>
      <c r="AU60" s="81">
        <v>0</v>
      </c>
      <c r="AV60" s="81">
        <v>0</v>
      </c>
      <c r="AW60" s="81" t="s">
        <v>564</v>
      </c>
      <c r="AX60" s="82"/>
      <c r="AY60" s="81">
        <v>535.9</v>
      </c>
      <c r="AZ60" s="81">
        <v>504.2</v>
      </c>
      <c r="BA60" s="81">
        <v>0</v>
      </c>
      <c r="BB60" s="81">
        <v>0</v>
      </c>
      <c r="BC60" s="81">
        <v>0</v>
      </c>
      <c r="BD60" s="81">
        <v>0</v>
      </c>
      <c r="BE60" s="81" t="s">
        <v>564</v>
      </c>
      <c r="BF60" s="82"/>
      <c r="BG60" s="81">
        <v>0</v>
      </c>
      <c r="BH60" s="81">
        <v>0</v>
      </c>
      <c r="BI60" s="81">
        <v>5.49</v>
      </c>
      <c r="BJ60" s="81">
        <v>0</v>
      </c>
      <c r="BK60" s="81">
        <v>0</v>
      </c>
      <c r="BL60" s="81">
        <v>0</v>
      </c>
      <c r="BM60" s="82"/>
      <c r="BN60" s="81">
        <v>0</v>
      </c>
      <c r="BO60" s="81">
        <v>0</v>
      </c>
      <c r="BP60" s="81">
        <v>1</v>
      </c>
      <c r="BQ60" s="81">
        <v>0</v>
      </c>
      <c r="BR60" s="81">
        <v>0</v>
      </c>
      <c r="BS60" s="81">
        <v>0</v>
      </c>
      <c r="BT60"/>
      <c r="BU60" s="80">
        <v>5.49</v>
      </c>
      <c r="BV60" s="80">
        <v>0</v>
      </c>
      <c r="BW60" s="80">
        <v>0</v>
      </c>
      <c r="BX60" s="80">
        <v>0</v>
      </c>
      <c r="BY60" s="80">
        <v>0</v>
      </c>
      <c r="BZ60" s="80">
        <v>0</v>
      </c>
      <c r="CA60" s="80">
        <v>0</v>
      </c>
      <c r="CB60" s="80">
        <v>0</v>
      </c>
      <c r="CC60" s="80">
        <v>0</v>
      </c>
    </row>
    <row r="61" spans="1:81">
      <c r="A61" s="80" t="s">
        <v>1756</v>
      </c>
      <c r="B61" s="80">
        <v>117</v>
      </c>
      <c r="C61" s="80">
        <v>15</v>
      </c>
      <c r="D61" s="80">
        <v>7</v>
      </c>
      <c r="E61" s="80">
        <v>2018</v>
      </c>
      <c r="F61" s="80" t="s">
        <v>93</v>
      </c>
      <c r="G61" s="80" t="s">
        <v>1741</v>
      </c>
      <c r="H61" s="80" t="s">
        <v>1742</v>
      </c>
      <c r="I61" s="177"/>
      <c r="J61" s="81">
        <v>7.6856220952118823</v>
      </c>
      <c r="K61" s="81">
        <v>2.2312440202558963</v>
      </c>
      <c r="L61" s="81">
        <v>9.9058440182662313</v>
      </c>
      <c r="M61" s="81">
        <v>24.471757085335224</v>
      </c>
      <c r="N61" s="81">
        <v>26.347677654917007</v>
      </c>
      <c r="O61" s="81">
        <v>15.95172026619607</v>
      </c>
      <c r="P61" s="81">
        <v>23.058166052372606</v>
      </c>
      <c r="Q61" s="81">
        <v>0.99372819295947701</v>
      </c>
      <c r="R61" s="81">
        <v>0</v>
      </c>
      <c r="S61" s="81">
        <v>1.4358921825733961</v>
      </c>
      <c r="T61" s="82"/>
      <c r="U61" s="81">
        <v>942278.00000000012</v>
      </c>
      <c r="V61" s="81">
        <v>952</v>
      </c>
      <c r="W61" s="81">
        <v>206</v>
      </c>
      <c r="X61" s="81">
        <v>5414</v>
      </c>
      <c r="Y61" s="81">
        <v>6707</v>
      </c>
      <c r="Z61" s="81">
        <v>9720</v>
      </c>
      <c r="AA61" s="81">
        <v>4824</v>
      </c>
      <c r="AB61" s="81">
        <v>15679</v>
      </c>
      <c r="AC61" s="81">
        <v>0</v>
      </c>
      <c r="AD61" s="81">
        <v>1.4358921825733959</v>
      </c>
      <c r="AE61" s="82"/>
      <c r="AF61" s="81">
        <v>8802088.6190705542</v>
      </c>
      <c r="AG61" s="81">
        <v>1500402.138611455</v>
      </c>
      <c r="AH61" s="81">
        <v>1953997.4701559511</v>
      </c>
      <c r="AI61" s="81">
        <v>33247138.038183179</v>
      </c>
      <c r="AJ61" s="81">
        <v>33443063.7160489</v>
      </c>
      <c r="AK61" s="81">
        <v>0</v>
      </c>
      <c r="AL61" s="81">
        <v>0</v>
      </c>
      <c r="AM61" s="81">
        <v>2158231.7648479431</v>
      </c>
      <c r="AN61" s="81">
        <v>0</v>
      </c>
      <c r="AO61" s="81">
        <v>0</v>
      </c>
      <c r="AP61" s="82"/>
      <c r="AQ61" s="81">
        <v>124</v>
      </c>
      <c r="AR61" s="81">
        <v>25</v>
      </c>
      <c r="AS61" s="81">
        <v>0</v>
      </c>
      <c r="AT61" s="81">
        <v>0</v>
      </c>
      <c r="AU61" s="81">
        <v>0</v>
      </c>
      <c r="AV61" s="81">
        <v>0</v>
      </c>
      <c r="AW61" s="81" t="s">
        <v>564</v>
      </c>
      <c r="AX61" s="82"/>
      <c r="AY61" s="81">
        <v>556.29999999999995</v>
      </c>
      <c r="AZ61" s="81">
        <v>654</v>
      </c>
      <c r="BA61" s="81">
        <v>0</v>
      </c>
      <c r="BB61" s="81">
        <v>0</v>
      </c>
      <c r="BC61" s="81">
        <v>0</v>
      </c>
      <c r="BD61" s="81">
        <v>0</v>
      </c>
      <c r="BE61" s="81" t="s">
        <v>564</v>
      </c>
      <c r="BF61" s="82"/>
      <c r="BG61" s="81">
        <v>0</v>
      </c>
      <c r="BH61" s="81">
        <v>0</v>
      </c>
      <c r="BI61" s="81">
        <v>4.9630000000000001</v>
      </c>
      <c r="BJ61" s="81">
        <v>0</v>
      </c>
      <c r="BK61" s="81">
        <v>0</v>
      </c>
      <c r="BL61" s="81">
        <v>0</v>
      </c>
      <c r="BM61" s="82"/>
      <c r="BN61" s="81">
        <v>0</v>
      </c>
      <c r="BO61" s="81">
        <v>0</v>
      </c>
      <c r="BP61" s="81">
        <v>1</v>
      </c>
      <c r="BQ61" s="81">
        <v>0</v>
      </c>
      <c r="BR61" s="81">
        <v>0</v>
      </c>
      <c r="BS61" s="81">
        <v>0</v>
      </c>
      <c r="BT61"/>
      <c r="BU61" s="80">
        <v>4.9630000000000001</v>
      </c>
      <c r="BV61" s="80">
        <v>0</v>
      </c>
      <c r="BW61" s="80">
        <v>0</v>
      </c>
      <c r="BX61" s="80">
        <v>0</v>
      </c>
      <c r="BY61" s="80">
        <v>0</v>
      </c>
      <c r="BZ61" s="80">
        <v>0</v>
      </c>
      <c r="CA61" s="80">
        <v>0</v>
      </c>
      <c r="CB61" s="80">
        <v>0</v>
      </c>
      <c r="CC61" s="80">
        <v>0</v>
      </c>
    </row>
    <row r="62" spans="1:81">
      <c r="A62" s="80" t="s">
        <v>1757</v>
      </c>
      <c r="B62" s="80">
        <v>118</v>
      </c>
      <c r="C62" s="80">
        <v>16</v>
      </c>
      <c r="D62" s="80">
        <v>7</v>
      </c>
      <c r="E62" s="80">
        <v>2019</v>
      </c>
      <c r="F62" s="80" t="s">
        <v>73</v>
      </c>
      <c r="G62" s="80" t="s">
        <v>1741</v>
      </c>
      <c r="H62" s="80" t="s">
        <v>1742</v>
      </c>
      <c r="I62" s="177"/>
      <c r="J62" s="81">
        <v>7.8688679238907273</v>
      </c>
      <c r="K62" s="81">
        <v>2.0653969833643506</v>
      </c>
      <c r="L62" s="81">
        <v>10.003442253194926</v>
      </c>
      <c r="M62" s="81">
        <v>24.499908870210238</v>
      </c>
      <c r="N62" s="81">
        <v>25.386055082578277</v>
      </c>
      <c r="O62" s="81">
        <v>15.314617586431059</v>
      </c>
      <c r="P62" s="81">
        <v>21.426071440148686</v>
      </c>
      <c r="Q62" s="81">
        <v>0.94525524400668659</v>
      </c>
      <c r="R62" s="81">
        <v>0</v>
      </c>
      <c r="S62" s="81">
        <v>2.3393115135405527</v>
      </c>
      <c r="T62" s="82"/>
      <c r="U62" s="81">
        <v>966445</v>
      </c>
      <c r="V62" s="81">
        <v>952</v>
      </c>
      <c r="W62" s="81">
        <v>206</v>
      </c>
      <c r="X62" s="81">
        <v>5414</v>
      </c>
      <c r="Y62" s="81">
        <v>6637</v>
      </c>
      <c r="Z62" s="81">
        <v>9588</v>
      </c>
      <c r="AA62" s="81">
        <v>4449</v>
      </c>
      <c r="AB62" s="81">
        <v>15318</v>
      </c>
      <c r="AC62" s="81">
        <v>0</v>
      </c>
      <c r="AD62" s="81">
        <v>2.3393115135405531</v>
      </c>
      <c r="AE62" s="82"/>
      <c r="AF62" s="81">
        <v>9535488.771783147</v>
      </c>
      <c r="AG62" s="81">
        <v>1452832.3033465231</v>
      </c>
      <c r="AH62" s="81">
        <v>2051227.1967842991</v>
      </c>
      <c r="AI62" s="81">
        <v>35519208.670545377</v>
      </c>
      <c r="AJ62" s="81">
        <v>33789330.125560597</v>
      </c>
      <c r="AK62" s="81">
        <v>0</v>
      </c>
      <c r="AL62" s="81">
        <v>0</v>
      </c>
      <c r="AM62" s="81">
        <v>2086196.2861577387</v>
      </c>
      <c r="AN62" s="81">
        <v>0</v>
      </c>
      <c r="AO62" s="81">
        <v>0</v>
      </c>
      <c r="AP62" s="82"/>
      <c r="AQ62" s="81">
        <v>129</v>
      </c>
      <c r="AR62" s="81">
        <v>27</v>
      </c>
      <c r="AS62" s="81">
        <v>0</v>
      </c>
      <c r="AT62" s="81">
        <v>0</v>
      </c>
      <c r="AU62" s="81">
        <v>0</v>
      </c>
      <c r="AV62" s="81">
        <v>0</v>
      </c>
      <c r="AW62" s="81" t="s">
        <v>564</v>
      </c>
      <c r="AX62" s="82"/>
      <c r="AY62" s="81">
        <v>578.60000000000014</v>
      </c>
      <c r="AZ62" s="81">
        <v>719.00000000000011</v>
      </c>
      <c r="BA62" s="81">
        <v>0</v>
      </c>
      <c r="BB62" s="81">
        <v>0</v>
      </c>
      <c r="BC62" s="81">
        <v>0</v>
      </c>
      <c r="BD62" s="81">
        <v>0</v>
      </c>
      <c r="BE62" s="81" t="s">
        <v>564</v>
      </c>
      <c r="BF62" s="82"/>
      <c r="BG62" s="81">
        <v>0</v>
      </c>
      <c r="BH62" s="81">
        <v>0</v>
      </c>
      <c r="BI62" s="81">
        <v>4.9889999999999999</v>
      </c>
      <c r="BJ62" s="81">
        <v>0</v>
      </c>
      <c r="BK62" s="81">
        <v>0</v>
      </c>
      <c r="BL62" s="81">
        <v>0</v>
      </c>
      <c r="BM62" s="82"/>
      <c r="BN62" s="81">
        <v>0</v>
      </c>
      <c r="BO62" s="81">
        <v>0</v>
      </c>
      <c r="BP62" s="81">
        <v>1</v>
      </c>
      <c r="BQ62" s="81">
        <v>0</v>
      </c>
      <c r="BR62" s="81">
        <v>0</v>
      </c>
      <c r="BS62" s="81">
        <v>0</v>
      </c>
      <c r="BT62"/>
      <c r="BU62" s="80">
        <v>4.9889999999999999</v>
      </c>
      <c r="BV62" s="80">
        <v>0</v>
      </c>
      <c r="BW62" s="80">
        <v>0</v>
      </c>
      <c r="BX62" s="80">
        <v>0</v>
      </c>
      <c r="BY62" s="80">
        <v>0</v>
      </c>
      <c r="BZ62" s="80">
        <v>0</v>
      </c>
      <c r="CA62" s="80">
        <v>0</v>
      </c>
      <c r="CB62" s="80">
        <v>0</v>
      </c>
      <c r="CC62" s="80">
        <v>0</v>
      </c>
    </row>
    <row r="63" spans="1:81">
      <c r="A63" s="80" t="s">
        <v>1758</v>
      </c>
      <c r="B63" s="80">
        <v>119</v>
      </c>
      <c r="C63" s="80">
        <v>17</v>
      </c>
      <c r="D63" s="80">
        <v>7</v>
      </c>
      <c r="E63" s="80">
        <v>2020</v>
      </c>
      <c r="F63" s="80" t="s">
        <v>218</v>
      </c>
      <c r="G63" s="80" t="s">
        <v>1741</v>
      </c>
      <c r="H63" s="80" t="s">
        <v>1742</v>
      </c>
      <c r="I63" s="177"/>
      <c r="J63" s="81">
        <v>10.558664270001261</v>
      </c>
      <c r="K63" s="81">
        <v>1.6345446740429612</v>
      </c>
      <c r="L63" s="81">
        <v>8.9335897021173842</v>
      </c>
      <c r="M63" s="81">
        <v>17.120609749436504</v>
      </c>
      <c r="N63" s="81">
        <v>22.364586954420322</v>
      </c>
      <c r="O63" s="81">
        <v>13.367392427605024</v>
      </c>
      <c r="P63" s="81">
        <v>21.209924140427443</v>
      </c>
      <c r="Q63" s="81">
        <v>0.88138148088825641</v>
      </c>
      <c r="R63" s="81">
        <v>0</v>
      </c>
      <c r="S63" s="81">
        <v>1.8003030314007831</v>
      </c>
      <c r="T63" s="82"/>
      <c r="U63" s="81">
        <v>1369029</v>
      </c>
      <c r="V63" s="81">
        <v>747</v>
      </c>
      <c r="W63" s="81">
        <v>225</v>
      </c>
      <c r="X63" s="81">
        <v>4529</v>
      </c>
      <c r="Y63" s="81">
        <v>6556</v>
      </c>
      <c r="Z63" s="81">
        <v>9552</v>
      </c>
      <c r="AA63" s="81">
        <v>4785</v>
      </c>
      <c r="AB63" s="81">
        <v>14948</v>
      </c>
      <c r="AC63" s="81">
        <v>0</v>
      </c>
      <c r="AD63" s="81">
        <v>1.8003030314007831</v>
      </c>
      <c r="AE63" s="82"/>
      <c r="AF63" s="81">
        <v>12827153.816710399</v>
      </c>
      <c r="AG63" s="81">
        <v>1118457.2152530679</v>
      </c>
      <c r="AH63" s="81">
        <v>1845830.5310500301</v>
      </c>
      <c r="AI63" s="81">
        <v>25422021.569127005</v>
      </c>
      <c r="AJ63" s="81">
        <v>31706317.559894521</v>
      </c>
      <c r="AK63" s="81"/>
      <c r="AL63" s="81"/>
      <c r="AM63" s="81">
        <v>1950880.0757438494</v>
      </c>
      <c r="AN63" s="81"/>
      <c r="AO63" s="81"/>
      <c r="AP63" s="82"/>
      <c r="AQ63" s="81">
        <v>145</v>
      </c>
      <c r="AR63" s="81">
        <v>28</v>
      </c>
      <c r="AS63" s="81">
        <v>0</v>
      </c>
      <c r="AT63" s="81">
        <v>0</v>
      </c>
      <c r="AU63" s="81">
        <v>0</v>
      </c>
      <c r="AV63" s="81">
        <v>0</v>
      </c>
      <c r="AW63" s="81">
        <v>0</v>
      </c>
      <c r="AX63" s="82"/>
      <c r="AY63" s="81">
        <v>671</v>
      </c>
      <c r="AZ63" s="81">
        <v>11719</v>
      </c>
      <c r="BA63" s="81">
        <v>0</v>
      </c>
      <c r="BB63" s="81">
        <v>0</v>
      </c>
      <c r="BC63" s="81">
        <v>0</v>
      </c>
      <c r="BD63" s="81">
        <v>0</v>
      </c>
      <c r="BE63" s="81">
        <v>0</v>
      </c>
      <c r="BF63" s="82"/>
      <c r="BG63" s="81">
        <v>0</v>
      </c>
      <c r="BH63" s="81">
        <v>0</v>
      </c>
      <c r="BI63" s="81">
        <v>4.9669999999999996</v>
      </c>
      <c r="BJ63" s="81">
        <v>0</v>
      </c>
      <c r="BK63" s="81">
        <v>0</v>
      </c>
      <c r="BL63" s="81">
        <v>0</v>
      </c>
      <c r="BM63" s="82"/>
      <c r="BN63" s="81">
        <v>0</v>
      </c>
      <c r="BO63" s="81">
        <v>0</v>
      </c>
      <c r="BP63" s="81">
        <v>1</v>
      </c>
      <c r="BQ63" s="81">
        <v>0</v>
      </c>
      <c r="BR63" s="81">
        <v>0</v>
      </c>
      <c r="BS63" s="81">
        <v>0</v>
      </c>
      <c r="BT63"/>
      <c r="BU63" s="80">
        <v>4.9669999999999996</v>
      </c>
      <c r="BV63" s="80">
        <v>0</v>
      </c>
      <c r="BW63" s="80">
        <v>0</v>
      </c>
      <c r="BX63" s="80">
        <v>0</v>
      </c>
      <c r="BY63" s="80">
        <v>0</v>
      </c>
      <c r="BZ63" s="80">
        <v>0</v>
      </c>
      <c r="CA63" s="80">
        <v>0</v>
      </c>
      <c r="CB63" s="80">
        <v>0</v>
      </c>
      <c r="CC63" s="80">
        <v>0</v>
      </c>
    </row>
    <row r="64" spans="1:81">
      <c r="A64" s="80" t="s">
        <v>1759</v>
      </c>
      <c r="B64" s="80">
        <v>119</v>
      </c>
      <c r="C64" s="80">
        <v>18</v>
      </c>
      <c r="D64" s="80">
        <v>7</v>
      </c>
      <c r="E64" s="80">
        <v>2021</v>
      </c>
      <c r="F64" s="80" t="s">
        <v>75</v>
      </c>
      <c r="G64" s="174" t="s">
        <v>1741</v>
      </c>
      <c r="H64" s="80" t="s">
        <v>1742</v>
      </c>
      <c r="I64" s="177"/>
      <c r="J64" s="81">
        <v>15.536792096119527</v>
      </c>
      <c r="K64" s="81">
        <v>1.7900902909176841</v>
      </c>
      <c r="L64" s="81">
        <v>7.3568449905522266</v>
      </c>
      <c r="M64" s="81">
        <v>18.679297706050992</v>
      </c>
      <c r="N64" s="81">
        <v>23.533456570540999</v>
      </c>
      <c r="O64" s="81">
        <v>12.805335825786926</v>
      </c>
      <c r="P64" s="81">
        <v>21.48104957507519</v>
      </c>
      <c r="Q64" s="81">
        <v>0.86624066851752257</v>
      </c>
      <c r="R64" s="81">
        <v>0</v>
      </c>
      <c r="S64" s="81">
        <v>1.113504957384827</v>
      </c>
      <c r="T64" s="82"/>
      <c r="U64" s="81">
        <v>2089418</v>
      </c>
      <c r="V64" s="81">
        <v>747</v>
      </c>
      <c r="W64" s="81">
        <v>225</v>
      </c>
      <c r="X64" s="81">
        <v>4529</v>
      </c>
      <c r="Y64" s="81">
        <v>6473</v>
      </c>
      <c r="Z64" s="81">
        <v>9422</v>
      </c>
      <c r="AA64" s="81">
        <v>4726</v>
      </c>
      <c r="AB64" s="81">
        <v>14517</v>
      </c>
      <c r="AC64" s="81">
        <v>0</v>
      </c>
      <c r="AD64" s="81">
        <v>1.113504957384827</v>
      </c>
      <c r="AE64" s="82"/>
      <c r="AF64" s="81">
        <v>19108924.450467814</v>
      </c>
      <c r="AG64" s="81">
        <v>1197651.3035708552</v>
      </c>
      <c r="AH64" s="81">
        <v>1473909.3292319861</v>
      </c>
      <c r="AI64" s="81">
        <v>28005521.971214592</v>
      </c>
      <c r="AJ64" s="81">
        <v>31601144.443582825</v>
      </c>
      <c r="AK64" s="81">
        <v>0</v>
      </c>
      <c r="AL64" s="81">
        <v>0</v>
      </c>
      <c r="AM64" s="81">
        <v>1905557.8593058751</v>
      </c>
      <c r="AN64" s="81">
        <v>0</v>
      </c>
      <c r="AO64" s="81">
        <v>0</v>
      </c>
      <c r="AP64" s="82"/>
      <c r="AQ64" s="81">
        <v>155</v>
      </c>
      <c r="AR64" s="81">
        <v>29</v>
      </c>
      <c r="AS64" s="81">
        <v>0</v>
      </c>
      <c r="AT64" s="81">
        <v>0</v>
      </c>
      <c r="AU64" s="81">
        <v>0</v>
      </c>
      <c r="AV64" s="81">
        <v>0</v>
      </c>
      <c r="AW64" s="81"/>
      <c r="AX64" s="82"/>
      <c r="AY64" s="81">
        <v>729.90000000000009</v>
      </c>
      <c r="AZ64" s="81">
        <v>11768.5</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1760</v>
      </c>
      <c r="B65" s="80">
        <v>119</v>
      </c>
      <c r="C65" s="80">
        <v>19</v>
      </c>
      <c r="D65" s="80">
        <v>7</v>
      </c>
      <c r="E65" s="80">
        <v>2022</v>
      </c>
      <c r="F65" s="80" t="s">
        <v>568</v>
      </c>
      <c r="G65" s="174" t="s">
        <v>1741</v>
      </c>
      <c r="H65" s="80" t="s">
        <v>1742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165</v>
      </c>
      <c r="AR65" s="81">
        <v>31</v>
      </c>
      <c r="AS65" s="81">
        <v>0</v>
      </c>
      <c r="AT65" s="81">
        <v>0</v>
      </c>
      <c r="AU65" s="81">
        <v>0</v>
      </c>
      <c r="AV65" s="81">
        <v>0</v>
      </c>
      <c r="AW65" s="81"/>
      <c r="AX65" s="82"/>
      <c r="AY65" s="81">
        <v>783.89999999999986</v>
      </c>
      <c r="AZ65" s="81">
        <v>11867.5</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1761</v>
      </c>
      <c r="B66" s="80">
        <v>205</v>
      </c>
      <c r="C66" s="80">
        <v>1</v>
      </c>
      <c r="D66" s="80">
        <v>13</v>
      </c>
      <c r="E66" s="80">
        <v>1990</v>
      </c>
      <c r="F66" s="80" t="s">
        <v>562</v>
      </c>
      <c r="G66" s="80" t="s">
        <v>1655</v>
      </c>
      <c r="H66" s="80" t="s">
        <v>1656</v>
      </c>
      <c r="I66" s="177"/>
      <c r="J66" s="81">
        <v>174.28402419786107</v>
      </c>
      <c r="K66" s="81">
        <v>5.5965428154939234</v>
      </c>
      <c r="L66" s="81">
        <v>26.332626236661493</v>
      </c>
      <c r="M66" s="81">
        <v>13.580822862679817</v>
      </c>
      <c r="N66" s="81">
        <v>33.240428175839959</v>
      </c>
      <c r="O66" s="81">
        <v>16.301505894473753</v>
      </c>
      <c r="P66" s="81">
        <v>22.025352815477884</v>
      </c>
      <c r="Q66" s="81">
        <v>1.3637088822203118</v>
      </c>
      <c r="R66" s="81">
        <v>1.2638609998865531</v>
      </c>
      <c r="S66" s="81">
        <v>1.1104847913698357</v>
      </c>
      <c r="T66" s="82"/>
      <c r="U66" s="81">
        <v>4893277</v>
      </c>
      <c r="V66" s="81">
        <v>1024</v>
      </c>
      <c r="W66" s="81">
        <v>308</v>
      </c>
      <c r="X66" s="81">
        <v>4554</v>
      </c>
      <c r="Y66" s="81">
        <v>7111</v>
      </c>
      <c r="Z66" s="81">
        <v>6705</v>
      </c>
      <c r="AA66" s="81">
        <v>5348</v>
      </c>
      <c r="AB66" s="81">
        <v>22142</v>
      </c>
      <c r="AC66" s="81">
        <v>218903</v>
      </c>
      <c r="AD66" s="81">
        <v>1.1104847913698357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1762</v>
      </c>
      <c r="B67" s="80">
        <v>206</v>
      </c>
      <c r="C67" s="80">
        <v>2</v>
      </c>
      <c r="D67" s="80">
        <v>13</v>
      </c>
      <c r="E67" s="80">
        <v>2005</v>
      </c>
      <c r="F67" s="80" t="s">
        <v>565</v>
      </c>
      <c r="G67" s="80" t="s">
        <v>1655</v>
      </c>
      <c r="H67" s="80" t="s">
        <v>1656</v>
      </c>
      <c r="I67" s="177"/>
      <c r="J67" s="81">
        <v>128.34653515455403</v>
      </c>
      <c r="K67" s="81">
        <v>2.7013131533633521</v>
      </c>
      <c r="L67" s="81">
        <v>16.554267473018378</v>
      </c>
      <c r="M67" s="81">
        <v>21.90925592654694</v>
      </c>
      <c r="N67" s="81">
        <v>37.870620225678358</v>
      </c>
      <c r="O67" s="81">
        <v>20.988891759488371</v>
      </c>
      <c r="P67" s="81">
        <v>24.152670829088365</v>
      </c>
      <c r="Q67" s="81">
        <v>1.1367022070284525</v>
      </c>
      <c r="R67" s="81">
        <v>2.3017396638842635</v>
      </c>
      <c r="S67" s="81">
        <v>1.5217948875135798</v>
      </c>
      <c r="T67" s="82"/>
      <c r="U67" s="81">
        <v>3964031</v>
      </c>
      <c r="V67" s="81">
        <v>824</v>
      </c>
      <c r="W67" s="81">
        <v>147</v>
      </c>
      <c r="X67" s="81">
        <v>3558</v>
      </c>
      <c r="Y67" s="81">
        <v>7721</v>
      </c>
      <c r="Z67" s="81">
        <v>9990</v>
      </c>
      <c r="AA67" s="81">
        <v>4803</v>
      </c>
      <c r="AB67" s="81">
        <v>19294</v>
      </c>
      <c r="AC67" s="81">
        <v>407015</v>
      </c>
      <c r="AD67" s="81">
        <v>1.5217948875135798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1763</v>
      </c>
      <c r="B68" s="80">
        <v>207</v>
      </c>
      <c r="C68" s="80">
        <v>3</v>
      </c>
      <c r="D68" s="80">
        <v>13</v>
      </c>
      <c r="E68" s="80">
        <v>2006</v>
      </c>
      <c r="F68" s="80" t="s">
        <v>566</v>
      </c>
      <c r="G68" s="80" t="s">
        <v>1655</v>
      </c>
      <c r="H68" s="80" t="s">
        <v>1656</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1764</v>
      </c>
      <c r="B69" s="80">
        <v>208</v>
      </c>
      <c r="C69" s="80">
        <v>4</v>
      </c>
      <c r="D69" s="80">
        <v>13</v>
      </c>
      <c r="E69" s="80">
        <v>2007</v>
      </c>
      <c r="F69" s="80" t="s">
        <v>567</v>
      </c>
      <c r="G69" s="80" t="s">
        <v>1655</v>
      </c>
      <c r="H69" s="80" t="s">
        <v>1656</v>
      </c>
      <c r="I69" s="177"/>
      <c r="J69" s="81">
        <v>122.46232491810258</v>
      </c>
      <c r="K69" s="81">
        <v>2.2962531929325496</v>
      </c>
      <c r="L69" s="81">
        <v>15.182731066390151</v>
      </c>
      <c r="M69" s="81">
        <v>22.221070422886914</v>
      </c>
      <c r="N69" s="81">
        <v>37.86417236996305</v>
      </c>
      <c r="O69" s="81">
        <v>19.893236601719504</v>
      </c>
      <c r="P69" s="81">
        <v>23.408202465217606</v>
      </c>
      <c r="Q69" s="81">
        <v>1.1627888427751538</v>
      </c>
      <c r="R69" s="81">
        <v>1.8523885498084682</v>
      </c>
      <c r="S69" s="81">
        <v>1.1852309270768946</v>
      </c>
      <c r="T69" s="82"/>
      <c r="U69" s="81">
        <v>4021689</v>
      </c>
      <c r="V69" s="81">
        <v>764</v>
      </c>
      <c r="W69" s="81">
        <v>185</v>
      </c>
      <c r="X69" s="81">
        <v>4520</v>
      </c>
      <c r="Y69" s="81">
        <v>7740</v>
      </c>
      <c r="Z69" s="81">
        <v>9843</v>
      </c>
      <c r="AA69" s="81">
        <v>4584</v>
      </c>
      <c r="AB69" s="81">
        <v>18693</v>
      </c>
      <c r="AC69" s="81">
        <v>336955</v>
      </c>
      <c r="AD69" s="81">
        <v>1.1852309270768946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1765</v>
      </c>
      <c r="B70" s="80">
        <v>209</v>
      </c>
      <c r="C70" s="80">
        <v>5</v>
      </c>
      <c r="D70" s="80">
        <v>13</v>
      </c>
      <c r="E70" s="80">
        <v>2008</v>
      </c>
      <c r="F70" s="80" t="s">
        <v>84</v>
      </c>
      <c r="G70" s="80" t="s">
        <v>1655</v>
      </c>
      <c r="H70" s="80" t="s">
        <v>1656</v>
      </c>
      <c r="I70" s="177"/>
      <c r="J70" s="81">
        <v>120.34951087807087</v>
      </c>
      <c r="K70" s="81">
        <v>2.0153237779605697</v>
      </c>
      <c r="L70" s="81">
        <v>13.109715250261434</v>
      </c>
      <c r="M70" s="81">
        <v>26.000804182690874</v>
      </c>
      <c r="N70" s="81">
        <v>38.472979513541638</v>
      </c>
      <c r="O70" s="81">
        <v>19.173786065679174</v>
      </c>
      <c r="P70" s="81">
        <v>22.800047628842329</v>
      </c>
      <c r="Q70" s="81">
        <v>1.1280788927617269</v>
      </c>
      <c r="R70" s="81">
        <v>1.6530319966102569</v>
      </c>
      <c r="S70" s="81">
        <v>1.3235308178630725</v>
      </c>
      <c r="T70" s="82"/>
      <c r="U70" s="81">
        <v>4152645</v>
      </c>
      <c r="V70" s="81">
        <v>764</v>
      </c>
      <c r="W70" s="81">
        <v>185</v>
      </c>
      <c r="X70" s="81">
        <v>4520</v>
      </c>
      <c r="Y70" s="81">
        <v>7760</v>
      </c>
      <c r="Z70" s="81">
        <v>9820</v>
      </c>
      <c r="AA70" s="81">
        <v>4470</v>
      </c>
      <c r="AB70" s="81">
        <v>18433</v>
      </c>
      <c r="AC70" s="81">
        <v>312235</v>
      </c>
      <c r="AD70" s="81">
        <v>1.3235308178630725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1766</v>
      </c>
      <c r="B71" s="80">
        <v>210</v>
      </c>
      <c r="C71" s="80">
        <v>6</v>
      </c>
      <c r="D71" s="80">
        <v>13</v>
      </c>
      <c r="E71" s="80">
        <v>2009</v>
      </c>
      <c r="F71" s="80" t="s">
        <v>85</v>
      </c>
      <c r="G71" s="80" t="s">
        <v>1655</v>
      </c>
      <c r="H71" s="80" t="s">
        <v>1656</v>
      </c>
      <c r="I71" s="177"/>
      <c r="J71" s="81">
        <v>112.74121749339133</v>
      </c>
      <c r="K71" s="81">
        <v>1.4904110250394274</v>
      </c>
      <c r="L71" s="81">
        <v>10.450874817376601</v>
      </c>
      <c r="M71" s="81">
        <v>21.161996564436134</v>
      </c>
      <c r="N71" s="81">
        <v>33.232937933172295</v>
      </c>
      <c r="O71" s="81">
        <v>19.296792667535808</v>
      </c>
      <c r="P71" s="81">
        <v>22.059948540002637</v>
      </c>
      <c r="Q71" s="81">
        <v>1.0599198952354496</v>
      </c>
      <c r="R71" s="81">
        <v>1.6435283616439842</v>
      </c>
      <c r="S71" s="81">
        <v>1.4151615949448186</v>
      </c>
      <c r="T71" s="82"/>
      <c r="U71" s="81">
        <v>3928477</v>
      </c>
      <c r="V71" s="81">
        <v>692</v>
      </c>
      <c r="W71" s="81">
        <v>169</v>
      </c>
      <c r="X71" s="81">
        <v>4646</v>
      </c>
      <c r="Y71" s="81">
        <v>7804</v>
      </c>
      <c r="Z71" s="81">
        <v>9755</v>
      </c>
      <c r="AA71" s="81">
        <v>4440</v>
      </c>
      <c r="AB71" s="81">
        <v>18181</v>
      </c>
      <c r="AC71" s="81">
        <v>302859</v>
      </c>
      <c r="AD71" s="81">
        <v>1.4151615949448186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4.2300000000000004</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1767</v>
      </c>
      <c r="B72" s="80">
        <v>211</v>
      </c>
      <c r="C72" s="80">
        <v>7</v>
      </c>
      <c r="D72" s="80">
        <v>13</v>
      </c>
      <c r="E72" s="80">
        <v>2010</v>
      </c>
      <c r="F72" s="80" t="s">
        <v>86</v>
      </c>
      <c r="G72" s="80" t="s">
        <v>1655</v>
      </c>
      <c r="H72" s="80" t="s">
        <v>1656</v>
      </c>
      <c r="I72" s="177"/>
      <c r="J72" s="81">
        <v>95.114126956069896</v>
      </c>
      <c r="K72" s="81">
        <v>1.554358935247371</v>
      </c>
      <c r="L72" s="81">
        <v>9.5144999807534898</v>
      </c>
      <c r="M72" s="81">
        <v>18.942938343151443</v>
      </c>
      <c r="N72" s="81">
        <v>32.67640406740356</v>
      </c>
      <c r="O72" s="81">
        <v>19.055926525259125</v>
      </c>
      <c r="P72" s="81">
        <v>22.349809060562549</v>
      </c>
      <c r="Q72" s="81">
        <v>1.0902756225626133</v>
      </c>
      <c r="R72" s="81">
        <v>1.7122914482639127</v>
      </c>
      <c r="S72" s="81">
        <v>1.3188651219429275</v>
      </c>
      <c r="T72" s="82"/>
      <c r="U72" s="81">
        <v>3710038</v>
      </c>
      <c r="V72" s="81">
        <v>692</v>
      </c>
      <c r="W72" s="81">
        <v>169</v>
      </c>
      <c r="X72" s="81">
        <v>4646</v>
      </c>
      <c r="Y72" s="81">
        <v>7804</v>
      </c>
      <c r="Z72" s="81">
        <v>9678</v>
      </c>
      <c r="AA72" s="81">
        <v>4386</v>
      </c>
      <c r="AB72" s="81">
        <v>17920</v>
      </c>
      <c r="AC72" s="81">
        <v>299015</v>
      </c>
      <c r="AD72" s="81">
        <v>1.3188651219429275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3.7610000000000001</v>
      </c>
      <c r="BJ72" s="81">
        <v>0</v>
      </c>
      <c r="BK72" s="81">
        <v>0</v>
      </c>
      <c r="BL72" s="81">
        <v>0</v>
      </c>
      <c r="BM72" s="82"/>
      <c r="BN72" s="81">
        <v>0</v>
      </c>
      <c r="BO72" s="81">
        <v>0</v>
      </c>
      <c r="BP72" s="81">
        <v>1</v>
      </c>
      <c r="BQ72" s="81">
        <v>0</v>
      </c>
      <c r="BR72" s="81">
        <v>0</v>
      </c>
      <c r="BS72" s="81">
        <v>0</v>
      </c>
      <c r="BT72"/>
      <c r="BU72" s="80">
        <v>3.7610000000000001</v>
      </c>
      <c r="BV72" s="80">
        <v>0</v>
      </c>
      <c r="BW72" s="80">
        <v>0</v>
      </c>
      <c r="BX72" s="80">
        <v>0</v>
      </c>
      <c r="BY72" s="80">
        <v>0</v>
      </c>
      <c r="BZ72" s="80">
        <v>0</v>
      </c>
      <c r="CA72" s="80">
        <v>0</v>
      </c>
      <c r="CB72" s="80">
        <v>0</v>
      </c>
      <c r="CC72" s="80">
        <v>0</v>
      </c>
    </row>
    <row r="73" spans="1:81">
      <c r="A73" s="80" t="s">
        <v>1768</v>
      </c>
      <c r="B73" s="80">
        <v>212</v>
      </c>
      <c r="C73" s="80">
        <v>8</v>
      </c>
      <c r="D73" s="80">
        <v>13</v>
      </c>
      <c r="E73" s="80">
        <v>2011</v>
      </c>
      <c r="F73" s="80" t="s">
        <v>87</v>
      </c>
      <c r="G73" s="80" t="s">
        <v>1655</v>
      </c>
      <c r="H73" s="80" t="s">
        <v>1656</v>
      </c>
      <c r="I73" s="177"/>
      <c r="J73" s="81">
        <v>108.47335312443413</v>
      </c>
      <c r="K73" s="81">
        <v>2.1779459892585704</v>
      </c>
      <c r="L73" s="81">
        <v>8.8777217545723293</v>
      </c>
      <c r="M73" s="81">
        <v>23.930256829663726</v>
      </c>
      <c r="N73" s="81">
        <v>39.236134567124473</v>
      </c>
      <c r="O73" s="81">
        <v>18.64303063591775</v>
      </c>
      <c r="P73" s="81">
        <v>21.15960419934753</v>
      </c>
      <c r="Q73" s="81">
        <v>1.2390683432544183</v>
      </c>
      <c r="R73" s="81">
        <v>1.6665103441854938</v>
      </c>
      <c r="S73" s="81">
        <v>1.4420468570078393</v>
      </c>
      <c r="T73" s="82"/>
      <c r="U73" s="81">
        <v>3984863</v>
      </c>
      <c r="V73" s="81">
        <v>692</v>
      </c>
      <c r="W73" s="81">
        <v>169</v>
      </c>
      <c r="X73" s="81">
        <v>4646</v>
      </c>
      <c r="Y73" s="81">
        <v>7785</v>
      </c>
      <c r="Z73" s="81">
        <v>9674</v>
      </c>
      <c r="AA73" s="81">
        <v>4276</v>
      </c>
      <c r="AB73" s="81">
        <v>17656</v>
      </c>
      <c r="AC73" s="81">
        <v>290539</v>
      </c>
      <c r="AD73" s="81">
        <v>1.4420468570078393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3.5569999999999999</v>
      </c>
      <c r="BJ73" s="81">
        <v>0</v>
      </c>
      <c r="BK73" s="81">
        <v>0</v>
      </c>
      <c r="BL73" s="81">
        <v>0</v>
      </c>
      <c r="BM73" s="82"/>
      <c r="BN73" s="81">
        <v>0</v>
      </c>
      <c r="BO73" s="81">
        <v>0</v>
      </c>
      <c r="BP73" s="81">
        <v>1</v>
      </c>
      <c r="BQ73" s="81">
        <v>0</v>
      </c>
      <c r="BR73" s="81">
        <v>0</v>
      </c>
      <c r="BS73" s="81">
        <v>0</v>
      </c>
      <c r="BT73"/>
      <c r="BU73" s="80">
        <v>3.5569999999999999</v>
      </c>
      <c r="BV73" s="80">
        <v>0</v>
      </c>
      <c r="BW73" s="80">
        <v>0</v>
      </c>
      <c r="BX73" s="80">
        <v>0</v>
      </c>
      <c r="BY73" s="80">
        <v>0</v>
      </c>
      <c r="BZ73" s="80">
        <v>0</v>
      </c>
      <c r="CA73" s="80">
        <v>0</v>
      </c>
      <c r="CB73" s="80">
        <v>0</v>
      </c>
      <c r="CC73" s="80">
        <v>0</v>
      </c>
    </row>
    <row r="74" spans="1:81">
      <c r="A74" s="80" t="s">
        <v>1769</v>
      </c>
      <c r="B74" s="80">
        <v>213</v>
      </c>
      <c r="C74" s="80">
        <v>9</v>
      </c>
      <c r="D74" s="80">
        <v>13</v>
      </c>
      <c r="E74" s="80">
        <v>2012</v>
      </c>
      <c r="F74" s="80" t="s">
        <v>88</v>
      </c>
      <c r="G74" s="80" t="s">
        <v>1655</v>
      </c>
      <c r="H74" s="80" t="s">
        <v>1656</v>
      </c>
      <c r="I74" s="177"/>
      <c r="J74" s="81">
        <v>111.6751880187193</v>
      </c>
      <c r="K74" s="81">
        <v>2.4535403911934579</v>
      </c>
      <c r="L74" s="81">
        <v>8.9573572642595973</v>
      </c>
      <c r="M74" s="81">
        <v>29.721302947953653</v>
      </c>
      <c r="N74" s="81">
        <v>43.887451834901974</v>
      </c>
      <c r="O74" s="81">
        <v>18.725760543927265</v>
      </c>
      <c r="P74" s="81">
        <v>21.02121056677581</v>
      </c>
      <c r="Q74" s="81">
        <v>1.3363060207052446</v>
      </c>
      <c r="R74" s="81">
        <v>1.6572077550041986</v>
      </c>
      <c r="S74" s="81">
        <v>1.5188928127779977</v>
      </c>
      <c r="T74" s="82"/>
      <c r="U74" s="81">
        <v>3930741</v>
      </c>
      <c r="V74" s="81">
        <v>692</v>
      </c>
      <c r="W74" s="81">
        <v>169</v>
      </c>
      <c r="X74" s="81">
        <v>4646</v>
      </c>
      <c r="Y74" s="81">
        <v>7927</v>
      </c>
      <c r="Z74" s="81">
        <v>9794</v>
      </c>
      <c r="AA74" s="81">
        <v>4224</v>
      </c>
      <c r="AB74" s="81">
        <v>17526</v>
      </c>
      <c r="AC74" s="81">
        <v>281434</v>
      </c>
      <c r="AD74" s="81">
        <v>1.5188928127779977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3.7759999999999998</v>
      </c>
      <c r="BJ74" s="81">
        <v>0</v>
      </c>
      <c r="BK74" s="81">
        <v>0</v>
      </c>
      <c r="BL74" s="81">
        <v>0</v>
      </c>
      <c r="BM74" s="82"/>
      <c r="BN74" s="81">
        <v>0</v>
      </c>
      <c r="BO74" s="81">
        <v>0</v>
      </c>
      <c r="BP74" s="81">
        <v>1</v>
      </c>
      <c r="BQ74" s="81">
        <v>0</v>
      </c>
      <c r="BR74" s="81">
        <v>0</v>
      </c>
      <c r="BS74" s="81">
        <v>0</v>
      </c>
      <c r="BT74"/>
      <c r="BU74" s="80">
        <v>3.7759999999999998</v>
      </c>
      <c r="BV74" s="80">
        <v>0</v>
      </c>
      <c r="BW74" s="80">
        <v>0</v>
      </c>
      <c r="BX74" s="80">
        <v>0</v>
      </c>
      <c r="BY74" s="80">
        <v>0</v>
      </c>
      <c r="BZ74" s="80">
        <v>0</v>
      </c>
      <c r="CA74" s="80">
        <v>0</v>
      </c>
      <c r="CB74" s="80">
        <v>0</v>
      </c>
      <c r="CC74" s="80">
        <v>0</v>
      </c>
    </row>
    <row r="75" spans="1:81">
      <c r="A75" s="80" t="s">
        <v>1770</v>
      </c>
      <c r="B75" s="80">
        <v>214</v>
      </c>
      <c r="C75" s="80">
        <v>10</v>
      </c>
      <c r="D75" s="80">
        <v>13</v>
      </c>
      <c r="E75" s="80">
        <v>2013</v>
      </c>
      <c r="F75" s="80" t="s">
        <v>89</v>
      </c>
      <c r="G75" s="80" t="s">
        <v>1655</v>
      </c>
      <c r="H75" s="80" t="s">
        <v>1656</v>
      </c>
      <c r="I75" s="177"/>
      <c r="J75" s="81">
        <v>119.415327502419</v>
      </c>
      <c r="K75" s="81">
        <v>2.0278595022657018</v>
      </c>
      <c r="L75" s="81">
        <v>7.9100527664886551</v>
      </c>
      <c r="M75" s="81">
        <v>27.641522324486242</v>
      </c>
      <c r="N75" s="81">
        <v>42.205479247857383</v>
      </c>
      <c r="O75" s="81">
        <v>17.958367774249883</v>
      </c>
      <c r="P75" s="81">
        <v>21.14037913672578</v>
      </c>
      <c r="Q75" s="81">
        <v>1.3371021871789337</v>
      </c>
      <c r="R75" s="81">
        <v>1.6596911166752253</v>
      </c>
      <c r="S75" s="81">
        <v>1.5606970360017944</v>
      </c>
      <c r="T75" s="82"/>
      <c r="U75" s="81">
        <v>4279699</v>
      </c>
      <c r="V75" s="81">
        <v>692</v>
      </c>
      <c r="W75" s="81">
        <v>169</v>
      </c>
      <c r="X75" s="81">
        <v>4646</v>
      </c>
      <c r="Y75" s="81">
        <v>7866</v>
      </c>
      <c r="Z75" s="81">
        <v>9812</v>
      </c>
      <c r="AA75" s="81">
        <v>4232</v>
      </c>
      <c r="AB75" s="81">
        <v>17285</v>
      </c>
      <c r="AC75" s="81">
        <v>275130</v>
      </c>
      <c r="AD75" s="81">
        <v>1.5606970360017944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5.1230000000000002</v>
      </c>
      <c r="BJ75" s="81">
        <v>0</v>
      </c>
      <c r="BK75" s="81">
        <v>0</v>
      </c>
      <c r="BL75" s="81">
        <v>0</v>
      </c>
      <c r="BM75" s="82"/>
      <c r="BN75" s="81">
        <v>0</v>
      </c>
      <c r="BO75" s="81">
        <v>0</v>
      </c>
      <c r="BP75" s="81">
        <v>1</v>
      </c>
      <c r="BQ75" s="81">
        <v>0</v>
      </c>
      <c r="BR75" s="81">
        <v>0</v>
      </c>
      <c r="BS75" s="81">
        <v>0</v>
      </c>
      <c r="BT75"/>
      <c r="BU75" s="80">
        <v>5.1230000000000002</v>
      </c>
      <c r="BV75" s="80">
        <v>0</v>
      </c>
      <c r="BW75" s="80">
        <v>0</v>
      </c>
      <c r="BX75" s="80">
        <v>0</v>
      </c>
      <c r="BY75" s="80">
        <v>0</v>
      </c>
      <c r="BZ75" s="80">
        <v>0</v>
      </c>
      <c r="CA75" s="80">
        <v>0</v>
      </c>
      <c r="CB75" s="80">
        <v>0</v>
      </c>
      <c r="CC75" s="80">
        <v>0</v>
      </c>
    </row>
    <row r="76" spans="1:81">
      <c r="A76" s="80" t="s">
        <v>1771</v>
      </c>
      <c r="B76" s="80">
        <v>215</v>
      </c>
      <c r="C76" s="80">
        <v>11</v>
      </c>
      <c r="D76" s="80">
        <v>13</v>
      </c>
      <c r="E76" s="80">
        <v>2014</v>
      </c>
      <c r="F76" s="80" t="s">
        <v>90</v>
      </c>
      <c r="G76" s="80" t="s">
        <v>1655</v>
      </c>
      <c r="H76" s="80" t="s">
        <v>1656</v>
      </c>
      <c r="I76" s="177"/>
      <c r="J76" s="81">
        <v>114.24176376282254</v>
      </c>
      <c r="K76" s="81">
        <v>2.1450192182778878</v>
      </c>
      <c r="L76" s="81">
        <v>7.932579714340398</v>
      </c>
      <c r="M76" s="81">
        <v>27.203719563643475</v>
      </c>
      <c r="N76" s="81">
        <v>44.485622792834747</v>
      </c>
      <c r="O76" s="81">
        <v>17.078864469926337</v>
      </c>
      <c r="P76" s="81">
        <v>21.180033212767125</v>
      </c>
      <c r="Q76" s="81">
        <v>1.262033408098036</v>
      </c>
      <c r="R76" s="81">
        <v>1.6315533705643308</v>
      </c>
      <c r="S76" s="81">
        <v>1.7804501636890233</v>
      </c>
      <c r="T76" s="82"/>
      <c r="U76" s="81">
        <v>4547179</v>
      </c>
      <c r="V76" s="81">
        <v>636</v>
      </c>
      <c r="W76" s="81">
        <v>173</v>
      </c>
      <c r="X76" s="81">
        <v>4347</v>
      </c>
      <c r="Y76" s="81">
        <v>7830</v>
      </c>
      <c r="Z76" s="81">
        <v>9828</v>
      </c>
      <c r="AA76" s="81">
        <v>4218</v>
      </c>
      <c r="AB76" s="81">
        <v>17004</v>
      </c>
      <c r="AC76" s="81">
        <v>271316</v>
      </c>
      <c r="AD76" s="81">
        <v>1.7804501636890233</v>
      </c>
      <c r="AE76" s="82"/>
      <c r="AF76" s="81">
        <v>37032923.314547189</v>
      </c>
      <c r="AG76" s="81">
        <v>1505148.4895243803</v>
      </c>
      <c r="AH76" s="81">
        <v>1290234.9097402762</v>
      </c>
      <c r="AI76" s="81">
        <v>28626793.60116509</v>
      </c>
      <c r="AJ76" s="81">
        <v>33676641.097791433</v>
      </c>
      <c r="AK76" s="81">
        <v>0</v>
      </c>
      <c r="AL76" s="81">
        <v>0</v>
      </c>
      <c r="AM76" s="81">
        <v>2334395.1055726926</v>
      </c>
      <c r="AN76" s="81">
        <v>0</v>
      </c>
      <c r="AO76" s="81">
        <v>0</v>
      </c>
      <c r="AP76" s="82"/>
      <c r="AQ76" s="81">
        <v>39</v>
      </c>
      <c r="AR76" s="81">
        <v>33</v>
      </c>
      <c r="AS76" s="81">
        <v>0</v>
      </c>
      <c r="AT76" s="81">
        <v>0</v>
      </c>
      <c r="AU76" s="81">
        <v>0</v>
      </c>
      <c r="AV76" s="81">
        <v>0</v>
      </c>
      <c r="AW76" s="81" t="s">
        <v>564</v>
      </c>
      <c r="AX76" s="82"/>
      <c r="AY76" s="81">
        <v>193.92000000000002</v>
      </c>
      <c r="AZ76" s="81">
        <v>2627.8</v>
      </c>
      <c r="BA76" s="81">
        <v>0</v>
      </c>
      <c r="BB76" s="81">
        <v>0</v>
      </c>
      <c r="BC76" s="81">
        <v>0</v>
      </c>
      <c r="BD76" s="81">
        <v>0</v>
      </c>
      <c r="BE76" s="81" t="s">
        <v>564</v>
      </c>
      <c r="BF76" s="82"/>
      <c r="BG76" s="81">
        <v>0</v>
      </c>
      <c r="BH76" s="81">
        <v>0</v>
      </c>
      <c r="BI76" s="81">
        <v>6.1920000000000002</v>
      </c>
      <c r="BJ76" s="81">
        <v>0</v>
      </c>
      <c r="BK76" s="81">
        <v>0</v>
      </c>
      <c r="BL76" s="81">
        <v>0</v>
      </c>
      <c r="BM76" s="82"/>
      <c r="BN76" s="81">
        <v>0</v>
      </c>
      <c r="BO76" s="81">
        <v>0</v>
      </c>
      <c r="BP76" s="81">
        <v>1</v>
      </c>
      <c r="BQ76" s="81">
        <v>0</v>
      </c>
      <c r="BR76" s="81">
        <v>0</v>
      </c>
      <c r="BS76" s="81">
        <v>0</v>
      </c>
      <c r="BT76"/>
      <c r="BU76" s="80">
        <v>6.1920000000000002</v>
      </c>
      <c r="BV76" s="80">
        <v>0</v>
      </c>
      <c r="BW76" s="80">
        <v>0</v>
      </c>
      <c r="BX76" s="80">
        <v>0</v>
      </c>
      <c r="BY76" s="80">
        <v>0</v>
      </c>
      <c r="BZ76" s="80">
        <v>0</v>
      </c>
      <c r="CA76" s="80">
        <v>0</v>
      </c>
      <c r="CB76" s="80">
        <v>0</v>
      </c>
      <c r="CC76" s="80">
        <v>0</v>
      </c>
    </row>
    <row r="77" spans="1:81">
      <c r="A77" s="80" t="s">
        <v>1772</v>
      </c>
      <c r="B77" s="80">
        <v>216</v>
      </c>
      <c r="C77" s="80">
        <v>12</v>
      </c>
      <c r="D77" s="80">
        <v>13</v>
      </c>
      <c r="E77" s="80">
        <v>2015</v>
      </c>
      <c r="F77" s="80" t="s">
        <v>91</v>
      </c>
      <c r="G77" s="80" t="s">
        <v>1655</v>
      </c>
      <c r="H77" s="80" t="s">
        <v>1656</v>
      </c>
      <c r="I77" s="177"/>
      <c r="J77" s="81">
        <v>146.25424981930428</v>
      </c>
      <c r="K77" s="81">
        <v>2.0568504496004683</v>
      </c>
      <c r="L77" s="81">
        <v>8.3498677056720094</v>
      </c>
      <c r="M77" s="81">
        <v>26.321580239995939</v>
      </c>
      <c r="N77" s="81">
        <v>40.458220299615817</v>
      </c>
      <c r="O77" s="81">
        <v>16.967519762889552</v>
      </c>
      <c r="P77" s="81">
        <v>21.126343876032212</v>
      </c>
      <c r="Q77" s="81">
        <v>1.2055331666501705</v>
      </c>
      <c r="R77" s="81">
        <v>1.5541953092264338</v>
      </c>
      <c r="S77" s="81">
        <v>1.4743128162648738</v>
      </c>
      <c r="T77" s="82"/>
      <c r="U77" s="81">
        <v>5836573</v>
      </c>
      <c r="V77" s="81">
        <v>636</v>
      </c>
      <c r="W77" s="81">
        <v>173</v>
      </c>
      <c r="X77" s="81">
        <v>4347</v>
      </c>
      <c r="Y77" s="81">
        <v>7737</v>
      </c>
      <c r="Z77" s="81">
        <v>9858</v>
      </c>
      <c r="AA77" s="81">
        <v>4204</v>
      </c>
      <c r="AB77" s="81">
        <v>16592</v>
      </c>
      <c r="AC77" s="81">
        <v>266238</v>
      </c>
      <c r="AD77" s="81">
        <v>1.4743128162648738</v>
      </c>
      <c r="AE77" s="82"/>
      <c r="AF77" s="81">
        <v>45042588.129216827</v>
      </c>
      <c r="AG77" s="81">
        <v>1370314.6346063048</v>
      </c>
      <c r="AH77" s="81">
        <v>1079653.4617150635</v>
      </c>
      <c r="AI77" s="81">
        <v>27647272.820870385</v>
      </c>
      <c r="AJ77" s="81">
        <v>31934890.806642182</v>
      </c>
      <c r="AK77" s="81">
        <v>0</v>
      </c>
      <c r="AL77" s="81">
        <v>0</v>
      </c>
      <c r="AM77" s="81">
        <v>2273863.9991777372</v>
      </c>
      <c r="AN77" s="81">
        <v>0</v>
      </c>
      <c r="AO77" s="81">
        <v>0</v>
      </c>
      <c r="AP77" s="82"/>
      <c r="AQ77" s="81">
        <v>56</v>
      </c>
      <c r="AR77" s="81">
        <v>38</v>
      </c>
      <c r="AS77" s="81">
        <v>0</v>
      </c>
      <c r="AT77" s="81">
        <v>0</v>
      </c>
      <c r="AU77" s="81">
        <v>0</v>
      </c>
      <c r="AV77" s="81">
        <v>0</v>
      </c>
      <c r="AW77" s="81" t="s">
        <v>564</v>
      </c>
      <c r="AX77" s="82"/>
      <c r="AY77" s="81">
        <v>305.71999999999997</v>
      </c>
      <c r="AZ77" s="81">
        <v>4739.5</v>
      </c>
      <c r="BA77" s="81">
        <v>0</v>
      </c>
      <c r="BB77" s="81">
        <v>0</v>
      </c>
      <c r="BC77" s="81">
        <v>0</v>
      </c>
      <c r="BD77" s="81">
        <v>0</v>
      </c>
      <c r="BE77" s="81" t="s">
        <v>564</v>
      </c>
      <c r="BF77" s="82"/>
      <c r="BG77" s="81">
        <v>0</v>
      </c>
      <c r="BH77" s="81">
        <v>0</v>
      </c>
      <c r="BI77" s="81">
        <v>4.8520000000000003</v>
      </c>
      <c r="BJ77" s="81">
        <v>0</v>
      </c>
      <c r="BK77" s="81">
        <v>0</v>
      </c>
      <c r="BL77" s="81">
        <v>0</v>
      </c>
      <c r="BM77" s="82"/>
      <c r="BN77" s="81">
        <v>0</v>
      </c>
      <c r="BO77" s="81">
        <v>0</v>
      </c>
      <c r="BP77" s="81">
        <v>1</v>
      </c>
      <c r="BQ77" s="81">
        <v>0</v>
      </c>
      <c r="BR77" s="81">
        <v>0</v>
      </c>
      <c r="BS77" s="81">
        <v>0</v>
      </c>
      <c r="BT77"/>
      <c r="BU77" s="80">
        <v>4.8520000000000003</v>
      </c>
      <c r="BV77" s="80">
        <v>0</v>
      </c>
      <c r="BW77" s="80">
        <v>0</v>
      </c>
      <c r="BX77" s="80">
        <v>0</v>
      </c>
      <c r="BY77" s="80">
        <v>0</v>
      </c>
      <c r="BZ77" s="80">
        <v>0</v>
      </c>
      <c r="CA77" s="80">
        <v>0</v>
      </c>
      <c r="CB77" s="80">
        <v>0</v>
      </c>
      <c r="CC77" s="80">
        <v>0</v>
      </c>
    </row>
    <row r="78" spans="1:81">
      <c r="A78" s="80" t="s">
        <v>1773</v>
      </c>
      <c r="B78" s="80">
        <v>217</v>
      </c>
      <c r="C78" s="80">
        <v>13</v>
      </c>
      <c r="D78" s="80">
        <v>13</v>
      </c>
      <c r="E78" s="80">
        <v>2016</v>
      </c>
      <c r="F78" s="80" t="s">
        <v>92</v>
      </c>
      <c r="G78" s="80" t="s">
        <v>1655</v>
      </c>
      <c r="H78" s="80" t="s">
        <v>1656</v>
      </c>
      <c r="I78" s="177"/>
      <c r="J78" s="81">
        <v>132.33362788339099</v>
      </c>
      <c r="K78" s="81">
        <v>1.9401818978656942</v>
      </c>
      <c r="L78" s="81">
        <v>8.9790149899179728</v>
      </c>
      <c r="M78" s="81">
        <v>22.567702444608116</v>
      </c>
      <c r="N78" s="81">
        <v>40.978487171966108</v>
      </c>
      <c r="O78" s="81">
        <v>16.688363046474024</v>
      </c>
      <c r="P78" s="81">
        <v>21.24719101764752</v>
      </c>
      <c r="Q78" s="81">
        <v>1.1481236127229801</v>
      </c>
      <c r="R78" s="81">
        <v>1.4466554545896817</v>
      </c>
      <c r="S78" s="81">
        <v>2.1683140302560782</v>
      </c>
      <c r="T78" s="82"/>
      <c r="U78" s="81">
        <v>5026839</v>
      </c>
      <c r="V78" s="81">
        <v>636</v>
      </c>
      <c r="W78" s="81">
        <v>173</v>
      </c>
      <c r="X78" s="81">
        <v>4347</v>
      </c>
      <c r="Y78" s="81">
        <v>7706</v>
      </c>
      <c r="Z78" s="81">
        <v>9815</v>
      </c>
      <c r="AA78" s="81">
        <v>4373</v>
      </c>
      <c r="AB78" s="81">
        <v>16255</v>
      </c>
      <c r="AC78" s="81">
        <v>247074.5115198149</v>
      </c>
      <c r="AD78" s="81">
        <v>2.1683140302560782</v>
      </c>
      <c r="AE78" s="82"/>
      <c r="AF78" s="81">
        <v>41468887.694357097</v>
      </c>
      <c r="AG78" s="81">
        <v>1306190.090845824</v>
      </c>
      <c r="AH78" s="81">
        <v>915059.50937878655</v>
      </c>
      <c r="AI78" s="81">
        <v>27597490.520438299</v>
      </c>
      <c r="AJ78" s="81">
        <v>33106480.221210919</v>
      </c>
      <c r="AK78" s="81">
        <v>0</v>
      </c>
      <c r="AL78" s="81">
        <v>0</v>
      </c>
      <c r="AM78" s="81">
        <v>2229410.2512819348</v>
      </c>
      <c r="AN78" s="81">
        <v>0</v>
      </c>
      <c r="AO78" s="81">
        <v>0</v>
      </c>
      <c r="AP78" s="82"/>
      <c r="AQ78" s="81">
        <v>63</v>
      </c>
      <c r="AR78" s="81">
        <v>49</v>
      </c>
      <c r="AS78" s="81">
        <v>0</v>
      </c>
      <c r="AT78" s="81">
        <v>0</v>
      </c>
      <c r="AU78" s="81">
        <v>0</v>
      </c>
      <c r="AV78" s="81">
        <v>0</v>
      </c>
      <c r="AW78" s="81" t="s">
        <v>564</v>
      </c>
      <c r="AX78" s="82"/>
      <c r="AY78" s="81">
        <v>340.02</v>
      </c>
      <c r="AZ78" s="81">
        <v>5676.7</v>
      </c>
      <c r="BA78" s="81">
        <v>0</v>
      </c>
      <c r="BB78" s="81">
        <v>0</v>
      </c>
      <c r="BC78" s="81">
        <v>0</v>
      </c>
      <c r="BD78" s="81">
        <v>0</v>
      </c>
      <c r="BE78" s="81" t="s">
        <v>564</v>
      </c>
      <c r="BF78" s="82"/>
      <c r="BG78" s="81">
        <v>0</v>
      </c>
      <c r="BH78" s="81">
        <v>0</v>
      </c>
      <c r="BI78" s="81">
        <v>4.8639999999999999</v>
      </c>
      <c r="BJ78" s="81">
        <v>0</v>
      </c>
      <c r="BK78" s="81">
        <v>0</v>
      </c>
      <c r="BL78" s="81">
        <v>0</v>
      </c>
      <c r="BM78" s="82"/>
      <c r="BN78" s="81">
        <v>0</v>
      </c>
      <c r="BO78" s="81">
        <v>0</v>
      </c>
      <c r="BP78" s="81">
        <v>1</v>
      </c>
      <c r="BQ78" s="81">
        <v>0</v>
      </c>
      <c r="BR78" s="81">
        <v>0</v>
      </c>
      <c r="BS78" s="81">
        <v>0</v>
      </c>
      <c r="BT78"/>
      <c r="BU78" s="80">
        <v>4.8639999999999999</v>
      </c>
      <c r="BV78" s="80">
        <v>0</v>
      </c>
      <c r="BW78" s="80">
        <v>0</v>
      </c>
      <c r="BX78" s="80">
        <v>0</v>
      </c>
      <c r="BY78" s="80">
        <v>0</v>
      </c>
      <c r="BZ78" s="80">
        <v>0</v>
      </c>
      <c r="CA78" s="80">
        <v>0</v>
      </c>
      <c r="CB78" s="80">
        <v>0</v>
      </c>
      <c r="CC78" s="80">
        <v>0</v>
      </c>
    </row>
    <row r="79" spans="1:81">
      <c r="A79" s="80" t="s">
        <v>1774</v>
      </c>
      <c r="B79" s="80">
        <v>218</v>
      </c>
      <c r="C79" s="80">
        <v>14</v>
      </c>
      <c r="D79" s="80">
        <v>13</v>
      </c>
      <c r="E79" s="80">
        <v>2017</v>
      </c>
      <c r="F79" s="80" t="s">
        <v>71</v>
      </c>
      <c r="G79" s="80" t="s">
        <v>1655</v>
      </c>
      <c r="H79" s="80" t="s">
        <v>1656</v>
      </c>
      <c r="I79" s="177"/>
      <c r="J79" s="81">
        <v>131.96925043204584</v>
      </c>
      <c r="K79" s="81">
        <v>1.9825754000325377</v>
      </c>
      <c r="L79" s="81">
        <v>8.1054471158858661</v>
      </c>
      <c r="M79" s="81">
        <v>22.62840889812438</v>
      </c>
      <c r="N79" s="81">
        <v>39.766777616774583</v>
      </c>
      <c r="O79" s="81">
        <v>16.40434089670612</v>
      </c>
      <c r="P79" s="81">
        <v>21.199500635629164</v>
      </c>
      <c r="Q79" s="81">
        <v>1.0854340706897265</v>
      </c>
      <c r="R79" s="81">
        <v>1.3959777905645063</v>
      </c>
      <c r="S79" s="81">
        <v>1.6062487493708613</v>
      </c>
      <c r="T79" s="82"/>
      <c r="U79" s="81">
        <v>4932696</v>
      </c>
      <c r="V79" s="81">
        <v>636</v>
      </c>
      <c r="W79" s="81">
        <v>173</v>
      </c>
      <c r="X79" s="81">
        <v>4347</v>
      </c>
      <c r="Y79" s="81">
        <v>7642</v>
      </c>
      <c r="Z79" s="81">
        <v>9808</v>
      </c>
      <c r="AA79" s="81">
        <v>4391</v>
      </c>
      <c r="AB79" s="81">
        <v>15892</v>
      </c>
      <c r="AC79" s="81">
        <v>243150</v>
      </c>
      <c r="AD79" s="81">
        <v>1.606248749370861</v>
      </c>
      <c r="AE79" s="82"/>
      <c r="AF79" s="81">
        <v>39985782.313493051</v>
      </c>
      <c r="AG79" s="81">
        <v>1309985.2890693799</v>
      </c>
      <c r="AH79" s="81">
        <v>1117842.0069068279</v>
      </c>
      <c r="AI79" s="81">
        <v>26914711.233342029</v>
      </c>
      <c r="AJ79" s="81">
        <v>28771527.958025351</v>
      </c>
      <c r="AK79" s="81">
        <v>0</v>
      </c>
      <c r="AL79" s="81">
        <v>0</v>
      </c>
      <c r="AM79" s="81">
        <v>2183034.4915319192</v>
      </c>
      <c r="AN79" s="81">
        <v>0</v>
      </c>
      <c r="AO79" s="81">
        <v>0</v>
      </c>
      <c r="AP79" s="82"/>
      <c r="AQ79" s="81">
        <v>69</v>
      </c>
      <c r="AR79" s="81">
        <v>50</v>
      </c>
      <c r="AS79" s="81">
        <v>0</v>
      </c>
      <c r="AT79" s="81">
        <v>0</v>
      </c>
      <c r="AU79" s="81">
        <v>0</v>
      </c>
      <c r="AV79" s="81">
        <v>0</v>
      </c>
      <c r="AW79" s="81" t="s">
        <v>564</v>
      </c>
      <c r="AX79" s="82"/>
      <c r="AY79" s="81">
        <v>366.52</v>
      </c>
      <c r="AZ79" s="81">
        <v>5726.2000000000007</v>
      </c>
      <c r="BA79" s="81">
        <v>0</v>
      </c>
      <c r="BB79" s="81">
        <v>0</v>
      </c>
      <c r="BC79" s="81">
        <v>0</v>
      </c>
      <c r="BD79" s="81">
        <v>0</v>
      </c>
      <c r="BE79" s="81" t="s">
        <v>564</v>
      </c>
      <c r="BF79" s="82"/>
      <c r="BG79" s="81">
        <v>0</v>
      </c>
      <c r="BH79" s="81">
        <v>0</v>
      </c>
      <c r="BI79" s="81">
        <v>4.8330000000000002</v>
      </c>
      <c r="BJ79" s="81">
        <v>0</v>
      </c>
      <c r="BK79" s="81">
        <v>0</v>
      </c>
      <c r="BL79" s="81">
        <v>0</v>
      </c>
      <c r="BM79" s="82"/>
      <c r="BN79" s="81">
        <v>0</v>
      </c>
      <c r="BO79" s="81">
        <v>0</v>
      </c>
      <c r="BP79" s="81">
        <v>1</v>
      </c>
      <c r="BQ79" s="81">
        <v>0</v>
      </c>
      <c r="BR79" s="81">
        <v>0</v>
      </c>
      <c r="BS79" s="81">
        <v>0</v>
      </c>
      <c r="BT79"/>
      <c r="BU79" s="80">
        <v>4.8330000000000002</v>
      </c>
      <c r="BV79" s="80">
        <v>0</v>
      </c>
      <c r="BW79" s="80">
        <v>0</v>
      </c>
      <c r="BX79" s="80">
        <v>0</v>
      </c>
      <c r="BY79" s="80">
        <v>0</v>
      </c>
      <c r="BZ79" s="80">
        <v>0</v>
      </c>
      <c r="CA79" s="80">
        <v>0</v>
      </c>
      <c r="CB79" s="80">
        <v>0</v>
      </c>
      <c r="CC79" s="80">
        <v>0</v>
      </c>
    </row>
    <row r="80" spans="1:81">
      <c r="A80" s="80" t="s">
        <v>1775</v>
      </c>
      <c r="B80" s="80">
        <v>219</v>
      </c>
      <c r="C80" s="80">
        <v>15</v>
      </c>
      <c r="D80" s="80">
        <v>13</v>
      </c>
      <c r="E80" s="80">
        <v>2018</v>
      </c>
      <c r="F80" s="80" t="s">
        <v>93</v>
      </c>
      <c r="G80" s="80" t="s">
        <v>1655</v>
      </c>
      <c r="H80" s="80" t="s">
        <v>1656</v>
      </c>
      <c r="I80" s="177"/>
      <c r="J80" s="81">
        <v>124.36554587573234</v>
      </c>
      <c r="K80" s="81">
        <v>1.8452407087252649</v>
      </c>
      <c r="L80" s="81">
        <v>7.4357037186779067</v>
      </c>
      <c r="M80" s="81">
        <v>22.740013939170129</v>
      </c>
      <c r="N80" s="81">
        <v>36.473662271375822</v>
      </c>
      <c r="O80" s="81">
        <v>16.00915958814225</v>
      </c>
      <c r="P80" s="81">
        <v>20.739921745697501</v>
      </c>
      <c r="Q80" s="81">
        <v>0.98713671824375626</v>
      </c>
      <c r="R80" s="81">
        <v>1.388640106720971</v>
      </c>
      <c r="S80" s="81">
        <v>1.7378837858161258</v>
      </c>
      <c r="T80" s="82"/>
      <c r="U80" s="81">
        <v>4857120</v>
      </c>
      <c r="V80" s="81">
        <v>636</v>
      </c>
      <c r="W80" s="81">
        <v>173</v>
      </c>
      <c r="X80" s="81">
        <v>4347</v>
      </c>
      <c r="Y80" s="81">
        <v>7613</v>
      </c>
      <c r="Z80" s="81">
        <v>9755</v>
      </c>
      <c r="AA80" s="81">
        <v>4339</v>
      </c>
      <c r="AB80" s="81">
        <v>15575</v>
      </c>
      <c r="AC80" s="81">
        <v>240924</v>
      </c>
      <c r="AD80" s="81">
        <v>1.737883785816126</v>
      </c>
      <c r="AE80" s="82"/>
      <c r="AF80" s="81">
        <v>39523714.625710838</v>
      </c>
      <c r="AG80" s="81">
        <v>1185223.309478679</v>
      </c>
      <c r="AH80" s="81">
        <v>1053566.229054031</v>
      </c>
      <c r="AI80" s="81">
        <v>27512332.60106837</v>
      </c>
      <c r="AJ80" s="81">
        <v>27778903.121020809</v>
      </c>
      <c r="AK80" s="81">
        <v>0</v>
      </c>
      <c r="AL80" s="81">
        <v>0</v>
      </c>
      <c r="AM80" s="81">
        <v>2143916.0493339309</v>
      </c>
      <c r="AN80" s="81">
        <v>0</v>
      </c>
      <c r="AO80" s="81">
        <v>0</v>
      </c>
      <c r="AP80" s="82"/>
      <c r="AQ80" s="81">
        <v>80</v>
      </c>
      <c r="AR80" s="81">
        <v>55</v>
      </c>
      <c r="AS80" s="81">
        <v>1</v>
      </c>
      <c r="AT80" s="81">
        <v>0</v>
      </c>
      <c r="AU80" s="81">
        <v>0</v>
      </c>
      <c r="AV80" s="81">
        <v>0</v>
      </c>
      <c r="AW80" s="81" t="s">
        <v>564</v>
      </c>
      <c r="AX80" s="82"/>
      <c r="AY80" s="81">
        <v>426.02</v>
      </c>
      <c r="AZ80" s="81">
        <v>6665</v>
      </c>
      <c r="BA80" s="81">
        <v>20</v>
      </c>
      <c r="BB80" s="81">
        <v>0</v>
      </c>
      <c r="BC80" s="81">
        <v>0</v>
      </c>
      <c r="BD80" s="81">
        <v>0</v>
      </c>
      <c r="BE80" s="81" t="s">
        <v>564</v>
      </c>
      <c r="BF80" s="82"/>
      <c r="BG80" s="81">
        <v>0</v>
      </c>
      <c r="BH80" s="81">
        <v>0</v>
      </c>
      <c r="BI80" s="81">
        <v>4.915</v>
      </c>
      <c r="BJ80" s="81">
        <v>0</v>
      </c>
      <c r="BK80" s="81">
        <v>0</v>
      </c>
      <c r="BL80" s="81">
        <v>0</v>
      </c>
      <c r="BM80" s="82"/>
      <c r="BN80" s="81">
        <v>0</v>
      </c>
      <c r="BO80" s="81">
        <v>0</v>
      </c>
      <c r="BP80" s="81">
        <v>1</v>
      </c>
      <c r="BQ80" s="81">
        <v>0</v>
      </c>
      <c r="BR80" s="81">
        <v>0</v>
      </c>
      <c r="BS80" s="81">
        <v>0</v>
      </c>
      <c r="BT80"/>
      <c r="BU80" s="80">
        <v>4.915</v>
      </c>
      <c r="BV80" s="80">
        <v>0</v>
      </c>
      <c r="BW80" s="80">
        <v>0</v>
      </c>
      <c r="BX80" s="80">
        <v>0</v>
      </c>
      <c r="BY80" s="80">
        <v>0</v>
      </c>
      <c r="BZ80" s="80">
        <v>0</v>
      </c>
      <c r="CA80" s="80">
        <v>0</v>
      </c>
      <c r="CB80" s="80">
        <v>0</v>
      </c>
      <c r="CC80" s="80">
        <v>0</v>
      </c>
    </row>
    <row r="81" spans="1:81">
      <c r="A81" s="80" t="s">
        <v>1776</v>
      </c>
      <c r="B81" s="80">
        <v>220</v>
      </c>
      <c r="C81" s="80">
        <v>16</v>
      </c>
      <c r="D81" s="80">
        <v>13</v>
      </c>
      <c r="E81" s="80">
        <v>2019</v>
      </c>
      <c r="F81" s="80" t="s">
        <v>73</v>
      </c>
      <c r="G81" s="80" t="s">
        <v>1655</v>
      </c>
      <c r="H81" s="80" t="s">
        <v>1656</v>
      </c>
      <c r="I81" s="177"/>
      <c r="J81" s="81">
        <v>108.62711306316356</v>
      </c>
      <c r="K81" s="81">
        <v>1.7122475029992827</v>
      </c>
      <c r="L81" s="81">
        <v>7.4690182084818888</v>
      </c>
      <c r="M81" s="81">
        <v>20.399857363768373</v>
      </c>
      <c r="N81" s="81">
        <v>36.749510805278867</v>
      </c>
      <c r="O81" s="81">
        <v>15.311423047927425</v>
      </c>
      <c r="P81" s="81">
        <v>19.369669438588005</v>
      </c>
      <c r="Q81" s="81">
        <v>0.93982487049365671</v>
      </c>
      <c r="R81" s="81">
        <v>1.3971348849169274</v>
      </c>
      <c r="S81" s="81">
        <v>1.3432302587883398</v>
      </c>
      <c r="T81" s="82"/>
      <c r="U81" s="81">
        <v>4462847</v>
      </c>
      <c r="V81" s="81">
        <v>636</v>
      </c>
      <c r="W81" s="81">
        <v>173</v>
      </c>
      <c r="X81" s="81">
        <v>4347</v>
      </c>
      <c r="Y81" s="81">
        <v>7577</v>
      </c>
      <c r="Z81" s="81">
        <v>9586</v>
      </c>
      <c r="AA81" s="81">
        <v>4022</v>
      </c>
      <c r="AB81" s="81">
        <v>15230</v>
      </c>
      <c r="AC81" s="81">
        <v>246368</v>
      </c>
      <c r="AD81" s="81">
        <v>1.34323025878834</v>
      </c>
      <c r="AE81" s="82"/>
      <c r="AF81" s="81">
        <v>35635075.085685998</v>
      </c>
      <c r="AG81" s="81">
        <v>1184872.331593717</v>
      </c>
      <c r="AH81" s="81">
        <v>1137536.8248794191</v>
      </c>
      <c r="AI81" s="81">
        <v>26959802.006416269</v>
      </c>
      <c r="AJ81" s="81">
        <v>28118721.961668078</v>
      </c>
      <c r="AK81" s="81">
        <v>0</v>
      </c>
      <c r="AL81" s="81">
        <v>0</v>
      </c>
      <c r="AM81" s="81">
        <v>2074211.3486213838</v>
      </c>
      <c r="AN81" s="81">
        <v>0</v>
      </c>
      <c r="AO81" s="81">
        <v>0</v>
      </c>
      <c r="AP81" s="82"/>
      <c r="AQ81" s="81">
        <v>87</v>
      </c>
      <c r="AR81" s="81">
        <v>61</v>
      </c>
      <c r="AS81" s="81">
        <v>1</v>
      </c>
      <c r="AT81" s="81">
        <v>0</v>
      </c>
      <c r="AU81" s="81">
        <v>0</v>
      </c>
      <c r="AV81" s="81">
        <v>0</v>
      </c>
      <c r="AW81" s="81" t="s">
        <v>564</v>
      </c>
      <c r="AX81" s="82"/>
      <c r="AY81" s="81">
        <v>465.72</v>
      </c>
      <c r="AZ81" s="81">
        <v>9198.4</v>
      </c>
      <c r="BA81" s="81">
        <v>19.8</v>
      </c>
      <c r="BB81" s="81">
        <v>0</v>
      </c>
      <c r="BC81" s="81">
        <v>0</v>
      </c>
      <c r="BD81" s="81">
        <v>0</v>
      </c>
      <c r="BE81" s="81" t="s">
        <v>564</v>
      </c>
      <c r="BF81" s="82"/>
      <c r="BG81" s="81">
        <v>0</v>
      </c>
      <c r="BH81" s="81">
        <v>0</v>
      </c>
      <c r="BI81" s="81">
        <v>4.7380000000000004</v>
      </c>
      <c r="BJ81" s="81">
        <v>0</v>
      </c>
      <c r="BK81" s="81">
        <v>0</v>
      </c>
      <c r="BL81" s="81">
        <v>0</v>
      </c>
      <c r="BM81" s="82"/>
      <c r="BN81" s="81">
        <v>0</v>
      </c>
      <c r="BO81" s="81">
        <v>0</v>
      </c>
      <c r="BP81" s="81">
        <v>1</v>
      </c>
      <c r="BQ81" s="81">
        <v>0</v>
      </c>
      <c r="BR81" s="81">
        <v>0</v>
      </c>
      <c r="BS81" s="81">
        <v>0</v>
      </c>
      <c r="BT81"/>
      <c r="BU81" s="80">
        <v>4.7380000000000004</v>
      </c>
      <c r="BV81" s="80">
        <v>0</v>
      </c>
      <c r="BW81" s="80">
        <v>0</v>
      </c>
      <c r="BX81" s="80">
        <v>0</v>
      </c>
      <c r="BY81" s="80">
        <v>0</v>
      </c>
      <c r="BZ81" s="80">
        <v>0</v>
      </c>
      <c r="CA81" s="80">
        <v>0</v>
      </c>
      <c r="CB81" s="80">
        <v>0</v>
      </c>
      <c r="CC81" s="80">
        <v>0</v>
      </c>
    </row>
    <row r="82" spans="1:81">
      <c r="A82" s="80" t="s">
        <v>1777</v>
      </c>
      <c r="B82" s="80">
        <v>221</v>
      </c>
      <c r="C82" s="80">
        <v>17</v>
      </c>
      <c r="D82" s="80">
        <v>13</v>
      </c>
      <c r="E82" s="80">
        <v>2020</v>
      </c>
      <c r="F82" s="80" t="s">
        <v>218</v>
      </c>
      <c r="G82" s="80" t="s">
        <v>1655</v>
      </c>
      <c r="H82" s="80" t="s">
        <v>1656</v>
      </c>
      <c r="I82" s="177"/>
      <c r="J82" s="81">
        <v>86.721061892997639</v>
      </c>
      <c r="K82" s="81">
        <v>1.7139360172005438</v>
      </c>
      <c r="L82" s="81">
        <v>10.883669737295072</v>
      </c>
      <c r="M82" s="81">
        <v>17.792842125400096</v>
      </c>
      <c r="N82" s="81">
        <v>33.416275800137065</v>
      </c>
      <c r="O82" s="81">
        <v>13.290423564171368</v>
      </c>
      <c r="P82" s="81">
        <v>18.820760271735615</v>
      </c>
      <c r="Q82" s="81">
        <v>0.87554412695408879</v>
      </c>
      <c r="R82" s="81">
        <v>1.3746067901647041</v>
      </c>
      <c r="S82" s="81">
        <v>1.5061527029191391</v>
      </c>
      <c r="T82" s="82"/>
      <c r="U82" s="81">
        <v>4038812</v>
      </c>
      <c r="V82" s="81">
        <v>589</v>
      </c>
      <c r="W82" s="81">
        <v>224</v>
      </c>
      <c r="X82" s="81">
        <v>3987</v>
      </c>
      <c r="Y82" s="81">
        <v>7517</v>
      </c>
      <c r="Z82" s="81">
        <v>9497</v>
      </c>
      <c r="AA82" s="81">
        <v>4246</v>
      </c>
      <c r="AB82" s="81">
        <v>14849</v>
      </c>
      <c r="AC82" s="81">
        <v>243659.99999999997</v>
      </c>
      <c r="AD82" s="81">
        <v>1.5061527029191391</v>
      </c>
      <c r="AE82" s="82"/>
      <c r="AF82" s="81">
        <v>31534670.24012598</v>
      </c>
      <c r="AG82" s="81">
        <v>1098119.8276210923</v>
      </c>
      <c r="AH82" s="81">
        <v>1596071.5350053494</v>
      </c>
      <c r="AI82" s="81">
        <v>22892084.770702481</v>
      </c>
      <c r="AJ82" s="81">
        <v>28479050.705292638</v>
      </c>
      <c r="AK82" s="81"/>
      <c r="AL82" s="81"/>
      <c r="AM82" s="81">
        <v>1937959.4758309084</v>
      </c>
      <c r="AN82" s="81"/>
      <c r="AO82" s="81"/>
      <c r="AP82" s="82"/>
      <c r="AQ82" s="81">
        <v>99</v>
      </c>
      <c r="AR82" s="81">
        <v>63</v>
      </c>
      <c r="AS82" s="81">
        <v>1</v>
      </c>
      <c r="AT82" s="81">
        <v>0</v>
      </c>
      <c r="AU82" s="81">
        <v>0</v>
      </c>
      <c r="AV82" s="81">
        <v>0</v>
      </c>
      <c r="AW82" s="81">
        <v>1</v>
      </c>
      <c r="AX82" s="82"/>
      <c r="AY82" s="81">
        <v>529.61999999999989</v>
      </c>
      <c r="AZ82" s="81">
        <v>9297.4000000000015</v>
      </c>
      <c r="BA82" s="81">
        <v>19.8</v>
      </c>
      <c r="BB82" s="81">
        <v>0</v>
      </c>
      <c r="BC82" s="81">
        <v>0</v>
      </c>
      <c r="BD82" s="81">
        <v>0</v>
      </c>
      <c r="BE82" s="81">
        <v>19.8</v>
      </c>
      <c r="BF82" s="82"/>
      <c r="BG82" s="81">
        <v>0</v>
      </c>
      <c r="BH82" s="81">
        <v>0</v>
      </c>
      <c r="BI82" s="81">
        <v>4.5629999999999997</v>
      </c>
      <c r="BJ82" s="81">
        <v>0</v>
      </c>
      <c r="BK82" s="81">
        <v>0</v>
      </c>
      <c r="BL82" s="81">
        <v>0</v>
      </c>
      <c r="BM82" s="82"/>
      <c r="BN82" s="81">
        <v>0</v>
      </c>
      <c r="BO82" s="81">
        <v>0</v>
      </c>
      <c r="BP82" s="81">
        <v>1</v>
      </c>
      <c r="BQ82" s="81">
        <v>0</v>
      </c>
      <c r="BR82" s="81">
        <v>0</v>
      </c>
      <c r="BS82" s="81">
        <v>0</v>
      </c>
      <c r="BT82"/>
      <c r="BU82" s="80">
        <v>4.5629999999999997</v>
      </c>
      <c r="BV82" s="80">
        <v>0</v>
      </c>
      <c r="BW82" s="80">
        <v>0</v>
      </c>
      <c r="BX82" s="80">
        <v>0</v>
      </c>
      <c r="BY82" s="80">
        <v>0</v>
      </c>
      <c r="BZ82" s="80">
        <v>0</v>
      </c>
      <c r="CA82" s="80">
        <v>0</v>
      </c>
      <c r="CB82" s="80">
        <v>0</v>
      </c>
      <c r="CC82" s="80">
        <v>0</v>
      </c>
    </row>
    <row r="83" spans="1:81">
      <c r="A83" s="80" t="s">
        <v>1657</v>
      </c>
      <c r="B83" s="80">
        <v>221</v>
      </c>
      <c r="C83" s="80">
        <v>18</v>
      </c>
      <c r="D83" s="80">
        <v>13</v>
      </c>
      <c r="E83" s="80">
        <v>2021</v>
      </c>
      <c r="F83" s="80" t="s">
        <v>75</v>
      </c>
      <c r="G83" s="174" t="s">
        <v>1655</v>
      </c>
      <c r="H83" s="80" t="s">
        <v>1656</v>
      </c>
      <c r="I83" s="177"/>
      <c r="J83" s="81">
        <v>114.09853000356493</v>
      </c>
      <c r="K83" s="81">
        <v>1.6509961439514598</v>
      </c>
      <c r="L83" s="81">
        <v>9.9323166697229528</v>
      </c>
      <c r="M83" s="81">
        <v>17.971336265585034</v>
      </c>
      <c r="N83" s="81">
        <v>31.210314270424643</v>
      </c>
      <c r="O83" s="81">
        <v>12.765922247040608</v>
      </c>
      <c r="P83" s="81">
        <v>19.253856538302689</v>
      </c>
      <c r="Q83" s="81">
        <v>0.86260075112552914</v>
      </c>
      <c r="R83" s="81">
        <v>1.434889680393066</v>
      </c>
      <c r="S83" s="81">
        <v>1.202448228377184</v>
      </c>
      <c r="T83" s="82"/>
      <c r="U83" s="81">
        <v>5456957</v>
      </c>
      <c r="V83" s="81">
        <v>589</v>
      </c>
      <c r="W83" s="81">
        <v>224</v>
      </c>
      <c r="X83" s="81">
        <v>3987</v>
      </c>
      <c r="Y83" s="81">
        <v>7391</v>
      </c>
      <c r="Z83" s="81">
        <v>9393</v>
      </c>
      <c r="AA83" s="81">
        <v>4236</v>
      </c>
      <c r="AB83" s="81">
        <v>14456</v>
      </c>
      <c r="AC83" s="81">
        <v>246528</v>
      </c>
      <c r="AD83" s="81">
        <v>1.202448228377184</v>
      </c>
      <c r="AE83" s="82"/>
      <c r="AF83" s="81">
        <v>41797941.751654528</v>
      </c>
      <c r="AG83" s="81">
        <v>1117082.6333644514</v>
      </c>
      <c r="AH83" s="81">
        <v>1430971.0167192961</v>
      </c>
      <c r="AI83" s="81">
        <v>24978646.43881705</v>
      </c>
      <c r="AJ83" s="81">
        <v>27288301.497596972</v>
      </c>
      <c r="AK83" s="81">
        <v>0</v>
      </c>
      <c r="AL83" s="81">
        <v>0</v>
      </c>
      <c r="AM83" s="81">
        <v>1897550.7621495991</v>
      </c>
      <c r="AN83" s="81">
        <v>0</v>
      </c>
      <c r="AO83" s="81">
        <v>0</v>
      </c>
      <c r="AP83" s="82"/>
      <c r="AQ83" s="81">
        <v>105</v>
      </c>
      <c r="AR83" s="81">
        <v>69</v>
      </c>
      <c r="AS83" s="81">
        <v>1</v>
      </c>
      <c r="AT83" s="81">
        <v>0</v>
      </c>
      <c r="AU83" s="81">
        <v>0</v>
      </c>
      <c r="AV83" s="81">
        <v>0</v>
      </c>
      <c r="AW83" s="81"/>
      <c r="AX83" s="82"/>
      <c r="AY83" s="81">
        <v>553.01999999999987</v>
      </c>
      <c r="AZ83" s="81">
        <v>9560.3000000000011</v>
      </c>
      <c r="BA83" s="81">
        <v>19.8</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1654</v>
      </c>
      <c r="B84" s="80">
        <v>221</v>
      </c>
      <c r="C84" s="80">
        <v>19</v>
      </c>
      <c r="D84" s="80">
        <v>13</v>
      </c>
      <c r="E84" s="80">
        <v>2022</v>
      </c>
      <c r="F84" s="80" t="s">
        <v>568</v>
      </c>
      <c r="G84" s="174" t="s">
        <v>1655</v>
      </c>
      <c r="H84" s="80" t="s">
        <v>1656</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119</v>
      </c>
      <c r="AR84" s="81">
        <v>79</v>
      </c>
      <c r="AS84" s="81">
        <v>0</v>
      </c>
      <c r="AT84" s="81">
        <v>0</v>
      </c>
      <c r="AU84" s="81">
        <v>0</v>
      </c>
      <c r="AV84" s="81">
        <v>0</v>
      </c>
      <c r="AW84" s="81"/>
      <c r="AX84" s="82"/>
      <c r="AY84" s="81">
        <v>633.71999999999969</v>
      </c>
      <c r="AZ84" s="81">
        <v>10056.5</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1778</v>
      </c>
      <c r="B85" s="80">
        <v>375</v>
      </c>
      <c r="C85" s="80">
        <v>1</v>
      </c>
      <c r="D85" s="80">
        <v>23</v>
      </c>
      <c r="E85" s="80">
        <v>1990</v>
      </c>
      <c r="F85" s="80" t="s">
        <v>562</v>
      </c>
      <c r="G85" s="80" t="s">
        <v>1779</v>
      </c>
      <c r="H85" s="80" t="s">
        <v>1780</v>
      </c>
      <c r="I85" s="177"/>
      <c r="J85" s="81">
        <v>59.139760335922148</v>
      </c>
      <c r="K85" s="81">
        <v>7.447358511112987</v>
      </c>
      <c r="L85" s="81">
        <v>3.7746991327689332</v>
      </c>
      <c r="M85" s="81">
        <v>8.2092652924726082</v>
      </c>
      <c r="N85" s="81">
        <v>11.128787925557386</v>
      </c>
      <c r="O85" s="81">
        <v>9.7395723509711924</v>
      </c>
      <c r="P85" s="81">
        <v>16.988515400868788</v>
      </c>
      <c r="Q85" s="81">
        <v>0.75693172082411853</v>
      </c>
      <c r="R85" s="81">
        <v>96.984263500652517</v>
      </c>
      <c r="S85" s="81">
        <v>0.91031258797946957</v>
      </c>
      <c r="T85" s="82"/>
      <c r="U85" s="81">
        <v>4505607</v>
      </c>
      <c r="V85" s="81">
        <v>1317</v>
      </c>
      <c r="W85" s="81">
        <v>41</v>
      </c>
      <c r="X85" s="81">
        <v>3300</v>
      </c>
      <c r="Y85" s="81">
        <v>2858</v>
      </c>
      <c r="Z85" s="81">
        <v>4006</v>
      </c>
      <c r="AA85" s="81">
        <v>4125</v>
      </c>
      <c r="AB85" s="81">
        <v>12290</v>
      </c>
      <c r="AC85" s="81">
        <v>16797849</v>
      </c>
      <c r="AD85" s="81">
        <v>0.91031258797946957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1781</v>
      </c>
      <c r="B86" s="80">
        <v>376</v>
      </c>
      <c r="C86" s="80">
        <v>2</v>
      </c>
      <c r="D86" s="80">
        <v>23</v>
      </c>
      <c r="E86" s="80">
        <v>2005</v>
      </c>
      <c r="F86" s="80" t="s">
        <v>565</v>
      </c>
      <c r="G86" s="80" t="s">
        <v>1779</v>
      </c>
      <c r="H86" s="80" t="s">
        <v>1780</v>
      </c>
      <c r="I86" s="177"/>
      <c r="J86" s="81">
        <v>219.52489095086761</v>
      </c>
      <c r="K86" s="81">
        <v>8.0242365166124667</v>
      </c>
      <c r="L86" s="81">
        <v>3.3114598934447379</v>
      </c>
      <c r="M86" s="81">
        <v>24.883893323064473</v>
      </c>
      <c r="N86" s="81">
        <v>19.783115812698917</v>
      </c>
      <c r="O86" s="81">
        <v>18.415178805997556</v>
      </c>
      <c r="P86" s="81">
        <v>22.749673710346816</v>
      </c>
      <c r="Q86" s="81">
        <v>0.81950490824949584</v>
      </c>
      <c r="R86" s="81">
        <v>117.57198152099191</v>
      </c>
      <c r="S86" s="81">
        <v>1.891636264229531</v>
      </c>
      <c r="T86" s="82"/>
      <c r="U86" s="81">
        <v>13565991</v>
      </c>
      <c r="V86" s="81">
        <v>1655</v>
      </c>
      <c r="W86" s="81">
        <v>39</v>
      </c>
      <c r="X86" s="81">
        <v>4192</v>
      </c>
      <c r="Y86" s="81">
        <v>3917</v>
      </c>
      <c r="Z86" s="81">
        <v>8765</v>
      </c>
      <c r="AA86" s="81">
        <v>4524</v>
      </c>
      <c r="AB86" s="81">
        <v>13910</v>
      </c>
      <c r="AC86" s="81">
        <v>20790170.5</v>
      </c>
      <c r="AD86" s="81">
        <v>1.891636264229531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1782</v>
      </c>
      <c r="B87" s="80">
        <v>377</v>
      </c>
      <c r="C87" s="80">
        <v>3</v>
      </c>
      <c r="D87" s="80">
        <v>23</v>
      </c>
      <c r="E87" s="80">
        <v>2006</v>
      </c>
      <c r="F87" s="80" t="s">
        <v>566</v>
      </c>
      <c r="G87" s="80" t="s">
        <v>1779</v>
      </c>
      <c r="H87" s="80" t="s">
        <v>1780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1783</v>
      </c>
      <c r="B88" s="80">
        <v>378</v>
      </c>
      <c r="C88" s="80">
        <v>4</v>
      </c>
      <c r="D88" s="80">
        <v>23</v>
      </c>
      <c r="E88" s="80">
        <v>2007</v>
      </c>
      <c r="F88" s="80" t="s">
        <v>567</v>
      </c>
      <c r="G88" s="80" t="s">
        <v>1779</v>
      </c>
      <c r="H88" s="80" t="s">
        <v>1780</v>
      </c>
      <c r="I88" s="177"/>
      <c r="J88" s="81">
        <v>202.02360796958243</v>
      </c>
      <c r="K88" s="81">
        <v>5.238374887704202</v>
      </c>
      <c r="L88" s="81">
        <v>2.5109188783719825</v>
      </c>
      <c r="M88" s="81">
        <v>23.561982755971695</v>
      </c>
      <c r="N88" s="81">
        <v>17.980291979976453</v>
      </c>
      <c r="O88" s="81">
        <v>18.048014106812474</v>
      </c>
      <c r="P88" s="81">
        <v>22.729037777636027</v>
      </c>
      <c r="Q88" s="81">
        <v>0.86601114155650194</v>
      </c>
      <c r="R88" s="81">
        <v>83.197993127939981</v>
      </c>
      <c r="S88" s="81">
        <v>2.1076085846262314</v>
      </c>
      <c r="T88" s="82"/>
      <c r="U88" s="81">
        <v>15414848</v>
      </c>
      <c r="V88" s="81">
        <v>1579</v>
      </c>
      <c r="W88" s="81">
        <v>37</v>
      </c>
      <c r="X88" s="81">
        <v>5000</v>
      </c>
      <c r="Y88" s="81">
        <v>3936</v>
      </c>
      <c r="Z88" s="81">
        <v>8930</v>
      </c>
      <c r="AA88" s="81">
        <v>4451</v>
      </c>
      <c r="AB88" s="81">
        <v>13922</v>
      </c>
      <c r="AC88" s="81">
        <v>15133963</v>
      </c>
      <c r="AD88" s="81">
        <v>2.1076085846262314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1784</v>
      </c>
      <c r="B89" s="80">
        <v>379</v>
      </c>
      <c r="C89" s="80">
        <v>5</v>
      </c>
      <c r="D89" s="80">
        <v>23</v>
      </c>
      <c r="E89" s="80">
        <v>2008</v>
      </c>
      <c r="F89" s="80" t="s">
        <v>84</v>
      </c>
      <c r="G89" s="80" t="s">
        <v>1779</v>
      </c>
      <c r="H89" s="80" t="s">
        <v>1780</v>
      </c>
      <c r="I89" s="177"/>
      <c r="J89" s="81">
        <v>207.62222965672163</v>
      </c>
      <c r="K89" s="81">
        <v>5.0085835442921969</v>
      </c>
      <c r="L89" s="81">
        <v>2.2399176911316085</v>
      </c>
      <c r="M89" s="81">
        <v>24.215037718275383</v>
      </c>
      <c r="N89" s="81">
        <v>17.794501514824628</v>
      </c>
      <c r="O89" s="81">
        <v>17.67815265159463</v>
      </c>
      <c r="P89" s="81">
        <v>22.320583540003142</v>
      </c>
      <c r="Q89" s="81">
        <v>0.86088459743282231</v>
      </c>
      <c r="R89" s="81">
        <v>77.54135201587313</v>
      </c>
      <c r="S89" s="81">
        <v>2.1316368791300775</v>
      </c>
      <c r="T89" s="82"/>
      <c r="U89" s="81">
        <v>17193479</v>
      </c>
      <c r="V89" s="81">
        <v>1579</v>
      </c>
      <c r="W89" s="81">
        <v>37</v>
      </c>
      <c r="X89" s="81">
        <v>5000</v>
      </c>
      <c r="Y89" s="81">
        <v>4016</v>
      </c>
      <c r="Z89" s="81">
        <v>9054</v>
      </c>
      <c r="AA89" s="81">
        <v>4376</v>
      </c>
      <c r="AB89" s="81">
        <v>14067</v>
      </c>
      <c r="AC89" s="81">
        <v>14646494.5</v>
      </c>
      <c r="AD89" s="81">
        <v>2.1316368791300775</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1785</v>
      </c>
      <c r="B90" s="80">
        <v>380</v>
      </c>
      <c r="C90" s="80">
        <v>6</v>
      </c>
      <c r="D90" s="80">
        <v>23</v>
      </c>
      <c r="E90" s="80">
        <v>2009</v>
      </c>
      <c r="F90" s="80" t="s">
        <v>85</v>
      </c>
      <c r="G90" s="80" t="s">
        <v>1779</v>
      </c>
      <c r="H90" s="80" t="s">
        <v>1780</v>
      </c>
      <c r="I90" s="177"/>
      <c r="J90" s="81">
        <v>205.47818272918968</v>
      </c>
      <c r="K90" s="81">
        <v>3.7063246473595592</v>
      </c>
      <c r="L90" s="81">
        <v>6.7535230522433611</v>
      </c>
      <c r="M90" s="81">
        <v>26.674002749726345</v>
      </c>
      <c r="N90" s="81">
        <v>18.308335933645175</v>
      </c>
      <c r="O90" s="81">
        <v>18.058474655246993</v>
      </c>
      <c r="P90" s="81">
        <v>21.389206861421478</v>
      </c>
      <c r="Q90" s="81">
        <v>0.81943974739725423</v>
      </c>
      <c r="R90" s="81">
        <v>75.905690358306316</v>
      </c>
      <c r="S90" s="81">
        <v>1.1812998289175474</v>
      </c>
      <c r="T90" s="82"/>
      <c r="U90" s="81">
        <v>14217274</v>
      </c>
      <c r="V90" s="81">
        <v>1396</v>
      </c>
      <c r="W90" s="81">
        <v>162</v>
      </c>
      <c r="X90" s="81">
        <v>5695</v>
      </c>
      <c r="Y90" s="81">
        <v>4106</v>
      </c>
      <c r="Z90" s="81">
        <v>9129</v>
      </c>
      <c r="AA90" s="81">
        <v>4305</v>
      </c>
      <c r="AB90" s="81">
        <v>14056</v>
      </c>
      <c r="AC90" s="81">
        <v>13987420</v>
      </c>
      <c r="AD90" s="81">
        <v>1.1812998289175474</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240.351</v>
      </c>
      <c r="BJ90" s="81">
        <v>203</v>
      </c>
      <c r="BK90" s="81">
        <v>48.921999999999997</v>
      </c>
      <c r="BL90" s="81">
        <v>0</v>
      </c>
      <c r="BM90" s="82"/>
      <c r="BN90" s="81">
        <v>0</v>
      </c>
      <c r="BO90" s="81">
        <v>0</v>
      </c>
      <c r="BP90" s="81">
        <v>9</v>
      </c>
      <c r="BQ90" s="81">
        <v>1</v>
      </c>
      <c r="BR90" s="81">
        <v>1</v>
      </c>
      <c r="BS90" s="81">
        <v>0</v>
      </c>
      <c r="BT90"/>
      <c r="BU90" s="80"/>
      <c r="BV90" s="80"/>
      <c r="BW90" s="80"/>
      <c r="BX90" s="80"/>
      <c r="BY90" s="80"/>
      <c r="BZ90" s="80"/>
      <c r="CA90" s="80"/>
      <c r="CB90" s="80"/>
      <c r="CC90" s="80"/>
    </row>
    <row r="91" spans="1:81">
      <c r="A91" s="80" t="s">
        <v>1786</v>
      </c>
      <c r="B91" s="80">
        <v>381</v>
      </c>
      <c r="C91" s="80">
        <v>7</v>
      </c>
      <c r="D91" s="80">
        <v>23</v>
      </c>
      <c r="E91" s="80">
        <v>2010</v>
      </c>
      <c r="F91" s="80" t="s">
        <v>86</v>
      </c>
      <c r="G91" s="80" t="s">
        <v>1779</v>
      </c>
      <c r="H91" s="80" t="s">
        <v>1780</v>
      </c>
      <c r="I91" s="177"/>
      <c r="J91" s="81">
        <v>196.11093199775382</v>
      </c>
      <c r="K91" s="81">
        <v>4.4774977289610334</v>
      </c>
      <c r="L91" s="81">
        <v>6.3915834022423423</v>
      </c>
      <c r="M91" s="81">
        <v>26.017380941653403</v>
      </c>
      <c r="N91" s="81">
        <v>18.829661450336733</v>
      </c>
      <c r="O91" s="81">
        <v>18.226979938450476</v>
      </c>
      <c r="P91" s="81">
        <v>21.717940313752297</v>
      </c>
      <c r="Q91" s="81">
        <v>0.86035644970189262</v>
      </c>
      <c r="R91" s="81">
        <v>78.57885924838817</v>
      </c>
      <c r="S91" s="81">
        <v>1.8773678187809537</v>
      </c>
      <c r="T91" s="82"/>
      <c r="U91" s="81">
        <v>14381498</v>
      </c>
      <c r="V91" s="81">
        <v>1396</v>
      </c>
      <c r="W91" s="81">
        <v>162</v>
      </c>
      <c r="X91" s="81">
        <v>5695</v>
      </c>
      <c r="Y91" s="81">
        <v>4194</v>
      </c>
      <c r="Z91" s="81">
        <v>9257</v>
      </c>
      <c r="AA91" s="81">
        <v>4262</v>
      </c>
      <c r="AB91" s="81">
        <v>14141</v>
      </c>
      <c r="AC91" s="81">
        <v>13722113.5</v>
      </c>
      <c r="AD91" s="81">
        <v>1.8773678187809537</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256.25700000000001</v>
      </c>
      <c r="BJ91" s="81">
        <v>200</v>
      </c>
      <c r="BK91" s="81">
        <v>51.302999999999997</v>
      </c>
      <c r="BL91" s="81">
        <v>0</v>
      </c>
      <c r="BM91" s="82"/>
      <c r="BN91" s="81">
        <v>0</v>
      </c>
      <c r="BO91" s="81">
        <v>0</v>
      </c>
      <c r="BP91" s="81">
        <v>9</v>
      </c>
      <c r="BQ91" s="81">
        <v>1</v>
      </c>
      <c r="BR91" s="81">
        <v>1</v>
      </c>
      <c r="BS91" s="81">
        <v>0</v>
      </c>
      <c r="BT91"/>
      <c r="BU91" s="80">
        <v>507.56</v>
      </c>
      <c r="BV91" s="80">
        <v>0</v>
      </c>
      <c r="BW91" s="80">
        <v>0</v>
      </c>
      <c r="BX91" s="80">
        <v>0</v>
      </c>
      <c r="BY91" s="80">
        <v>0</v>
      </c>
      <c r="BZ91" s="80">
        <v>0</v>
      </c>
      <c r="CA91" s="80">
        <v>0</v>
      </c>
      <c r="CB91" s="80">
        <v>0</v>
      </c>
      <c r="CC91" s="80">
        <v>0</v>
      </c>
    </row>
    <row r="92" spans="1:81">
      <c r="A92" s="80" t="s">
        <v>1787</v>
      </c>
      <c r="B92" s="80">
        <v>382</v>
      </c>
      <c r="C92" s="80">
        <v>8</v>
      </c>
      <c r="D92" s="80">
        <v>23</v>
      </c>
      <c r="E92" s="80">
        <v>2011</v>
      </c>
      <c r="F92" s="80" t="s">
        <v>87</v>
      </c>
      <c r="G92" s="80" t="s">
        <v>1779</v>
      </c>
      <c r="H92" s="80" t="s">
        <v>1780</v>
      </c>
      <c r="I92" s="177"/>
      <c r="J92" s="81">
        <v>188.98839080767419</v>
      </c>
      <c r="K92" s="81">
        <v>5.8832310137990795</v>
      </c>
      <c r="L92" s="81">
        <v>6.4558139605505511</v>
      </c>
      <c r="M92" s="81">
        <v>30.370569313429538</v>
      </c>
      <c r="N92" s="81">
        <v>20.354483947299471</v>
      </c>
      <c r="O92" s="81">
        <v>18.091872194541644</v>
      </c>
      <c r="P92" s="81">
        <v>21.263521806500545</v>
      </c>
      <c r="Q92" s="81">
        <v>0.99253191995056844</v>
      </c>
      <c r="R92" s="81">
        <v>79.753104761209627</v>
      </c>
      <c r="S92" s="81">
        <v>1.6525193887853593</v>
      </c>
      <c r="T92" s="82"/>
      <c r="U92" s="81">
        <v>11970932</v>
      </c>
      <c r="V92" s="81">
        <v>1396</v>
      </c>
      <c r="W92" s="81">
        <v>162</v>
      </c>
      <c r="X92" s="81">
        <v>5695</v>
      </c>
      <c r="Y92" s="81">
        <v>4183</v>
      </c>
      <c r="Z92" s="81">
        <v>9388</v>
      </c>
      <c r="AA92" s="81">
        <v>4297</v>
      </c>
      <c r="AB92" s="81">
        <v>14143</v>
      </c>
      <c r="AC92" s="81">
        <v>13904136.5</v>
      </c>
      <c r="AD92" s="81">
        <v>1.6525193887853593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218.691</v>
      </c>
      <c r="BJ92" s="81">
        <v>312.67</v>
      </c>
      <c r="BK92" s="81">
        <v>42.027000000000001</v>
      </c>
      <c r="BL92" s="81">
        <v>0</v>
      </c>
      <c r="BM92" s="82"/>
      <c r="BN92" s="81">
        <v>0</v>
      </c>
      <c r="BO92" s="81">
        <v>0</v>
      </c>
      <c r="BP92" s="81">
        <v>8</v>
      </c>
      <c r="BQ92" s="81">
        <v>1</v>
      </c>
      <c r="BR92" s="81">
        <v>1</v>
      </c>
      <c r="BS92" s="81">
        <v>0</v>
      </c>
      <c r="BT92"/>
      <c r="BU92" s="80">
        <v>569.71799999999996</v>
      </c>
      <c r="BV92" s="80">
        <v>0</v>
      </c>
      <c r="BW92" s="80">
        <v>0</v>
      </c>
      <c r="BX92" s="80">
        <v>0</v>
      </c>
      <c r="BY92" s="80">
        <v>3.67</v>
      </c>
      <c r="BZ92" s="80">
        <v>0</v>
      </c>
      <c r="CA92" s="80">
        <v>0</v>
      </c>
      <c r="CB92" s="80">
        <v>0</v>
      </c>
      <c r="CC92" s="80">
        <v>0</v>
      </c>
    </row>
    <row r="93" spans="1:81">
      <c r="A93" s="80" t="s">
        <v>1788</v>
      </c>
      <c r="B93" s="80">
        <v>383</v>
      </c>
      <c r="C93" s="80">
        <v>9</v>
      </c>
      <c r="D93" s="80">
        <v>23</v>
      </c>
      <c r="E93" s="80">
        <v>2012</v>
      </c>
      <c r="F93" s="80" t="s">
        <v>88</v>
      </c>
      <c r="G93" s="80" t="s">
        <v>1779</v>
      </c>
      <c r="H93" s="80" t="s">
        <v>1780</v>
      </c>
      <c r="I93" s="177"/>
      <c r="J93" s="81">
        <v>234.12153944598896</v>
      </c>
      <c r="K93" s="81">
        <v>5.9192855803894933</v>
      </c>
      <c r="L93" s="81">
        <v>7.0484021451199927</v>
      </c>
      <c r="M93" s="81">
        <v>32.002215598438575</v>
      </c>
      <c r="N93" s="81">
        <v>23.66769087656969</v>
      </c>
      <c r="O93" s="81">
        <v>18.261153660919881</v>
      </c>
      <c r="P93" s="81">
        <v>21.150602487878125</v>
      </c>
      <c r="Q93" s="81">
        <v>1.0868256315835076</v>
      </c>
      <c r="R93" s="81">
        <v>79.519188662262721</v>
      </c>
      <c r="S93" s="81">
        <v>1.9542234926419089</v>
      </c>
      <c r="T93" s="82"/>
      <c r="U93" s="81">
        <v>14691033</v>
      </c>
      <c r="V93" s="81">
        <v>1396</v>
      </c>
      <c r="W93" s="81">
        <v>162</v>
      </c>
      <c r="X93" s="81">
        <v>5695</v>
      </c>
      <c r="Y93" s="81">
        <v>4287</v>
      </c>
      <c r="Z93" s="81">
        <v>9551</v>
      </c>
      <c r="AA93" s="81">
        <v>4250</v>
      </c>
      <c r="AB93" s="81">
        <v>14254</v>
      </c>
      <c r="AC93" s="81">
        <v>13504283.5</v>
      </c>
      <c r="AD93" s="81">
        <v>1.9542234926419089</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271.822</v>
      </c>
      <c r="BJ93" s="81">
        <v>294.27999999999997</v>
      </c>
      <c r="BK93" s="81">
        <v>55.180999999999997</v>
      </c>
      <c r="BL93" s="81">
        <v>0</v>
      </c>
      <c r="BM93" s="82"/>
      <c r="BN93" s="81">
        <v>0</v>
      </c>
      <c r="BO93" s="81">
        <v>0</v>
      </c>
      <c r="BP93" s="81">
        <v>8</v>
      </c>
      <c r="BQ93" s="81">
        <v>1</v>
      </c>
      <c r="BR93" s="81">
        <v>1</v>
      </c>
      <c r="BS93" s="81">
        <v>0</v>
      </c>
      <c r="BT93"/>
      <c r="BU93" s="80">
        <v>618.00300000000004</v>
      </c>
      <c r="BV93" s="80">
        <v>0</v>
      </c>
      <c r="BW93" s="80">
        <v>0</v>
      </c>
      <c r="BX93" s="80">
        <v>0</v>
      </c>
      <c r="BY93" s="80">
        <v>3.28</v>
      </c>
      <c r="BZ93" s="80">
        <v>0</v>
      </c>
      <c r="CA93" s="80">
        <v>0</v>
      </c>
      <c r="CB93" s="80">
        <v>0</v>
      </c>
      <c r="CC93" s="80">
        <v>0</v>
      </c>
    </row>
    <row r="94" spans="1:81">
      <c r="A94" s="80" t="s">
        <v>1789</v>
      </c>
      <c r="B94" s="80">
        <v>384</v>
      </c>
      <c r="C94" s="80">
        <v>10</v>
      </c>
      <c r="D94" s="80">
        <v>23</v>
      </c>
      <c r="E94" s="80">
        <v>2013</v>
      </c>
      <c r="F94" s="80" t="s">
        <v>89</v>
      </c>
      <c r="G94" s="80" t="s">
        <v>1779</v>
      </c>
      <c r="H94" s="80" t="s">
        <v>1780</v>
      </c>
      <c r="I94" s="177"/>
      <c r="J94" s="81">
        <v>226.84043549869764</v>
      </c>
      <c r="K94" s="81">
        <v>5.0986616208074409</v>
      </c>
      <c r="L94" s="81">
        <v>6.9268247213563097</v>
      </c>
      <c r="M94" s="81">
        <v>31.851242371700565</v>
      </c>
      <c r="N94" s="81">
        <v>24.252251420998263</v>
      </c>
      <c r="O94" s="81">
        <v>17.628923603911016</v>
      </c>
      <c r="P94" s="81">
        <v>21.405133412303869</v>
      </c>
      <c r="Q94" s="81">
        <v>1.1077410078335161</v>
      </c>
      <c r="R94" s="81">
        <v>82.278778414836509</v>
      </c>
      <c r="S94" s="81">
        <v>1.7438309598574047</v>
      </c>
      <c r="T94" s="82"/>
      <c r="U94" s="81">
        <v>14241229</v>
      </c>
      <c r="V94" s="81">
        <v>1396</v>
      </c>
      <c r="W94" s="81">
        <v>162</v>
      </c>
      <c r="X94" s="81">
        <v>5695</v>
      </c>
      <c r="Y94" s="81">
        <v>4386</v>
      </c>
      <c r="Z94" s="81">
        <v>9632</v>
      </c>
      <c r="AA94" s="81">
        <v>4285</v>
      </c>
      <c r="AB94" s="81">
        <v>14320</v>
      </c>
      <c r="AC94" s="81">
        <v>13639502</v>
      </c>
      <c r="AD94" s="81">
        <v>1.7438309598574047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299.40899999999999</v>
      </c>
      <c r="BJ94" s="81">
        <v>267.27</v>
      </c>
      <c r="BK94" s="81">
        <v>58.65</v>
      </c>
      <c r="BL94" s="81">
        <v>0</v>
      </c>
      <c r="BM94" s="82"/>
      <c r="BN94" s="81">
        <v>0</v>
      </c>
      <c r="BO94" s="81">
        <v>0</v>
      </c>
      <c r="BP94" s="81">
        <v>9</v>
      </c>
      <c r="BQ94" s="81">
        <v>1</v>
      </c>
      <c r="BR94" s="81">
        <v>1</v>
      </c>
      <c r="BS94" s="81">
        <v>0</v>
      </c>
      <c r="BT94"/>
      <c r="BU94" s="80">
        <v>622.05899999999997</v>
      </c>
      <c r="BV94" s="80">
        <v>0</v>
      </c>
      <c r="BW94" s="80">
        <v>0</v>
      </c>
      <c r="BX94" s="80">
        <v>0</v>
      </c>
      <c r="BY94" s="80">
        <v>3.27</v>
      </c>
      <c r="BZ94" s="80">
        <v>0</v>
      </c>
      <c r="CA94" s="80">
        <v>0</v>
      </c>
      <c r="CB94" s="80">
        <v>0</v>
      </c>
      <c r="CC94" s="80">
        <v>0</v>
      </c>
    </row>
    <row r="95" spans="1:81">
      <c r="A95" s="80" t="s">
        <v>1790</v>
      </c>
      <c r="B95" s="80">
        <v>385</v>
      </c>
      <c r="C95" s="80">
        <v>11</v>
      </c>
      <c r="D95" s="80">
        <v>23</v>
      </c>
      <c r="E95" s="80">
        <v>2014</v>
      </c>
      <c r="F95" s="80" t="s">
        <v>90</v>
      </c>
      <c r="G95" s="80" t="s">
        <v>1779</v>
      </c>
      <c r="H95" s="80" t="s">
        <v>1780</v>
      </c>
      <c r="I95" s="177"/>
      <c r="J95" s="81">
        <v>206.53468294851265</v>
      </c>
      <c r="K95" s="81">
        <v>5.7315366637558691</v>
      </c>
      <c r="L95" s="81">
        <v>2.1306469101551251</v>
      </c>
      <c r="M95" s="81">
        <v>29.658062730737349</v>
      </c>
      <c r="N95" s="81">
        <v>21.585766323547169</v>
      </c>
      <c r="O95" s="81">
        <v>16.839051354658753</v>
      </c>
      <c r="P95" s="81">
        <v>21.169990522765808</v>
      </c>
      <c r="Q95" s="81">
        <v>1.0620852781629555</v>
      </c>
      <c r="R95" s="81">
        <v>79.929854707424411</v>
      </c>
      <c r="S95" s="81">
        <v>1.9280185316775598</v>
      </c>
      <c r="T95" s="82"/>
      <c r="U95" s="81">
        <v>14678871</v>
      </c>
      <c r="V95" s="81">
        <v>1450</v>
      </c>
      <c r="W95" s="81">
        <v>68</v>
      </c>
      <c r="X95" s="81">
        <v>5479</v>
      </c>
      <c r="Y95" s="81">
        <v>4494</v>
      </c>
      <c r="Z95" s="81">
        <v>9690</v>
      </c>
      <c r="AA95" s="81">
        <v>4216</v>
      </c>
      <c r="AB95" s="81">
        <v>14310</v>
      </c>
      <c r="AC95" s="81">
        <v>13291780</v>
      </c>
      <c r="AD95" s="81">
        <v>1.9280185316775598</v>
      </c>
      <c r="AE95" s="82"/>
      <c r="AF95" s="81">
        <v>173405958.79350725</v>
      </c>
      <c r="AG95" s="81">
        <v>4056321.3992943075</v>
      </c>
      <c r="AH95" s="81">
        <v>529044.60272153257</v>
      </c>
      <c r="AI95" s="81">
        <v>32494939.306928396</v>
      </c>
      <c r="AJ95" s="81">
        <v>25255219.476599991</v>
      </c>
      <c r="AK95" s="81">
        <v>0</v>
      </c>
      <c r="AL95" s="81">
        <v>0</v>
      </c>
      <c r="AM95" s="81">
        <v>1964549.1625938145</v>
      </c>
      <c r="AN95" s="81">
        <v>0</v>
      </c>
      <c r="AO95" s="81">
        <v>0</v>
      </c>
      <c r="AP95" s="82"/>
      <c r="AQ95" s="81">
        <v>147</v>
      </c>
      <c r="AR95" s="81">
        <v>38</v>
      </c>
      <c r="AS95" s="81">
        <v>0</v>
      </c>
      <c r="AT95" s="81">
        <v>0</v>
      </c>
      <c r="AU95" s="81">
        <v>0</v>
      </c>
      <c r="AV95" s="81">
        <v>0</v>
      </c>
      <c r="AW95" s="81" t="s">
        <v>564</v>
      </c>
      <c r="AX95" s="82"/>
      <c r="AY95" s="81">
        <v>618.79999999999995</v>
      </c>
      <c r="AZ95" s="81">
        <v>5723.4</v>
      </c>
      <c r="BA95" s="81">
        <v>0</v>
      </c>
      <c r="BB95" s="81">
        <v>0</v>
      </c>
      <c r="BC95" s="81">
        <v>0</v>
      </c>
      <c r="BD95" s="81">
        <v>0</v>
      </c>
      <c r="BE95" s="81" t="s">
        <v>564</v>
      </c>
      <c r="BF95" s="82"/>
      <c r="BG95" s="81">
        <v>0</v>
      </c>
      <c r="BH95" s="81">
        <v>0</v>
      </c>
      <c r="BI95" s="81">
        <v>255.70699999999999</v>
      </c>
      <c r="BJ95" s="81">
        <v>252.935</v>
      </c>
      <c r="BK95" s="81">
        <v>57.884999999999998</v>
      </c>
      <c r="BL95" s="81">
        <v>0</v>
      </c>
      <c r="BM95" s="82"/>
      <c r="BN95" s="81">
        <v>0</v>
      </c>
      <c r="BO95" s="81">
        <v>0</v>
      </c>
      <c r="BP95" s="81">
        <v>10</v>
      </c>
      <c r="BQ95" s="81">
        <v>1</v>
      </c>
      <c r="BR95" s="81">
        <v>1</v>
      </c>
      <c r="BS95" s="81">
        <v>0</v>
      </c>
      <c r="BT95"/>
      <c r="BU95" s="80">
        <v>563.16700000000003</v>
      </c>
      <c r="BV95" s="80">
        <v>0</v>
      </c>
      <c r="BW95" s="80">
        <v>0</v>
      </c>
      <c r="BX95" s="80">
        <v>0</v>
      </c>
      <c r="BY95" s="80">
        <v>3.36</v>
      </c>
      <c r="BZ95" s="80">
        <v>0</v>
      </c>
      <c r="CA95" s="80">
        <v>0</v>
      </c>
      <c r="CB95" s="80">
        <v>0</v>
      </c>
      <c r="CC95" s="80">
        <v>0</v>
      </c>
    </row>
    <row r="96" spans="1:81">
      <c r="A96" s="80" t="s">
        <v>1791</v>
      </c>
      <c r="B96" s="80">
        <v>386</v>
      </c>
      <c r="C96" s="80">
        <v>12</v>
      </c>
      <c r="D96" s="80">
        <v>23</v>
      </c>
      <c r="E96" s="80">
        <v>2015</v>
      </c>
      <c r="F96" s="80" t="s">
        <v>91</v>
      </c>
      <c r="G96" s="80" t="s">
        <v>1779</v>
      </c>
      <c r="H96" s="80" t="s">
        <v>1780</v>
      </c>
      <c r="I96" s="177"/>
      <c r="J96" s="81">
        <v>218.38305942857255</v>
      </c>
      <c r="K96" s="81">
        <v>5.7941844894112204</v>
      </c>
      <c r="L96" s="81">
        <v>2.2636922787194718</v>
      </c>
      <c r="M96" s="81">
        <v>24.801274121437121</v>
      </c>
      <c r="N96" s="81">
        <v>20.316963243331269</v>
      </c>
      <c r="O96" s="81">
        <v>16.855642223369586</v>
      </c>
      <c r="P96" s="81">
        <v>21.050964437844659</v>
      </c>
      <c r="Q96" s="81">
        <v>1.0406733091809541</v>
      </c>
      <c r="R96" s="81">
        <v>93.360730201827423</v>
      </c>
      <c r="S96" s="81">
        <v>1.730196407544855</v>
      </c>
      <c r="T96" s="82"/>
      <c r="U96" s="81">
        <v>17258605</v>
      </c>
      <c r="V96" s="81">
        <v>1450</v>
      </c>
      <c r="W96" s="81">
        <v>68</v>
      </c>
      <c r="X96" s="81">
        <v>5479</v>
      </c>
      <c r="Y96" s="81">
        <v>4528</v>
      </c>
      <c r="Z96" s="81">
        <v>9793</v>
      </c>
      <c r="AA96" s="81">
        <v>4189</v>
      </c>
      <c r="AB96" s="81">
        <v>14323</v>
      </c>
      <c r="AC96" s="81">
        <v>15992954</v>
      </c>
      <c r="AD96" s="81">
        <v>1.730196407544855</v>
      </c>
      <c r="AE96" s="82"/>
      <c r="AF96" s="81">
        <v>187514905.24741736</v>
      </c>
      <c r="AG96" s="81">
        <v>3904092.9803854376</v>
      </c>
      <c r="AH96" s="81">
        <v>460332.30402584758</v>
      </c>
      <c r="AI96" s="81">
        <v>33002514.840444919</v>
      </c>
      <c r="AJ96" s="81">
        <v>24222585.239135798</v>
      </c>
      <c r="AK96" s="81">
        <v>0</v>
      </c>
      <c r="AL96" s="81">
        <v>0</v>
      </c>
      <c r="AM96" s="81">
        <v>1962907.0672747546</v>
      </c>
      <c r="AN96" s="81">
        <v>0</v>
      </c>
      <c r="AO96" s="81">
        <v>0</v>
      </c>
      <c r="AP96" s="82"/>
      <c r="AQ96" s="81">
        <v>166</v>
      </c>
      <c r="AR96" s="81">
        <v>44</v>
      </c>
      <c r="AS96" s="81">
        <v>1</v>
      </c>
      <c r="AT96" s="81">
        <v>0</v>
      </c>
      <c r="AU96" s="81">
        <v>0</v>
      </c>
      <c r="AV96" s="81">
        <v>0</v>
      </c>
      <c r="AW96" s="81" t="s">
        <v>564</v>
      </c>
      <c r="AX96" s="82"/>
      <c r="AY96" s="81">
        <v>712.2</v>
      </c>
      <c r="AZ96" s="81">
        <v>6843.4</v>
      </c>
      <c r="BA96" s="81">
        <v>19.8</v>
      </c>
      <c r="BB96" s="81">
        <v>0</v>
      </c>
      <c r="BC96" s="81">
        <v>0</v>
      </c>
      <c r="BD96" s="81">
        <v>0</v>
      </c>
      <c r="BE96" s="81" t="s">
        <v>564</v>
      </c>
      <c r="BF96" s="82"/>
      <c r="BG96" s="81">
        <v>0</v>
      </c>
      <c r="BH96" s="81">
        <v>0</v>
      </c>
      <c r="BI96" s="81">
        <v>290.96499999999997</v>
      </c>
      <c r="BJ96" s="81">
        <v>250.81399999999999</v>
      </c>
      <c r="BK96" s="81">
        <v>54.232999999999997</v>
      </c>
      <c r="BL96" s="81">
        <v>0</v>
      </c>
      <c r="BM96" s="82"/>
      <c r="BN96" s="81">
        <v>0</v>
      </c>
      <c r="BO96" s="81">
        <v>0</v>
      </c>
      <c r="BP96" s="81">
        <v>11</v>
      </c>
      <c r="BQ96" s="81">
        <v>1</v>
      </c>
      <c r="BR96" s="81">
        <v>1</v>
      </c>
      <c r="BS96" s="81">
        <v>0</v>
      </c>
      <c r="BT96"/>
      <c r="BU96" s="80">
        <v>592.91200000000003</v>
      </c>
      <c r="BV96" s="80">
        <v>0</v>
      </c>
      <c r="BW96" s="80">
        <v>0</v>
      </c>
      <c r="BX96" s="80">
        <v>0</v>
      </c>
      <c r="BY96" s="80">
        <v>3.1</v>
      </c>
      <c r="BZ96" s="80">
        <v>0</v>
      </c>
      <c r="CA96" s="80">
        <v>0</v>
      </c>
      <c r="CB96" s="80">
        <v>0</v>
      </c>
      <c r="CC96" s="80">
        <v>0</v>
      </c>
    </row>
    <row r="97" spans="1:81">
      <c r="A97" s="80" t="s">
        <v>1792</v>
      </c>
      <c r="B97" s="80">
        <v>387</v>
      </c>
      <c r="C97" s="80">
        <v>13</v>
      </c>
      <c r="D97" s="80">
        <v>23</v>
      </c>
      <c r="E97" s="80">
        <v>2016</v>
      </c>
      <c r="F97" s="80" t="s">
        <v>92</v>
      </c>
      <c r="G97" s="80" t="s">
        <v>1779</v>
      </c>
      <c r="H97" s="80" t="s">
        <v>1780</v>
      </c>
      <c r="I97" s="177"/>
      <c r="J97" s="81">
        <v>213.1778253845203</v>
      </c>
      <c r="K97" s="81">
        <v>4.9415018666141011</v>
      </c>
      <c r="L97" s="81">
        <v>2.9134589755018934</v>
      </c>
      <c r="M97" s="81">
        <v>24.121046141070316</v>
      </c>
      <c r="N97" s="81">
        <v>18.927087762623724</v>
      </c>
      <c r="O97" s="81">
        <v>16.805683173851168</v>
      </c>
      <c r="P97" s="81">
        <v>21.101429359625698</v>
      </c>
      <c r="Q97" s="81">
        <v>1.00749524527103</v>
      </c>
      <c r="R97" s="81">
        <v>96.373454968111474</v>
      </c>
      <c r="S97" s="81">
        <v>1.8395815336406633</v>
      </c>
      <c r="T97" s="82"/>
      <c r="U97" s="81">
        <v>16431626</v>
      </c>
      <c r="V97" s="81">
        <v>1450</v>
      </c>
      <c r="W97" s="81">
        <v>68</v>
      </c>
      <c r="X97" s="81">
        <v>5479</v>
      </c>
      <c r="Y97" s="81">
        <v>4502</v>
      </c>
      <c r="Z97" s="81">
        <v>9884</v>
      </c>
      <c r="AA97" s="81">
        <v>4343</v>
      </c>
      <c r="AB97" s="81">
        <v>14264</v>
      </c>
      <c r="AC97" s="81">
        <v>16459637.45837236</v>
      </c>
      <c r="AD97" s="81">
        <v>1.8395815336406629</v>
      </c>
      <c r="AE97" s="82"/>
      <c r="AF97" s="81">
        <v>184104714.20872879</v>
      </c>
      <c r="AG97" s="81">
        <v>3184675.6646810318</v>
      </c>
      <c r="AH97" s="81">
        <v>458884.47241086722</v>
      </c>
      <c r="AI97" s="81">
        <v>33819091.542374954</v>
      </c>
      <c r="AJ97" s="81">
        <v>22279350.840592209</v>
      </c>
      <c r="AK97" s="81">
        <v>0</v>
      </c>
      <c r="AL97" s="81">
        <v>0</v>
      </c>
      <c r="AM97" s="81">
        <v>1956340.0691655199</v>
      </c>
      <c r="AN97" s="81">
        <v>0</v>
      </c>
      <c r="AO97" s="81">
        <v>0</v>
      </c>
      <c r="AP97" s="82"/>
      <c r="AQ97" s="81">
        <v>184</v>
      </c>
      <c r="AR97" s="81">
        <v>50</v>
      </c>
      <c r="AS97" s="81">
        <v>2</v>
      </c>
      <c r="AT97" s="81">
        <v>0</v>
      </c>
      <c r="AU97" s="81">
        <v>0</v>
      </c>
      <c r="AV97" s="81">
        <v>0</v>
      </c>
      <c r="AW97" s="81" t="s">
        <v>564</v>
      </c>
      <c r="AX97" s="82"/>
      <c r="AY97" s="81">
        <v>793.7</v>
      </c>
      <c r="AZ97" s="81">
        <v>6957.1</v>
      </c>
      <c r="BA97" s="81">
        <v>39.6</v>
      </c>
      <c r="BB97" s="81">
        <v>0</v>
      </c>
      <c r="BC97" s="81">
        <v>0</v>
      </c>
      <c r="BD97" s="81">
        <v>0</v>
      </c>
      <c r="BE97" s="81" t="s">
        <v>564</v>
      </c>
      <c r="BF97" s="82"/>
      <c r="BG97" s="81">
        <v>0</v>
      </c>
      <c r="BH97" s="81">
        <v>0</v>
      </c>
      <c r="BI97" s="81">
        <v>295.60700000000003</v>
      </c>
      <c r="BJ97" s="81">
        <v>280.97899999999998</v>
      </c>
      <c r="BK97" s="81">
        <v>0</v>
      </c>
      <c r="BL97" s="81">
        <v>0</v>
      </c>
      <c r="BM97" s="82"/>
      <c r="BN97" s="81">
        <v>0</v>
      </c>
      <c r="BO97" s="81">
        <v>0</v>
      </c>
      <c r="BP97" s="81">
        <v>11</v>
      </c>
      <c r="BQ97" s="81">
        <v>2</v>
      </c>
      <c r="BR97" s="81">
        <v>0</v>
      </c>
      <c r="BS97" s="81">
        <v>0</v>
      </c>
      <c r="BT97"/>
      <c r="BU97" s="80">
        <v>576.58600000000001</v>
      </c>
      <c r="BV97" s="80">
        <v>0</v>
      </c>
      <c r="BW97" s="80">
        <v>0</v>
      </c>
      <c r="BX97" s="80">
        <v>0</v>
      </c>
      <c r="BY97" s="80">
        <v>0</v>
      </c>
      <c r="BZ97" s="80">
        <v>0</v>
      </c>
      <c r="CA97" s="80">
        <v>0</v>
      </c>
      <c r="CB97" s="80">
        <v>0</v>
      </c>
      <c r="CC97" s="80">
        <v>0</v>
      </c>
    </row>
    <row r="98" spans="1:81">
      <c r="A98" s="80" t="s">
        <v>1793</v>
      </c>
      <c r="B98" s="80">
        <v>388</v>
      </c>
      <c r="C98" s="80">
        <v>14</v>
      </c>
      <c r="D98" s="80">
        <v>23</v>
      </c>
      <c r="E98" s="80">
        <v>2017</v>
      </c>
      <c r="F98" s="80" t="s">
        <v>71</v>
      </c>
      <c r="G98" s="80" t="s">
        <v>1779</v>
      </c>
      <c r="H98" s="80" t="s">
        <v>1780</v>
      </c>
      <c r="I98" s="177"/>
      <c r="J98" s="81">
        <v>204.49004016037887</v>
      </c>
      <c r="K98" s="81">
        <v>5.05563724073959</v>
      </c>
      <c r="L98" s="81">
        <v>2.6246705541398345</v>
      </c>
      <c r="M98" s="81">
        <v>23.242013834193365</v>
      </c>
      <c r="N98" s="81">
        <v>20.385618012290887</v>
      </c>
      <c r="O98" s="81">
        <v>16.633479834598528</v>
      </c>
      <c r="P98" s="81">
        <v>21.107769705982854</v>
      </c>
      <c r="Q98" s="81">
        <v>0.97868014088302868</v>
      </c>
      <c r="R98" s="81">
        <v>74.214961783174672</v>
      </c>
      <c r="S98" s="81">
        <v>1.9584899534632472</v>
      </c>
      <c r="T98" s="82"/>
      <c r="U98" s="81">
        <v>16831909</v>
      </c>
      <c r="V98" s="81">
        <v>1450</v>
      </c>
      <c r="W98" s="81">
        <v>68</v>
      </c>
      <c r="X98" s="81">
        <v>5479</v>
      </c>
      <c r="Y98" s="81">
        <v>4575</v>
      </c>
      <c r="Z98" s="81">
        <v>9945</v>
      </c>
      <c r="AA98" s="81">
        <v>4372</v>
      </c>
      <c r="AB98" s="81">
        <v>14329</v>
      </c>
      <c r="AC98" s="81">
        <v>12926687</v>
      </c>
      <c r="AD98" s="81">
        <v>1.9584899534632469</v>
      </c>
      <c r="AE98" s="82"/>
      <c r="AF98" s="81">
        <v>182687314.47916389</v>
      </c>
      <c r="AG98" s="81">
        <v>3625545.9891786352</v>
      </c>
      <c r="AH98" s="81">
        <v>555625.15044764557</v>
      </c>
      <c r="AI98" s="81">
        <v>34765306.418607928</v>
      </c>
      <c r="AJ98" s="81">
        <v>23945970.96390916</v>
      </c>
      <c r="AK98" s="81">
        <v>0</v>
      </c>
      <c r="AL98" s="81">
        <v>0</v>
      </c>
      <c r="AM98" s="81">
        <v>1968330.054691724</v>
      </c>
      <c r="AN98" s="81">
        <v>0</v>
      </c>
      <c r="AO98" s="81">
        <v>0</v>
      </c>
      <c r="AP98" s="82"/>
      <c r="AQ98" s="81">
        <v>194</v>
      </c>
      <c r="AR98" s="81">
        <v>53</v>
      </c>
      <c r="AS98" s="81">
        <v>2</v>
      </c>
      <c r="AT98" s="81">
        <v>0</v>
      </c>
      <c r="AU98" s="81">
        <v>0</v>
      </c>
      <c r="AV98" s="81">
        <v>0</v>
      </c>
      <c r="AW98" s="81" t="s">
        <v>564</v>
      </c>
      <c r="AX98" s="82"/>
      <c r="AY98" s="81">
        <v>854.5</v>
      </c>
      <c r="AZ98" s="81">
        <v>7027.3</v>
      </c>
      <c r="BA98" s="81">
        <v>39.6</v>
      </c>
      <c r="BB98" s="81">
        <v>0</v>
      </c>
      <c r="BC98" s="81">
        <v>0</v>
      </c>
      <c r="BD98" s="81">
        <v>0</v>
      </c>
      <c r="BE98" s="81" t="s">
        <v>564</v>
      </c>
      <c r="BF98" s="82"/>
      <c r="BG98" s="81">
        <v>0</v>
      </c>
      <c r="BH98" s="81">
        <v>0</v>
      </c>
      <c r="BI98" s="81">
        <v>305.839</v>
      </c>
      <c r="BJ98" s="81">
        <v>267.88299999999998</v>
      </c>
      <c r="BK98" s="81">
        <v>0</v>
      </c>
      <c r="BL98" s="81">
        <v>0</v>
      </c>
      <c r="BM98" s="82"/>
      <c r="BN98" s="81">
        <v>0</v>
      </c>
      <c r="BO98" s="81">
        <v>0</v>
      </c>
      <c r="BP98" s="81">
        <v>11</v>
      </c>
      <c r="BQ98" s="81">
        <v>2</v>
      </c>
      <c r="BR98" s="81">
        <v>0</v>
      </c>
      <c r="BS98" s="81">
        <v>0</v>
      </c>
      <c r="BT98"/>
      <c r="BU98" s="80">
        <v>573.72199999999998</v>
      </c>
      <c r="BV98" s="80">
        <v>0</v>
      </c>
      <c r="BW98" s="80">
        <v>0</v>
      </c>
      <c r="BX98" s="80">
        <v>0</v>
      </c>
      <c r="BY98" s="80">
        <v>0</v>
      </c>
      <c r="BZ98" s="80">
        <v>0</v>
      </c>
      <c r="CA98" s="80">
        <v>0</v>
      </c>
      <c r="CB98" s="80">
        <v>0</v>
      </c>
      <c r="CC98" s="80">
        <v>0</v>
      </c>
    </row>
    <row r="99" spans="1:81">
      <c r="A99" s="80" t="s">
        <v>1794</v>
      </c>
      <c r="B99" s="80">
        <v>389</v>
      </c>
      <c r="C99" s="80">
        <v>15</v>
      </c>
      <c r="D99" s="80">
        <v>23</v>
      </c>
      <c r="E99" s="80">
        <v>2018</v>
      </c>
      <c r="F99" s="80" t="s">
        <v>93</v>
      </c>
      <c r="G99" s="80" t="s">
        <v>1779</v>
      </c>
      <c r="H99" s="80" t="s">
        <v>1780</v>
      </c>
      <c r="I99" s="177"/>
      <c r="J99" s="81">
        <v>213.51871469249747</v>
      </c>
      <c r="K99" s="81">
        <v>4.6293511941347258</v>
      </c>
      <c r="L99" s="81">
        <v>2.4455289345094489</v>
      </c>
      <c r="M99" s="81">
        <v>22.67965498187969</v>
      </c>
      <c r="N99" s="81">
        <v>19.674621994511039</v>
      </c>
      <c r="O99" s="81">
        <v>16.414517088733856</v>
      </c>
      <c r="P99" s="81">
        <v>21.007595315128025</v>
      </c>
      <c r="Q99" s="81">
        <v>0.91044744510892839</v>
      </c>
      <c r="R99" s="81">
        <v>73.723141541712536</v>
      </c>
      <c r="S99" s="81">
        <v>2.1056657597154276</v>
      </c>
      <c r="T99" s="82"/>
      <c r="U99" s="81">
        <v>17620068</v>
      </c>
      <c r="V99" s="81">
        <v>1450</v>
      </c>
      <c r="W99" s="81">
        <v>68</v>
      </c>
      <c r="X99" s="81">
        <v>5479</v>
      </c>
      <c r="Y99" s="81">
        <v>4713</v>
      </c>
      <c r="Z99" s="81">
        <v>10002</v>
      </c>
      <c r="AA99" s="81">
        <v>4395</v>
      </c>
      <c r="AB99" s="81">
        <v>14365</v>
      </c>
      <c r="AC99" s="81">
        <v>12790696.5</v>
      </c>
      <c r="AD99" s="81">
        <v>2.105665759715428</v>
      </c>
      <c r="AE99" s="82"/>
      <c r="AF99" s="81">
        <v>190484985.93534559</v>
      </c>
      <c r="AG99" s="81">
        <v>3179367.9028399689</v>
      </c>
      <c r="AH99" s="81">
        <v>525396.07385825238</v>
      </c>
      <c r="AI99" s="81">
        <v>32872387.97170281</v>
      </c>
      <c r="AJ99" s="81">
        <v>25114924.283457339</v>
      </c>
      <c r="AK99" s="81">
        <v>0</v>
      </c>
      <c r="AL99" s="81">
        <v>0</v>
      </c>
      <c r="AM99" s="81">
        <v>1977358.205372836</v>
      </c>
      <c r="AN99" s="81">
        <v>0</v>
      </c>
      <c r="AO99" s="81">
        <v>0</v>
      </c>
      <c r="AP99" s="82"/>
      <c r="AQ99" s="81">
        <v>208</v>
      </c>
      <c r="AR99" s="81">
        <v>58</v>
      </c>
      <c r="AS99" s="81">
        <v>2</v>
      </c>
      <c r="AT99" s="81">
        <v>0</v>
      </c>
      <c r="AU99" s="81">
        <v>0</v>
      </c>
      <c r="AV99" s="81">
        <v>0</v>
      </c>
      <c r="AW99" s="81" t="s">
        <v>564</v>
      </c>
      <c r="AX99" s="82"/>
      <c r="AY99" s="81">
        <v>936.9</v>
      </c>
      <c r="AZ99" s="81">
        <v>7208</v>
      </c>
      <c r="BA99" s="81">
        <v>40</v>
      </c>
      <c r="BB99" s="81">
        <v>0</v>
      </c>
      <c r="BC99" s="81">
        <v>0</v>
      </c>
      <c r="BD99" s="81">
        <v>0</v>
      </c>
      <c r="BE99" s="81" t="s">
        <v>564</v>
      </c>
      <c r="BF99" s="82"/>
      <c r="BG99" s="81">
        <v>0</v>
      </c>
      <c r="BH99" s="81">
        <v>0</v>
      </c>
      <c r="BI99" s="81">
        <v>295.98399999999998</v>
      </c>
      <c r="BJ99" s="81">
        <v>289.55799999999999</v>
      </c>
      <c r="BK99" s="81">
        <v>0</v>
      </c>
      <c r="BL99" s="81">
        <v>0</v>
      </c>
      <c r="BM99" s="82"/>
      <c r="BN99" s="81">
        <v>0</v>
      </c>
      <c r="BO99" s="81">
        <v>0</v>
      </c>
      <c r="BP99" s="81">
        <v>11</v>
      </c>
      <c r="BQ99" s="81">
        <v>2</v>
      </c>
      <c r="BR99" s="81">
        <v>0</v>
      </c>
      <c r="BS99" s="81">
        <v>0</v>
      </c>
      <c r="BT99"/>
      <c r="BU99" s="80">
        <v>585.54200000000003</v>
      </c>
      <c r="BV99" s="80">
        <v>0</v>
      </c>
      <c r="BW99" s="80">
        <v>0</v>
      </c>
      <c r="BX99" s="80">
        <v>0</v>
      </c>
      <c r="BY99" s="80">
        <v>0</v>
      </c>
      <c r="BZ99" s="80">
        <v>0</v>
      </c>
      <c r="CA99" s="80">
        <v>0</v>
      </c>
      <c r="CB99" s="80">
        <v>0</v>
      </c>
      <c r="CC99" s="80">
        <v>0</v>
      </c>
    </row>
    <row r="100" spans="1:81">
      <c r="A100" s="80" t="s">
        <v>1795</v>
      </c>
      <c r="B100" s="80">
        <v>390</v>
      </c>
      <c r="C100" s="80">
        <v>16</v>
      </c>
      <c r="D100" s="80">
        <v>23</v>
      </c>
      <c r="E100" s="80">
        <v>2019</v>
      </c>
      <c r="F100" s="80" t="s">
        <v>73</v>
      </c>
      <c r="G100" s="80" t="s">
        <v>1779</v>
      </c>
      <c r="H100" s="80" t="s">
        <v>1780</v>
      </c>
      <c r="I100" s="177"/>
      <c r="J100" s="81">
        <v>202.72569924682975</v>
      </c>
      <c r="K100" s="81">
        <v>5.2145286196591725</v>
      </c>
      <c r="L100" s="81">
        <v>2.468527298481797</v>
      </c>
      <c r="M100" s="81">
        <v>23.009763938598699</v>
      </c>
      <c r="N100" s="81">
        <v>19.464415322623147</v>
      </c>
      <c r="O100" s="81">
        <v>16.078112288800067</v>
      </c>
      <c r="P100" s="81">
        <v>20.019819954303912</v>
      </c>
      <c r="Q100" s="81">
        <v>0.88465721230446903</v>
      </c>
      <c r="R100" s="81">
        <v>76.517315780922161</v>
      </c>
      <c r="S100" s="81">
        <v>2.1811156095124304</v>
      </c>
      <c r="T100" s="82"/>
      <c r="U100" s="81">
        <v>17777828</v>
      </c>
      <c r="V100" s="81">
        <v>1450</v>
      </c>
      <c r="W100" s="81">
        <v>68</v>
      </c>
      <c r="X100" s="81">
        <v>5479</v>
      </c>
      <c r="Y100" s="81">
        <v>4840</v>
      </c>
      <c r="Z100" s="81">
        <v>10066</v>
      </c>
      <c r="AA100" s="81">
        <v>4157</v>
      </c>
      <c r="AB100" s="81">
        <v>14336</v>
      </c>
      <c r="AC100" s="81">
        <v>13492912</v>
      </c>
      <c r="AD100" s="81">
        <v>2.18111560951243</v>
      </c>
      <c r="AE100" s="82"/>
      <c r="AF100" s="81">
        <v>176900612.5544416</v>
      </c>
      <c r="AG100" s="81">
        <v>3098133.758105814</v>
      </c>
      <c r="AH100" s="81">
        <v>555668.86297087721</v>
      </c>
      <c r="AI100" s="81">
        <v>33948357.554273523</v>
      </c>
      <c r="AJ100" s="81">
        <v>23901693.619666986</v>
      </c>
      <c r="AK100" s="81">
        <v>0</v>
      </c>
      <c r="AL100" s="81">
        <v>0</v>
      </c>
      <c r="AM100" s="81">
        <v>1952455.2786497807</v>
      </c>
      <c r="AN100" s="81">
        <v>0</v>
      </c>
      <c r="AO100" s="81">
        <v>0</v>
      </c>
      <c r="AP100" s="82"/>
      <c r="AQ100" s="81">
        <v>224</v>
      </c>
      <c r="AR100" s="81">
        <v>63</v>
      </c>
      <c r="AS100" s="81">
        <v>2</v>
      </c>
      <c r="AT100" s="81">
        <v>0</v>
      </c>
      <c r="AU100" s="81">
        <v>0</v>
      </c>
      <c r="AV100" s="81">
        <v>0</v>
      </c>
      <c r="AW100" s="81" t="s">
        <v>564</v>
      </c>
      <c r="AX100" s="82"/>
      <c r="AY100" s="81">
        <v>1023.2</v>
      </c>
      <c r="AZ100" s="81">
        <v>7356.8</v>
      </c>
      <c r="BA100" s="81">
        <v>39.6</v>
      </c>
      <c r="BB100" s="81">
        <v>0</v>
      </c>
      <c r="BC100" s="81">
        <v>0</v>
      </c>
      <c r="BD100" s="81">
        <v>0</v>
      </c>
      <c r="BE100" s="81" t="s">
        <v>564</v>
      </c>
      <c r="BF100" s="82"/>
      <c r="BG100" s="81">
        <v>0</v>
      </c>
      <c r="BH100" s="81">
        <v>0</v>
      </c>
      <c r="BI100" s="81">
        <v>273.57</v>
      </c>
      <c r="BJ100" s="81">
        <v>281.84800000000001</v>
      </c>
      <c r="BK100" s="81">
        <v>0</v>
      </c>
      <c r="BL100" s="81">
        <v>0</v>
      </c>
      <c r="BM100" s="82"/>
      <c r="BN100" s="81">
        <v>0</v>
      </c>
      <c r="BO100" s="81">
        <v>0</v>
      </c>
      <c r="BP100" s="81">
        <v>12</v>
      </c>
      <c r="BQ100" s="81">
        <v>2</v>
      </c>
      <c r="BR100" s="81">
        <v>0</v>
      </c>
      <c r="BS100" s="81">
        <v>0</v>
      </c>
      <c r="BT100"/>
      <c r="BU100" s="80">
        <v>555.41800000000001</v>
      </c>
      <c r="BV100" s="80">
        <v>0</v>
      </c>
      <c r="BW100" s="80">
        <v>0</v>
      </c>
      <c r="BX100" s="80">
        <v>0</v>
      </c>
      <c r="BY100" s="80">
        <v>0</v>
      </c>
      <c r="BZ100" s="80">
        <v>0</v>
      </c>
      <c r="CA100" s="80">
        <v>0</v>
      </c>
      <c r="CB100" s="80">
        <v>0</v>
      </c>
      <c r="CC100" s="80">
        <v>0</v>
      </c>
    </row>
    <row r="101" spans="1:81">
      <c r="A101" s="80" t="s">
        <v>1796</v>
      </c>
      <c r="B101" s="80">
        <v>391</v>
      </c>
      <c r="C101" s="80">
        <v>17</v>
      </c>
      <c r="D101" s="80">
        <v>23</v>
      </c>
      <c r="E101" s="80">
        <v>2020</v>
      </c>
      <c r="F101" s="80" t="s">
        <v>218</v>
      </c>
      <c r="G101" s="80" t="s">
        <v>1779</v>
      </c>
      <c r="H101" s="80" t="s">
        <v>1780</v>
      </c>
      <c r="I101" s="177"/>
      <c r="J101" s="81">
        <v>186.80515171148821</v>
      </c>
      <c r="K101" s="81">
        <v>4.6706893510684928</v>
      </c>
      <c r="L101" s="81">
        <v>5.1529174949885679</v>
      </c>
      <c r="M101" s="81">
        <v>22.90740099354587</v>
      </c>
      <c r="N101" s="81">
        <v>18.2219642299962</v>
      </c>
      <c r="O101" s="81">
        <v>14.11748898761301</v>
      </c>
      <c r="P101" s="81">
        <v>19.459052659660706</v>
      </c>
      <c r="Q101" s="81">
        <v>0.83568502332280292</v>
      </c>
      <c r="R101" s="81">
        <v>77.38925937390529</v>
      </c>
      <c r="S101" s="81">
        <v>2.21134062212806</v>
      </c>
      <c r="T101" s="82"/>
      <c r="U101" s="81">
        <v>17326602</v>
      </c>
      <c r="V101" s="81">
        <v>1175</v>
      </c>
      <c r="W101" s="81">
        <v>150</v>
      </c>
      <c r="X101" s="81">
        <v>6170</v>
      </c>
      <c r="Y101" s="81">
        <v>4849</v>
      </c>
      <c r="Z101" s="81">
        <v>10088</v>
      </c>
      <c r="AA101" s="81">
        <v>4390</v>
      </c>
      <c r="AB101" s="81">
        <v>14173</v>
      </c>
      <c r="AC101" s="81">
        <v>13717862.499999998</v>
      </c>
      <c r="AD101" s="81">
        <v>2.21134062212806</v>
      </c>
      <c r="AE101" s="82"/>
      <c r="AF101" s="81">
        <v>167372579.54150149</v>
      </c>
      <c r="AG101" s="81">
        <v>2652364.583435833</v>
      </c>
      <c r="AH101" s="81">
        <v>1190714.3489343463</v>
      </c>
      <c r="AI101" s="81">
        <v>35888337.390131511</v>
      </c>
      <c r="AJ101" s="81">
        <v>22963201.233713053</v>
      </c>
      <c r="AK101" s="81"/>
      <c r="AL101" s="81"/>
      <c r="AM101" s="81">
        <v>1849733.9653142611</v>
      </c>
      <c r="AN101" s="81"/>
      <c r="AO101" s="81"/>
      <c r="AP101" s="82"/>
      <c r="AQ101" s="81">
        <v>232</v>
      </c>
      <c r="AR101" s="81">
        <v>65</v>
      </c>
      <c r="AS101" s="81">
        <v>2</v>
      </c>
      <c r="AT101" s="81">
        <v>0</v>
      </c>
      <c r="AU101" s="81">
        <v>0</v>
      </c>
      <c r="AV101" s="81">
        <v>0</v>
      </c>
      <c r="AW101" s="81">
        <v>2</v>
      </c>
      <c r="AX101" s="82"/>
      <c r="AY101" s="81">
        <v>1066.7</v>
      </c>
      <c r="AZ101" s="81">
        <v>7433.7999999999984</v>
      </c>
      <c r="BA101" s="81">
        <v>39.6</v>
      </c>
      <c r="BB101" s="81">
        <v>0</v>
      </c>
      <c r="BC101" s="81">
        <v>0</v>
      </c>
      <c r="BD101" s="81">
        <v>0</v>
      </c>
      <c r="BE101" s="81">
        <v>39.6</v>
      </c>
      <c r="BF101" s="82"/>
      <c r="BG101" s="81">
        <v>0</v>
      </c>
      <c r="BH101" s="81">
        <v>0</v>
      </c>
      <c r="BI101" s="81">
        <v>264.43099999999998</v>
      </c>
      <c r="BJ101" s="81">
        <v>281.94799999999998</v>
      </c>
      <c r="BK101" s="81">
        <v>0</v>
      </c>
      <c r="BL101" s="81">
        <v>0</v>
      </c>
      <c r="BM101" s="82"/>
      <c r="BN101" s="81">
        <v>0</v>
      </c>
      <c r="BO101" s="81">
        <v>0</v>
      </c>
      <c r="BP101" s="81">
        <v>12</v>
      </c>
      <c r="BQ101" s="81">
        <v>2</v>
      </c>
      <c r="BR101" s="81">
        <v>0</v>
      </c>
      <c r="BS101" s="81">
        <v>0</v>
      </c>
      <c r="BT101"/>
      <c r="BU101" s="80">
        <v>546.37900000000002</v>
      </c>
      <c r="BV101" s="80">
        <v>0</v>
      </c>
      <c r="BW101" s="80">
        <v>0</v>
      </c>
      <c r="BX101" s="80">
        <v>0</v>
      </c>
      <c r="BY101" s="80">
        <v>0</v>
      </c>
      <c r="BZ101" s="80">
        <v>0</v>
      </c>
      <c r="CA101" s="80">
        <v>0</v>
      </c>
      <c r="CB101" s="80">
        <v>0</v>
      </c>
      <c r="CC101" s="80">
        <v>0</v>
      </c>
    </row>
    <row r="102" spans="1:81">
      <c r="A102" s="80" t="s">
        <v>1797</v>
      </c>
      <c r="B102" s="80">
        <v>391</v>
      </c>
      <c r="C102" s="80">
        <v>18</v>
      </c>
      <c r="D102" s="80">
        <v>23</v>
      </c>
      <c r="E102" s="80">
        <v>2021</v>
      </c>
      <c r="F102" s="80" t="s">
        <v>75</v>
      </c>
      <c r="G102" s="174" t="s">
        <v>1779</v>
      </c>
      <c r="H102" s="80" t="s">
        <v>1780</v>
      </c>
      <c r="I102" s="177"/>
      <c r="J102" s="81">
        <v>200.32359896006847</v>
      </c>
      <c r="K102" s="81">
        <v>3.8318434689155105</v>
      </c>
      <c r="L102" s="81">
        <v>3.7533471689354174</v>
      </c>
      <c r="M102" s="81">
        <v>25.45539138139074</v>
      </c>
      <c r="N102" s="81">
        <v>16.238937712484891</v>
      </c>
      <c r="O102" s="81">
        <v>13.658843668983083</v>
      </c>
      <c r="P102" s="81">
        <v>20.103826125805661</v>
      </c>
      <c r="Q102" s="81">
        <v>0.84225301619651649</v>
      </c>
      <c r="R102" s="81">
        <v>79.196544764398624</v>
      </c>
      <c r="S102" s="81">
        <v>1.759352333064524</v>
      </c>
      <c r="T102" s="82"/>
      <c r="U102" s="81">
        <v>19304550</v>
      </c>
      <c r="V102" s="81">
        <v>1175</v>
      </c>
      <c r="W102" s="81">
        <v>150</v>
      </c>
      <c r="X102" s="81">
        <v>6170</v>
      </c>
      <c r="Y102" s="81">
        <v>4896</v>
      </c>
      <c r="Z102" s="81">
        <v>10050</v>
      </c>
      <c r="AA102" s="81">
        <v>4423</v>
      </c>
      <c r="AB102" s="81">
        <v>14115</v>
      </c>
      <c r="AC102" s="81">
        <v>13606736.499999998</v>
      </c>
      <c r="AD102" s="81">
        <v>1.759352333064524</v>
      </c>
      <c r="AE102" s="82"/>
      <c r="AF102" s="81">
        <v>173681083.29753518</v>
      </c>
      <c r="AG102" s="81">
        <v>2653420.3417604961</v>
      </c>
      <c r="AH102" s="81">
        <v>812055.13559361268</v>
      </c>
      <c r="AI102" s="81">
        <v>39332084.150169529</v>
      </c>
      <c r="AJ102" s="81">
        <v>19119618.386072058</v>
      </c>
      <c r="AK102" s="81">
        <v>0</v>
      </c>
      <c r="AL102" s="81">
        <v>0</v>
      </c>
      <c r="AM102" s="81">
        <v>1852789.7764071382</v>
      </c>
      <c r="AN102" s="81">
        <v>0</v>
      </c>
      <c r="AO102" s="81">
        <v>0</v>
      </c>
      <c r="AP102" s="82"/>
      <c r="AQ102" s="81">
        <v>245</v>
      </c>
      <c r="AR102" s="81">
        <v>65</v>
      </c>
      <c r="AS102" s="81">
        <v>2</v>
      </c>
      <c r="AT102" s="81">
        <v>0</v>
      </c>
      <c r="AU102" s="81">
        <v>0</v>
      </c>
      <c r="AV102" s="81">
        <v>0</v>
      </c>
      <c r="AW102" s="81"/>
      <c r="AX102" s="82"/>
      <c r="AY102" s="81">
        <v>1160.9999999999991</v>
      </c>
      <c r="AZ102" s="81">
        <v>7433.7999999999984</v>
      </c>
      <c r="BA102" s="81">
        <v>39.6</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1798</v>
      </c>
      <c r="B103" s="80">
        <v>391</v>
      </c>
      <c r="C103" s="80">
        <v>19</v>
      </c>
      <c r="D103" s="80">
        <v>23</v>
      </c>
      <c r="E103" s="80">
        <v>2022</v>
      </c>
      <c r="F103" s="80" t="s">
        <v>568</v>
      </c>
      <c r="G103" s="174" t="s">
        <v>1779</v>
      </c>
      <c r="H103" s="80" t="s">
        <v>1780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262</v>
      </c>
      <c r="AR103" s="81">
        <v>66</v>
      </c>
      <c r="AS103" s="81">
        <v>2</v>
      </c>
      <c r="AT103" s="81">
        <v>0</v>
      </c>
      <c r="AU103" s="81">
        <v>0</v>
      </c>
      <c r="AV103" s="81">
        <v>0</v>
      </c>
      <c r="AW103" s="81"/>
      <c r="AX103" s="82"/>
      <c r="AY103" s="81">
        <v>1273.4999999999993</v>
      </c>
      <c r="AZ103" s="81">
        <v>7533.7999999999984</v>
      </c>
      <c r="BA103" s="81">
        <v>39.6</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1799</v>
      </c>
      <c r="B104" s="80">
        <v>358</v>
      </c>
      <c r="C104" s="80">
        <v>1</v>
      </c>
      <c r="D104" s="80">
        <v>22</v>
      </c>
      <c r="E104" s="80">
        <v>1990</v>
      </c>
      <c r="F104" s="80" t="s">
        <v>562</v>
      </c>
      <c r="G104" s="80" t="s">
        <v>1800</v>
      </c>
      <c r="H104" s="80" t="s">
        <v>1801</v>
      </c>
      <c r="I104" s="177"/>
      <c r="J104" s="81">
        <v>39.24045770055551</v>
      </c>
      <c r="K104" s="81">
        <v>3.7414782711242496</v>
      </c>
      <c r="L104" s="81">
        <v>4.516745779604121</v>
      </c>
      <c r="M104" s="81">
        <v>14.843594233828474</v>
      </c>
      <c r="N104" s="81">
        <v>15.558165668891563</v>
      </c>
      <c r="O104" s="81">
        <v>14.798995731493171</v>
      </c>
      <c r="P104" s="81">
        <v>20.933969401846312</v>
      </c>
      <c r="Q104" s="81">
        <v>1.3262626262185979</v>
      </c>
      <c r="R104" s="81">
        <v>0</v>
      </c>
      <c r="S104" s="81">
        <v>1.3065846697572026</v>
      </c>
      <c r="T104" s="82"/>
      <c r="U104" s="81">
        <v>4080356</v>
      </c>
      <c r="V104" s="81">
        <v>1151</v>
      </c>
      <c r="W104" s="81">
        <v>51</v>
      </c>
      <c r="X104" s="81">
        <v>5119</v>
      </c>
      <c r="Y104" s="81">
        <v>5330</v>
      </c>
      <c r="Z104" s="81">
        <v>6087</v>
      </c>
      <c r="AA104" s="81">
        <v>5083</v>
      </c>
      <c r="AB104" s="81">
        <v>21534</v>
      </c>
      <c r="AC104" s="81">
        <v>0</v>
      </c>
      <c r="AD104" s="81">
        <v>1.3065846697572026</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1802</v>
      </c>
      <c r="B105" s="80">
        <v>359</v>
      </c>
      <c r="C105" s="80">
        <v>2</v>
      </c>
      <c r="D105" s="80">
        <v>22</v>
      </c>
      <c r="E105" s="80">
        <v>2005</v>
      </c>
      <c r="F105" s="80" t="s">
        <v>565</v>
      </c>
      <c r="G105" s="80" t="s">
        <v>1800</v>
      </c>
      <c r="H105" s="80" t="s">
        <v>1801</v>
      </c>
      <c r="I105" s="177"/>
      <c r="J105" s="81">
        <v>31.973276997241491</v>
      </c>
      <c r="K105" s="81">
        <v>2.1306450920040954</v>
      </c>
      <c r="L105" s="81">
        <v>4.8579754724486577</v>
      </c>
      <c r="M105" s="81">
        <v>26.344195587613005</v>
      </c>
      <c r="N105" s="81">
        <v>25.623182882324741</v>
      </c>
      <c r="O105" s="81">
        <v>21.371271969721295</v>
      </c>
      <c r="P105" s="81">
        <v>22.568641824057583</v>
      </c>
      <c r="Q105" s="81">
        <v>1.1037688322109491</v>
      </c>
      <c r="R105" s="81">
        <v>0</v>
      </c>
      <c r="S105" s="81">
        <v>1.1657896057082473</v>
      </c>
      <c r="T105" s="82"/>
      <c r="U105" s="81">
        <v>3460652</v>
      </c>
      <c r="V105" s="81">
        <v>812</v>
      </c>
      <c r="W105" s="81">
        <v>58</v>
      </c>
      <c r="X105" s="81">
        <v>4263</v>
      </c>
      <c r="Y105" s="81">
        <v>5654</v>
      </c>
      <c r="Z105" s="81">
        <v>10172</v>
      </c>
      <c r="AA105" s="81">
        <v>4488</v>
      </c>
      <c r="AB105" s="81">
        <v>18735</v>
      </c>
      <c r="AC105" s="81">
        <v>0</v>
      </c>
      <c r="AD105" s="81">
        <v>1.1657896057082473</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1803</v>
      </c>
      <c r="B106" s="80">
        <v>360</v>
      </c>
      <c r="C106" s="80">
        <v>3</v>
      </c>
      <c r="D106" s="80">
        <v>22</v>
      </c>
      <c r="E106" s="80">
        <v>2006</v>
      </c>
      <c r="F106" s="80" t="s">
        <v>566</v>
      </c>
      <c r="G106" s="80" t="s">
        <v>1800</v>
      </c>
      <c r="H106" s="80" t="s">
        <v>1801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1804</v>
      </c>
      <c r="B107" s="80">
        <v>361</v>
      </c>
      <c r="C107" s="80">
        <v>4</v>
      </c>
      <c r="D107" s="80">
        <v>22</v>
      </c>
      <c r="E107" s="80">
        <v>2007</v>
      </c>
      <c r="F107" s="80" t="s">
        <v>567</v>
      </c>
      <c r="G107" s="80" t="s">
        <v>1800</v>
      </c>
      <c r="H107" s="80" t="s">
        <v>1801</v>
      </c>
      <c r="I107" s="177"/>
      <c r="J107" s="81">
        <v>25.325783235777447</v>
      </c>
      <c r="K107" s="81">
        <v>1.8975977235235242</v>
      </c>
      <c r="L107" s="81">
        <v>1.4701943310304095</v>
      </c>
      <c r="M107" s="81">
        <v>21.7478859743416</v>
      </c>
      <c r="N107" s="81">
        <v>26.326251619446772</v>
      </c>
      <c r="O107" s="81">
        <v>20.671342473065845</v>
      </c>
      <c r="P107" s="81">
        <v>22.003914577360963</v>
      </c>
      <c r="Q107" s="81">
        <v>1.1323086345175266</v>
      </c>
      <c r="R107" s="81">
        <v>0</v>
      </c>
      <c r="S107" s="81">
        <v>1.2190170156266364</v>
      </c>
      <c r="T107" s="82"/>
      <c r="U107" s="81">
        <v>3234398</v>
      </c>
      <c r="V107" s="81">
        <v>756</v>
      </c>
      <c r="W107" s="81">
        <v>22</v>
      </c>
      <c r="X107" s="81">
        <v>4739</v>
      </c>
      <c r="Y107" s="81">
        <v>5697</v>
      </c>
      <c r="Z107" s="81">
        <v>10228</v>
      </c>
      <c r="AA107" s="81">
        <v>4309</v>
      </c>
      <c r="AB107" s="81">
        <v>18203</v>
      </c>
      <c r="AC107" s="81">
        <v>0</v>
      </c>
      <c r="AD107" s="81">
        <v>1.2190170156266364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1805</v>
      </c>
      <c r="B108" s="80">
        <v>362</v>
      </c>
      <c r="C108" s="80">
        <v>5</v>
      </c>
      <c r="D108" s="80">
        <v>22</v>
      </c>
      <c r="E108" s="80">
        <v>2008</v>
      </c>
      <c r="F108" s="80" t="s">
        <v>84</v>
      </c>
      <c r="G108" s="80" t="s">
        <v>1800</v>
      </c>
      <c r="H108" s="80" t="s">
        <v>1801</v>
      </c>
      <c r="I108" s="177"/>
      <c r="J108" s="81">
        <v>26.752533458561039</v>
      </c>
      <c r="K108" s="81">
        <v>1.5033605524930684</v>
      </c>
      <c r="L108" s="81">
        <v>1.43626567742865</v>
      </c>
      <c r="M108" s="81">
        <v>24.370845020756931</v>
      </c>
      <c r="N108" s="81">
        <v>25.177302589441577</v>
      </c>
      <c r="O108" s="81">
        <v>20.019228974685191</v>
      </c>
      <c r="P108" s="81">
        <v>20.97400354581648</v>
      </c>
      <c r="Q108" s="81">
        <v>1.1026813589638582</v>
      </c>
      <c r="R108" s="81">
        <v>0</v>
      </c>
      <c r="S108" s="81">
        <v>1.4004321489711185</v>
      </c>
      <c r="T108" s="82"/>
      <c r="U108" s="81">
        <v>3560447</v>
      </c>
      <c r="V108" s="81">
        <v>756</v>
      </c>
      <c r="W108" s="81">
        <v>22</v>
      </c>
      <c r="X108" s="81">
        <v>4739</v>
      </c>
      <c r="Y108" s="81">
        <v>5710</v>
      </c>
      <c r="Z108" s="81">
        <v>10253</v>
      </c>
      <c r="AA108" s="81">
        <v>4112</v>
      </c>
      <c r="AB108" s="81">
        <v>18018</v>
      </c>
      <c r="AC108" s="81">
        <v>0</v>
      </c>
      <c r="AD108" s="81">
        <v>1.4004321489711185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1806</v>
      </c>
      <c r="B109" s="80">
        <v>363</v>
      </c>
      <c r="C109" s="80">
        <v>6</v>
      </c>
      <c r="D109" s="80">
        <v>22</v>
      </c>
      <c r="E109" s="80">
        <v>2009</v>
      </c>
      <c r="F109" s="80" t="s">
        <v>85</v>
      </c>
      <c r="G109" s="80" t="s">
        <v>1800</v>
      </c>
      <c r="H109" s="80" t="s">
        <v>1801</v>
      </c>
      <c r="I109" s="177"/>
      <c r="J109" s="81">
        <v>24.118799768829749</v>
      </c>
      <c r="K109" s="81">
        <v>1.1678258382502653</v>
      </c>
      <c r="L109" s="81">
        <v>2.1323298427373856</v>
      </c>
      <c r="M109" s="81">
        <v>24.65763510853991</v>
      </c>
      <c r="N109" s="81">
        <v>23.03613183109012</v>
      </c>
      <c r="O109" s="81">
        <v>20.293777137493581</v>
      </c>
      <c r="P109" s="81">
        <v>20.186840296853767</v>
      </c>
      <c r="Q109" s="81">
        <v>1.0329278204599137</v>
      </c>
      <c r="R109" s="81">
        <v>0</v>
      </c>
      <c r="S109" s="81">
        <v>1.1664733005425312</v>
      </c>
      <c r="T109" s="82"/>
      <c r="U109" s="81">
        <v>2778640</v>
      </c>
      <c r="V109" s="81">
        <v>599</v>
      </c>
      <c r="W109" s="81">
        <v>45</v>
      </c>
      <c r="X109" s="81">
        <v>4750</v>
      </c>
      <c r="Y109" s="81">
        <v>5707</v>
      </c>
      <c r="Z109" s="81">
        <v>10259</v>
      </c>
      <c r="AA109" s="81">
        <v>4063</v>
      </c>
      <c r="AB109" s="81">
        <v>17718</v>
      </c>
      <c r="AC109" s="81">
        <v>0</v>
      </c>
      <c r="AD109" s="81">
        <v>1.1664733005425312</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9.42</v>
      </c>
      <c r="BJ109" s="81">
        <v>0</v>
      </c>
      <c r="BK109" s="81">
        <v>4.26</v>
      </c>
      <c r="BL109" s="81">
        <v>0</v>
      </c>
      <c r="BM109" s="82"/>
      <c r="BN109" s="81">
        <v>0</v>
      </c>
      <c r="BO109" s="81">
        <v>0</v>
      </c>
      <c r="BP109" s="81">
        <v>2</v>
      </c>
      <c r="BQ109" s="81">
        <v>0</v>
      </c>
      <c r="BR109" s="81">
        <v>1</v>
      </c>
      <c r="BS109" s="81">
        <v>0</v>
      </c>
      <c r="BT109"/>
      <c r="BU109" s="80"/>
      <c r="BV109" s="80"/>
      <c r="BW109" s="80"/>
      <c r="BX109" s="80"/>
      <c r="BY109" s="80"/>
      <c r="BZ109" s="80"/>
      <c r="CA109" s="80"/>
      <c r="CB109" s="80"/>
      <c r="CC109" s="80"/>
    </row>
    <row r="110" spans="1:81">
      <c r="A110" s="80" t="s">
        <v>1807</v>
      </c>
      <c r="B110" s="80">
        <v>364</v>
      </c>
      <c r="C110" s="80">
        <v>7</v>
      </c>
      <c r="D110" s="80">
        <v>22</v>
      </c>
      <c r="E110" s="80">
        <v>2010</v>
      </c>
      <c r="F110" s="80" t="s">
        <v>86</v>
      </c>
      <c r="G110" s="80" t="s">
        <v>1800</v>
      </c>
      <c r="H110" s="80" t="s">
        <v>1801</v>
      </c>
      <c r="I110" s="177"/>
      <c r="J110" s="81">
        <v>25.73956115991502</v>
      </c>
      <c r="K110" s="81">
        <v>1.1903141933657482</v>
      </c>
      <c r="L110" s="81">
        <v>2.0187558468387263</v>
      </c>
      <c r="M110" s="81">
        <v>24.047854621420086</v>
      </c>
      <c r="N110" s="81">
        <v>23.055977347980338</v>
      </c>
      <c r="O110" s="81">
        <v>20.223540126155868</v>
      </c>
      <c r="P110" s="81">
        <v>20.158651309527006</v>
      </c>
      <c r="Q110" s="81">
        <v>1.0609501286968108</v>
      </c>
      <c r="R110" s="81">
        <v>0</v>
      </c>
      <c r="S110" s="81">
        <v>1.3232265178442908</v>
      </c>
      <c r="T110" s="82"/>
      <c r="U110" s="81">
        <v>3172347</v>
      </c>
      <c r="V110" s="81">
        <v>599</v>
      </c>
      <c r="W110" s="81">
        <v>45</v>
      </c>
      <c r="X110" s="81">
        <v>4750</v>
      </c>
      <c r="Y110" s="81">
        <v>5702</v>
      </c>
      <c r="Z110" s="81">
        <v>10271</v>
      </c>
      <c r="AA110" s="81">
        <v>3956</v>
      </c>
      <c r="AB110" s="81">
        <v>17438</v>
      </c>
      <c r="AC110" s="81">
        <v>0</v>
      </c>
      <c r="AD110" s="81">
        <v>1.3232265178442908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10.052</v>
      </c>
      <c r="BJ110" s="81">
        <v>0</v>
      </c>
      <c r="BK110" s="81">
        <v>4.1989999999999998</v>
      </c>
      <c r="BL110" s="81">
        <v>0</v>
      </c>
      <c r="BM110" s="82"/>
      <c r="BN110" s="81">
        <v>0</v>
      </c>
      <c r="BO110" s="81">
        <v>0</v>
      </c>
      <c r="BP110" s="81">
        <v>2</v>
      </c>
      <c r="BQ110" s="81">
        <v>0</v>
      </c>
      <c r="BR110" s="81">
        <v>1</v>
      </c>
      <c r="BS110" s="81">
        <v>0</v>
      </c>
      <c r="BT110"/>
      <c r="BU110" s="80">
        <v>14.250999999999999</v>
      </c>
      <c r="BV110" s="80">
        <v>0</v>
      </c>
      <c r="BW110" s="80">
        <v>0</v>
      </c>
      <c r="BX110" s="80">
        <v>0</v>
      </c>
      <c r="BY110" s="80">
        <v>0</v>
      </c>
      <c r="BZ110" s="80">
        <v>0</v>
      </c>
      <c r="CA110" s="80">
        <v>0</v>
      </c>
      <c r="CB110" s="80">
        <v>0</v>
      </c>
      <c r="CC110" s="80">
        <v>0</v>
      </c>
    </row>
    <row r="111" spans="1:81">
      <c r="A111" s="80" t="s">
        <v>1808</v>
      </c>
      <c r="B111" s="80">
        <v>365</v>
      </c>
      <c r="C111" s="80">
        <v>8</v>
      </c>
      <c r="D111" s="80">
        <v>22</v>
      </c>
      <c r="E111" s="80">
        <v>2011</v>
      </c>
      <c r="F111" s="80" t="s">
        <v>87</v>
      </c>
      <c r="G111" s="80" t="s">
        <v>1800</v>
      </c>
      <c r="H111" s="80" t="s">
        <v>1801</v>
      </c>
      <c r="I111" s="177"/>
      <c r="J111" s="81">
        <v>28.992314388803404</v>
      </c>
      <c r="K111" s="81">
        <v>1.5989065315166975</v>
      </c>
      <c r="L111" s="81">
        <v>1.8846090579535857</v>
      </c>
      <c r="M111" s="81">
        <v>27.986971079768495</v>
      </c>
      <c r="N111" s="81">
        <v>26.878090106828747</v>
      </c>
      <c r="O111" s="81">
        <v>19.98623844584484</v>
      </c>
      <c r="P111" s="81">
        <v>19.472180197481883</v>
      </c>
      <c r="Q111" s="81">
        <v>1.2076986361047395</v>
      </c>
      <c r="R111" s="81">
        <v>0</v>
      </c>
      <c r="S111" s="81">
        <v>1.5037684458749865</v>
      </c>
      <c r="T111" s="82"/>
      <c r="U111" s="81">
        <v>2946534</v>
      </c>
      <c r="V111" s="81">
        <v>599</v>
      </c>
      <c r="W111" s="81">
        <v>45</v>
      </c>
      <c r="X111" s="81">
        <v>4750</v>
      </c>
      <c r="Y111" s="81">
        <v>5679</v>
      </c>
      <c r="Z111" s="81">
        <v>10371</v>
      </c>
      <c r="AA111" s="81">
        <v>3935</v>
      </c>
      <c r="AB111" s="81">
        <v>17209</v>
      </c>
      <c r="AC111" s="81">
        <v>0</v>
      </c>
      <c r="AD111" s="81">
        <v>1.5037684458749865</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9.5570000000000004</v>
      </c>
      <c r="BJ111" s="81">
        <v>0</v>
      </c>
      <c r="BK111" s="81">
        <v>3.66</v>
      </c>
      <c r="BL111" s="81">
        <v>0</v>
      </c>
      <c r="BM111" s="82"/>
      <c r="BN111" s="81">
        <v>0</v>
      </c>
      <c r="BO111" s="81">
        <v>0</v>
      </c>
      <c r="BP111" s="81">
        <v>2</v>
      </c>
      <c r="BQ111" s="81">
        <v>0</v>
      </c>
      <c r="BR111" s="81">
        <v>1</v>
      </c>
      <c r="BS111" s="81">
        <v>0</v>
      </c>
      <c r="BT111"/>
      <c r="BU111" s="80">
        <v>13.217000000000001</v>
      </c>
      <c r="BV111" s="80">
        <v>0</v>
      </c>
      <c r="BW111" s="80">
        <v>0</v>
      </c>
      <c r="BX111" s="80">
        <v>0</v>
      </c>
      <c r="BY111" s="80">
        <v>0</v>
      </c>
      <c r="BZ111" s="80">
        <v>0</v>
      </c>
      <c r="CA111" s="80">
        <v>0</v>
      </c>
      <c r="CB111" s="80">
        <v>0</v>
      </c>
      <c r="CC111" s="80">
        <v>0</v>
      </c>
    </row>
    <row r="112" spans="1:81">
      <c r="A112" s="80" t="s">
        <v>1809</v>
      </c>
      <c r="B112" s="80">
        <v>366</v>
      </c>
      <c r="C112" s="80">
        <v>9</v>
      </c>
      <c r="D112" s="80">
        <v>22</v>
      </c>
      <c r="E112" s="80">
        <v>2012</v>
      </c>
      <c r="F112" s="80" t="s">
        <v>88</v>
      </c>
      <c r="G112" s="80" t="s">
        <v>1800</v>
      </c>
      <c r="H112" s="80" t="s">
        <v>1801</v>
      </c>
      <c r="I112" s="177"/>
      <c r="J112" s="81">
        <v>28.728072745709547</v>
      </c>
      <c r="K112" s="81">
        <v>1.5010057244161294</v>
      </c>
      <c r="L112" s="81">
        <v>1.8902376761364248</v>
      </c>
      <c r="M112" s="81">
        <v>31.488725404025697</v>
      </c>
      <c r="N112" s="81">
        <v>28.625078161710615</v>
      </c>
      <c r="O112" s="81">
        <v>20.132964930320004</v>
      </c>
      <c r="P112" s="81">
        <v>19.637712333451081</v>
      </c>
      <c r="Q112" s="81">
        <v>1.2945988774138051</v>
      </c>
      <c r="R112" s="81">
        <v>0</v>
      </c>
      <c r="S112" s="81">
        <v>1.6678215114351311</v>
      </c>
      <c r="T112" s="82"/>
      <c r="U112" s="81">
        <v>2677622</v>
      </c>
      <c r="V112" s="81">
        <v>599</v>
      </c>
      <c r="W112" s="81">
        <v>45</v>
      </c>
      <c r="X112" s="81">
        <v>4750</v>
      </c>
      <c r="Y112" s="81">
        <v>5688</v>
      </c>
      <c r="Z112" s="81">
        <v>10530</v>
      </c>
      <c r="AA112" s="81">
        <v>3946</v>
      </c>
      <c r="AB112" s="81">
        <v>16979</v>
      </c>
      <c r="AC112" s="81">
        <v>0</v>
      </c>
      <c r="AD112" s="81">
        <v>1.6678215114351311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11.209</v>
      </c>
      <c r="BJ112" s="81">
        <v>0</v>
      </c>
      <c r="BK112" s="81">
        <v>4.3899999999999997</v>
      </c>
      <c r="BL112" s="81">
        <v>0</v>
      </c>
      <c r="BM112" s="82"/>
      <c r="BN112" s="81">
        <v>0</v>
      </c>
      <c r="BO112" s="81">
        <v>0</v>
      </c>
      <c r="BP112" s="81">
        <v>2</v>
      </c>
      <c r="BQ112" s="81">
        <v>0</v>
      </c>
      <c r="BR112" s="81">
        <v>1</v>
      </c>
      <c r="BS112" s="81">
        <v>0</v>
      </c>
      <c r="BT112"/>
      <c r="BU112" s="80">
        <v>15.599</v>
      </c>
      <c r="BV112" s="80">
        <v>0</v>
      </c>
      <c r="BW112" s="80">
        <v>0</v>
      </c>
      <c r="BX112" s="80">
        <v>0</v>
      </c>
      <c r="BY112" s="80">
        <v>0</v>
      </c>
      <c r="BZ112" s="80">
        <v>0</v>
      </c>
      <c r="CA112" s="80">
        <v>0</v>
      </c>
      <c r="CB112" s="80">
        <v>0</v>
      </c>
      <c r="CC112" s="80">
        <v>0</v>
      </c>
    </row>
    <row r="113" spans="1:81">
      <c r="A113" s="80" t="s">
        <v>1810</v>
      </c>
      <c r="B113" s="80">
        <v>367</v>
      </c>
      <c r="C113" s="80">
        <v>10</v>
      </c>
      <c r="D113" s="80">
        <v>22</v>
      </c>
      <c r="E113" s="80">
        <v>2013</v>
      </c>
      <c r="F113" s="80" t="s">
        <v>89</v>
      </c>
      <c r="G113" s="80" t="s">
        <v>1800</v>
      </c>
      <c r="H113" s="80" t="s">
        <v>1801</v>
      </c>
      <c r="I113" s="177"/>
      <c r="J113" s="81">
        <v>19.259789710851393</v>
      </c>
      <c r="K113" s="81">
        <v>1.274315456013956</v>
      </c>
      <c r="L113" s="81">
        <v>1.3712675716945377</v>
      </c>
      <c r="M113" s="81">
        <v>27.176756743312161</v>
      </c>
      <c r="N113" s="81">
        <v>28.55123659810673</v>
      </c>
      <c r="O113" s="81">
        <v>19.52139733796874</v>
      </c>
      <c r="P113" s="81">
        <v>19.556848846947407</v>
      </c>
      <c r="Q113" s="81">
        <v>1.30329752094826</v>
      </c>
      <c r="R113" s="81">
        <v>0</v>
      </c>
      <c r="S113" s="81">
        <v>1.8751364845427121</v>
      </c>
      <c r="T113" s="82"/>
      <c r="U113" s="81">
        <v>1973631</v>
      </c>
      <c r="V113" s="81">
        <v>599</v>
      </c>
      <c r="W113" s="81">
        <v>45</v>
      </c>
      <c r="X113" s="81">
        <v>4750</v>
      </c>
      <c r="Y113" s="81">
        <v>5768</v>
      </c>
      <c r="Z113" s="81">
        <v>10666</v>
      </c>
      <c r="AA113" s="81">
        <v>3915</v>
      </c>
      <c r="AB113" s="81">
        <v>16848</v>
      </c>
      <c r="AC113" s="81">
        <v>0</v>
      </c>
      <c r="AD113" s="81">
        <v>1.8751364845427121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8.1259999999999994</v>
      </c>
      <c r="BJ113" s="81">
        <v>0</v>
      </c>
      <c r="BK113" s="81">
        <v>4.2869999999999999</v>
      </c>
      <c r="BL113" s="81">
        <v>0</v>
      </c>
      <c r="BM113" s="82"/>
      <c r="BN113" s="81">
        <v>0</v>
      </c>
      <c r="BO113" s="81">
        <v>0</v>
      </c>
      <c r="BP113" s="81">
        <v>1</v>
      </c>
      <c r="BQ113" s="81">
        <v>0</v>
      </c>
      <c r="BR113" s="81">
        <v>1</v>
      </c>
      <c r="BS113" s="81">
        <v>0</v>
      </c>
      <c r="BT113"/>
      <c r="BU113" s="80">
        <v>12.413</v>
      </c>
      <c r="BV113" s="80">
        <v>0</v>
      </c>
      <c r="BW113" s="80">
        <v>0</v>
      </c>
      <c r="BX113" s="80">
        <v>0</v>
      </c>
      <c r="BY113" s="80">
        <v>0</v>
      </c>
      <c r="BZ113" s="80">
        <v>0</v>
      </c>
      <c r="CA113" s="80">
        <v>0</v>
      </c>
      <c r="CB113" s="80">
        <v>0</v>
      </c>
      <c r="CC113" s="80">
        <v>0</v>
      </c>
    </row>
    <row r="114" spans="1:81">
      <c r="A114" s="80" t="s">
        <v>1811</v>
      </c>
      <c r="B114" s="80">
        <v>368</v>
      </c>
      <c r="C114" s="80">
        <v>11</v>
      </c>
      <c r="D114" s="80">
        <v>22</v>
      </c>
      <c r="E114" s="80">
        <v>2014</v>
      </c>
      <c r="F114" s="80" t="s">
        <v>90</v>
      </c>
      <c r="G114" s="80" t="s">
        <v>1800</v>
      </c>
      <c r="H114" s="80" t="s">
        <v>1801</v>
      </c>
      <c r="I114" s="177"/>
      <c r="J114" s="81">
        <v>20.685205404029901</v>
      </c>
      <c r="K114" s="81">
        <v>1.2686757368561943</v>
      </c>
      <c r="L114" s="81">
        <v>3.1208701478409173</v>
      </c>
      <c r="M114" s="81">
        <v>27.87819229035313</v>
      </c>
      <c r="N114" s="81">
        <v>27.827745669275107</v>
      </c>
      <c r="O114" s="81">
        <v>18.495152070963169</v>
      </c>
      <c r="P114" s="81">
        <v>19.633458952565068</v>
      </c>
      <c r="Q114" s="81">
        <v>1.2304157750793485</v>
      </c>
      <c r="R114" s="81">
        <v>0</v>
      </c>
      <c r="S114" s="81">
        <v>2.0287140446677756</v>
      </c>
      <c r="T114" s="82"/>
      <c r="U114" s="81">
        <v>2279775</v>
      </c>
      <c r="V114" s="81">
        <v>549</v>
      </c>
      <c r="W114" s="81">
        <v>68</v>
      </c>
      <c r="X114" s="81">
        <v>4358</v>
      </c>
      <c r="Y114" s="81">
        <v>5756</v>
      </c>
      <c r="Z114" s="81">
        <v>10643</v>
      </c>
      <c r="AA114" s="81">
        <v>3910</v>
      </c>
      <c r="AB114" s="81">
        <v>16578</v>
      </c>
      <c r="AC114" s="81">
        <v>0</v>
      </c>
      <c r="AD114" s="81">
        <v>2.0287140446677756</v>
      </c>
      <c r="AE114" s="82"/>
      <c r="AF114" s="81">
        <v>21926519.673373558</v>
      </c>
      <c r="AG114" s="81">
        <v>999204.87811410683</v>
      </c>
      <c r="AH114" s="81">
        <v>697240.13401968731</v>
      </c>
      <c r="AI114" s="81">
        <v>29975595.261414632</v>
      </c>
      <c r="AJ114" s="81">
        <v>34505044.925882332</v>
      </c>
      <c r="AK114" s="81">
        <v>0</v>
      </c>
      <c r="AL114" s="81">
        <v>0</v>
      </c>
      <c r="AM114" s="81">
        <v>2275911.6713822684</v>
      </c>
      <c r="AN114" s="81">
        <v>0</v>
      </c>
      <c r="AO114" s="81">
        <v>0</v>
      </c>
      <c r="AP114" s="82"/>
      <c r="AQ114" s="81">
        <v>224</v>
      </c>
      <c r="AR114" s="81">
        <v>47</v>
      </c>
      <c r="AS114" s="81">
        <v>0</v>
      </c>
      <c r="AT114" s="81">
        <v>0</v>
      </c>
      <c r="AU114" s="81">
        <v>0</v>
      </c>
      <c r="AV114" s="81">
        <v>0</v>
      </c>
      <c r="AW114" s="81" t="s">
        <v>564</v>
      </c>
      <c r="AX114" s="82"/>
      <c r="AY114" s="81">
        <v>969.09999999999991</v>
      </c>
      <c r="AZ114" s="81">
        <v>1776.6</v>
      </c>
      <c r="BA114" s="81">
        <v>0</v>
      </c>
      <c r="BB114" s="81">
        <v>0</v>
      </c>
      <c r="BC114" s="81">
        <v>0</v>
      </c>
      <c r="BD114" s="81">
        <v>0</v>
      </c>
      <c r="BE114" s="81" t="s">
        <v>564</v>
      </c>
      <c r="BF114" s="82"/>
      <c r="BG114" s="81">
        <v>0</v>
      </c>
      <c r="BH114" s="81">
        <v>0</v>
      </c>
      <c r="BI114" s="81">
        <v>7.6420000000000003</v>
      </c>
      <c r="BJ114" s="81">
        <v>0</v>
      </c>
      <c r="BK114" s="81">
        <v>3.669</v>
      </c>
      <c r="BL114" s="81">
        <v>0</v>
      </c>
      <c r="BM114" s="82"/>
      <c r="BN114" s="81">
        <v>0</v>
      </c>
      <c r="BO114" s="81">
        <v>0</v>
      </c>
      <c r="BP114" s="81">
        <v>1</v>
      </c>
      <c r="BQ114" s="81">
        <v>0</v>
      </c>
      <c r="BR114" s="81">
        <v>1</v>
      </c>
      <c r="BS114" s="81">
        <v>0</v>
      </c>
      <c r="BT114"/>
      <c r="BU114" s="80">
        <v>11.311</v>
      </c>
      <c r="BV114" s="80">
        <v>0</v>
      </c>
      <c r="BW114" s="80">
        <v>0</v>
      </c>
      <c r="BX114" s="80">
        <v>0</v>
      </c>
      <c r="BY114" s="80">
        <v>0</v>
      </c>
      <c r="BZ114" s="80">
        <v>0</v>
      </c>
      <c r="CA114" s="80">
        <v>0</v>
      </c>
      <c r="CB114" s="80">
        <v>0</v>
      </c>
      <c r="CC114" s="80">
        <v>0</v>
      </c>
    </row>
    <row r="115" spans="1:81">
      <c r="A115" s="80" t="s">
        <v>1812</v>
      </c>
      <c r="B115" s="80">
        <v>369</v>
      </c>
      <c r="C115" s="80">
        <v>12</v>
      </c>
      <c r="D115" s="80">
        <v>22</v>
      </c>
      <c r="E115" s="80">
        <v>2015</v>
      </c>
      <c r="F115" s="80" t="s">
        <v>91</v>
      </c>
      <c r="G115" s="80" t="s">
        <v>1800</v>
      </c>
      <c r="H115" s="80" t="s">
        <v>1801</v>
      </c>
      <c r="I115" s="177"/>
      <c r="J115" s="81">
        <v>16.49223203913342</v>
      </c>
      <c r="K115" s="81">
        <v>1.2821334672158264</v>
      </c>
      <c r="L115" s="81">
        <v>3.1745732610502002</v>
      </c>
      <c r="M115" s="81">
        <v>27.42652859594067</v>
      </c>
      <c r="N115" s="81">
        <v>24.86848395003441</v>
      </c>
      <c r="O115" s="81">
        <v>18.34275290252728</v>
      </c>
      <c r="P115" s="81">
        <v>19.588603337006081</v>
      </c>
      <c r="Q115" s="81">
        <v>1.1788678657726024</v>
      </c>
      <c r="R115" s="81">
        <v>0</v>
      </c>
      <c r="S115" s="81">
        <v>1.6518460984913661</v>
      </c>
      <c r="T115" s="82"/>
      <c r="U115" s="81">
        <v>2012536</v>
      </c>
      <c r="V115" s="81">
        <v>549</v>
      </c>
      <c r="W115" s="81">
        <v>68</v>
      </c>
      <c r="X115" s="81">
        <v>4358</v>
      </c>
      <c r="Y115" s="81">
        <v>5737</v>
      </c>
      <c r="Z115" s="81">
        <v>10657</v>
      </c>
      <c r="AA115" s="81">
        <v>3898</v>
      </c>
      <c r="AB115" s="81">
        <v>16225</v>
      </c>
      <c r="AC115" s="81">
        <v>0</v>
      </c>
      <c r="AD115" s="81">
        <v>1.6518460984913661</v>
      </c>
      <c r="AE115" s="82"/>
      <c r="AF115" s="81">
        <v>17542625.509158831</v>
      </c>
      <c r="AG115" s="81">
        <v>942824.34600820951</v>
      </c>
      <c r="AH115" s="81">
        <v>552165.47290316864</v>
      </c>
      <c r="AI115" s="81">
        <v>30706991.871031012</v>
      </c>
      <c r="AJ115" s="81">
        <v>31439012.193716753</v>
      </c>
      <c r="AK115" s="81">
        <v>0</v>
      </c>
      <c r="AL115" s="81">
        <v>0</v>
      </c>
      <c r="AM115" s="81">
        <v>2223568.1886848351</v>
      </c>
      <c r="AN115" s="81">
        <v>0</v>
      </c>
      <c r="AO115" s="81">
        <v>0</v>
      </c>
      <c r="AP115" s="82"/>
      <c r="AQ115" s="81">
        <v>250</v>
      </c>
      <c r="AR115" s="81">
        <v>76</v>
      </c>
      <c r="AS115" s="81">
        <v>0</v>
      </c>
      <c r="AT115" s="81">
        <v>0</v>
      </c>
      <c r="AU115" s="81">
        <v>0</v>
      </c>
      <c r="AV115" s="81">
        <v>0</v>
      </c>
      <c r="AW115" s="81" t="s">
        <v>564</v>
      </c>
      <c r="AX115" s="82"/>
      <c r="AY115" s="81">
        <v>1105.0999999999999</v>
      </c>
      <c r="AZ115" s="81">
        <v>5346.6</v>
      </c>
      <c r="BA115" s="81">
        <v>0</v>
      </c>
      <c r="BB115" s="81">
        <v>0</v>
      </c>
      <c r="BC115" s="81">
        <v>0</v>
      </c>
      <c r="BD115" s="81">
        <v>0</v>
      </c>
      <c r="BE115" s="81" t="s">
        <v>564</v>
      </c>
      <c r="BF115" s="82"/>
      <c r="BG115" s="81">
        <v>0</v>
      </c>
      <c r="BH115" s="81">
        <v>0</v>
      </c>
      <c r="BI115" s="81">
        <v>7.5060000000000002</v>
      </c>
      <c r="BJ115" s="81">
        <v>0</v>
      </c>
      <c r="BK115" s="81">
        <v>3.61</v>
      </c>
      <c r="BL115" s="81">
        <v>0</v>
      </c>
      <c r="BM115" s="82"/>
      <c r="BN115" s="81">
        <v>0</v>
      </c>
      <c r="BO115" s="81">
        <v>0</v>
      </c>
      <c r="BP115" s="81">
        <v>1</v>
      </c>
      <c r="BQ115" s="81">
        <v>0</v>
      </c>
      <c r="BR115" s="81">
        <v>1</v>
      </c>
      <c r="BS115" s="81">
        <v>0</v>
      </c>
      <c r="BT115"/>
      <c r="BU115" s="80">
        <v>11.116</v>
      </c>
      <c r="BV115" s="80">
        <v>0</v>
      </c>
      <c r="BW115" s="80">
        <v>0</v>
      </c>
      <c r="BX115" s="80">
        <v>0</v>
      </c>
      <c r="BY115" s="80">
        <v>0</v>
      </c>
      <c r="BZ115" s="80">
        <v>0</v>
      </c>
      <c r="CA115" s="80">
        <v>0</v>
      </c>
      <c r="CB115" s="80">
        <v>0</v>
      </c>
      <c r="CC115" s="80">
        <v>0</v>
      </c>
    </row>
    <row r="116" spans="1:81">
      <c r="A116" s="80" t="s">
        <v>1813</v>
      </c>
      <c r="B116" s="80">
        <v>370</v>
      </c>
      <c r="C116" s="80">
        <v>13</v>
      </c>
      <c r="D116" s="80">
        <v>22</v>
      </c>
      <c r="E116" s="80">
        <v>2016</v>
      </c>
      <c r="F116" s="80" t="s">
        <v>92</v>
      </c>
      <c r="G116" s="80" t="s">
        <v>1800</v>
      </c>
      <c r="H116" s="80" t="s">
        <v>1801</v>
      </c>
      <c r="I116" s="177"/>
      <c r="J116" s="81">
        <v>18.676314237027473</v>
      </c>
      <c r="K116" s="81">
        <v>1.3170431850117932</v>
      </c>
      <c r="L116" s="81">
        <v>3.4805815527885988</v>
      </c>
      <c r="M116" s="81">
        <v>20.037120229731734</v>
      </c>
      <c r="N116" s="81">
        <v>23.036969328434989</v>
      </c>
      <c r="O116" s="81">
        <v>18.138711867527753</v>
      </c>
      <c r="P116" s="81">
        <v>18.812971328683101</v>
      </c>
      <c r="Q116" s="81">
        <v>1.1246031474484952</v>
      </c>
      <c r="R116" s="81">
        <v>0</v>
      </c>
      <c r="S116" s="81">
        <v>2.1861545615436815</v>
      </c>
      <c r="T116" s="82"/>
      <c r="U116" s="81">
        <v>2245812</v>
      </c>
      <c r="V116" s="81">
        <v>549</v>
      </c>
      <c r="W116" s="81">
        <v>68</v>
      </c>
      <c r="X116" s="81">
        <v>4358</v>
      </c>
      <c r="Y116" s="81">
        <v>5712</v>
      </c>
      <c r="Z116" s="81">
        <v>10668</v>
      </c>
      <c r="AA116" s="81">
        <v>3872</v>
      </c>
      <c r="AB116" s="81">
        <v>15922</v>
      </c>
      <c r="AC116" s="81">
        <v>0</v>
      </c>
      <c r="AD116" s="81">
        <v>2.186154561543681</v>
      </c>
      <c r="AE116" s="82"/>
      <c r="AF116" s="81">
        <v>20740376.27070535</v>
      </c>
      <c r="AG116" s="81">
        <v>929366.60514470527</v>
      </c>
      <c r="AH116" s="81">
        <v>485800.86480642168</v>
      </c>
      <c r="AI116" s="81">
        <v>27351350.718952511</v>
      </c>
      <c r="AJ116" s="81">
        <v>29164204.654514771</v>
      </c>
      <c r="AK116" s="81">
        <v>0</v>
      </c>
      <c r="AL116" s="81">
        <v>0</v>
      </c>
      <c r="AM116" s="81">
        <v>2183738.5432735151</v>
      </c>
      <c r="AN116" s="81">
        <v>0</v>
      </c>
      <c r="AO116" s="81">
        <v>0</v>
      </c>
      <c r="AP116" s="82"/>
      <c r="AQ116" s="81">
        <v>265</v>
      </c>
      <c r="AR116" s="81">
        <v>84</v>
      </c>
      <c r="AS116" s="81">
        <v>0</v>
      </c>
      <c r="AT116" s="81">
        <v>0</v>
      </c>
      <c r="AU116" s="81">
        <v>0</v>
      </c>
      <c r="AV116" s="81">
        <v>0</v>
      </c>
      <c r="AW116" s="81" t="s">
        <v>564</v>
      </c>
      <c r="AX116" s="82"/>
      <c r="AY116" s="81">
        <v>1191.2</v>
      </c>
      <c r="AZ116" s="81">
        <v>5630.4</v>
      </c>
      <c r="BA116" s="81">
        <v>0</v>
      </c>
      <c r="BB116" s="81">
        <v>0</v>
      </c>
      <c r="BC116" s="81">
        <v>0</v>
      </c>
      <c r="BD116" s="81">
        <v>0</v>
      </c>
      <c r="BE116" s="81" t="s">
        <v>564</v>
      </c>
      <c r="BF116" s="82"/>
      <c r="BG116" s="81">
        <v>0</v>
      </c>
      <c r="BH116" s="81">
        <v>0</v>
      </c>
      <c r="BI116" s="81">
        <v>7.6689999999999996</v>
      </c>
      <c r="BJ116" s="81">
        <v>0</v>
      </c>
      <c r="BK116" s="81">
        <v>3.835</v>
      </c>
      <c r="BL116" s="81">
        <v>0</v>
      </c>
      <c r="BM116" s="82"/>
      <c r="BN116" s="81">
        <v>0</v>
      </c>
      <c r="BO116" s="81">
        <v>0</v>
      </c>
      <c r="BP116" s="81">
        <v>1</v>
      </c>
      <c r="BQ116" s="81">
        <v>0</v>
      </c>
      <c r="BR116" s="81">
        <v>1</v>
      </c>
      <c r="BS116" s="81">
        <v>0</v>
      </c>
      <c r="BT116"/>
      <c r="BU116" s="80">
        <v>11.504</v>
      </c>
      <c r="BV116" s="80">
        <v>0</v>
      </c>
      <c r="BW116" s="80">
        <v>0</v>
      </c>
      <c r="BX116" s="80">
        <v>0</v>
      </c>
      <c r="BY116" s="80">
        <v>0</v>
      </c>
      <c r="BZ116" s="80">
        <v>0</v>
      </c>
      <c r="CA116" s="80">
        <v>0</v>
      </c>
      <c r="CB116" s="80">
        <v>0</v>
      </c>
      <c r="CC116" s="80">
        <v>0</v>
      </c>
    </row>
    <row r="117" spans="1:81">
      <c r="A117" s="80" t="s">
        <v>1814</v>
      </c>
      <c r="B117" s="80">
        <v>371</v>
      </c>
      <c r="C117" s="80">
        <v>14</v>
      </c>
      <c r="D117" s="80">
        <v>22</v>
      </c>
      <c r="E117" s="80">
        <v>2017</v>
      </c>
      <c r="F117" s="80" t="s">
        <v>71</v>
      </c>
      <c r="G117" s="80" t="s">
        <v>1800</v>
      </c>
      <c r="H117" s="80" t="s">
        <v>1801</v>
      </c>
      <c r="I117" s="177"/>
      <c r="J117" s="81">
        <v>17.421776281620588</v>
      </c>
      <c r="K117" s="81">
        <v>1.3537364648791768</v>
      </c>
      <c r="L117" s="81">
        <v>3.6059908573089814</v>
      </c>
      <c r="M117" s="81">
        <v>18.572055208932767</v>
      </c>
      <c r="N117" s="81">
        <v>24.39484697381317</v>
      </c>
      <c r="O117" s="81">
        <v>17.800917634955468</v>
      </c>
      <c r="P117" s="81">
        <v>18.573099281545296</v>
      </c>
      <c r="Q117" s="81">
        <v>1.0685638079499606</v>
      </c>
      <c r="R117" s="81">
        <v>0</v>
      </c>
      <c r="S117" s="81">
        <v>2.4975979026615898</v>
      </c>
      <c r="T117" s="82"/>
      <c r="U117" s="81">
        <v>2214802</v>
      </c>
      <c r="V117" s="81">
        <v>549</v>
      </c>
      <c r="W117" s="81">
        <v>68</v>
      </c>
      <c r="X117" s="81">
        <v>4358</v>
      </c>
      <c r="Y117" s="81">
        <v>5700</v>
      </c>
      <c r="Z117" s="81">
        <v>10643</v>
      </c>
      <c r="AA117" s="81">
        <v>3847</v>
      </c>
      <c r="AB117" s="81">
        <v>15645</v>
      </c>
      <c r="AC117" s="81">
        <v>0</v>
      </c>
      <c r="AD117" s="81">
        <v>2.4975979026615902</v>
      </c>
      <c r="AE117" s="82"/>
      <c r="AF117" s="81">
        <v>19772452.99868289</v>
      </c>
      <c r="AG117" s="81">
        <v>973527.86738185771</v>
      </c>
      <c r="AH117" s="81">
        <v>680294.31746211799</v>
      </c>
      <c r="AI117" s="81">
        <v>26830187.500495318</v>
      </c>
      <c r="AJ117" s="81">
        <v>31074640.81010827</v>
      </c>
      <c r="AK117" s="81">
        <v>0</v>
      </c>
      <c r="AL117" s="81">
        <v>0</v>
      </c>
      <c r="AM117" s="81">
        <v>2149104.8716345881</v>
      </c>
      <c r="AN117" s="81">
        <v>0</v>
      </c>
      <c r="AO117" s="81">
        <v>0</v>
      </c>
      <c r="AP117" s="82"/>
      <c r="AQ117" s="81">
        <v>283</v>
      </c>
      <c r="AR117" s="81">
        <v>95</v>
      </c>
      <c r="AS117" s="81">
        <v>0</v>
      </c>
      <c r="AT117" s="81">
        <v>0</v>
      </c>
      <c r="AU117" s="81">
        <v>0</v>
      </c>
      <c r="AV117" s="81">
        <v>0</v>
      </c>
      <c r="AW117" s="81" t="s">
        <v>564</v>
      </c>
      <c r="AX117" s="82"/>
      <c r="AY117" s="81">
        <v>1292.2</v>
      </c>
      <c r="AZ117" s="81">
        <v>6028</v>
      </c>
      <c r="BA117" s="81">
        <v>0</v>
      </c>
      <c r="BB117" s="81">
        <v>0</v>
      </c>
      <c r="BC117" s="81">
        <v>0</v>
      </c>
      <c r="BD117" s="81">
        <v>0</v>
      </c>
      <c r="BE117" s="81" t="s">
        <v>564</v>
      </c>
      <c r="BF117" s="82"/>
      <c r="BG117" s="81">
        <v>0</v>
      </c>
      <c r="BH117" s="81">
        <v>0</v>
      </c>
      <c r="BI117" s="81">
        <v>7.109</v>
      </c>
      <c r="BJ117" s="81">
        <v>0</v>
      </c>
      <c r="BK117" s="81">
        <v>3.996</v>
      </c>
      <c r="BL117" s="81">
        <v>0</v>
      </c>
      <c r="BM117" s="82"/>
      <c r="BN117" s="81">
        <v>0</v>
      </c>
      <c r="BO117" s="81">
        <v>0</v>
      </c>
      <c r="BP117" s="81">
        <v>1</v>
      </c>
      <c r="BQ117" s="81">
        <v>0</v>
      </c>
      <c r="BR117" s="81">
        <v>1</v>
      </c>
      <c r="BS117" s="81">
        <v>0</v>
      </c>
      <c r="BT117"/>
      <c r="BU117" s="80">
        <v>11.105</v>
      </c>
      <c r="BV117" s="80">
        <v>0</v>
      </c>
      <c r="BW117" s="80">
        <v>0</v>
      </c>
      <c r="BX117" s="80">
        <v>0</v>
      </c>
      <c r="BY117" s="80">
        <v>0</v>
      </c>
      <c r="BZ117" s="80">
        <v>0</v>
      </c>
      <c r="CA117" s="80">
        <v>0</v>
      </c>
      <c r="CB117" s="80">
        <v>0</v>
      </c>
      <c r="CC117" s="80">
        <v>0</v>
      </c>
    </row>
    <row r="118" spans="1:81">
      <c r="A118" s="80" t="s">
        <v>1815</v>
      </c>
      <c r="B118" s="80">
        <v>372</v>
      </c>
      <c r="C118" s="80">
        <v>15</v>
      </c>
      <c r="D118" s="80">
        <v>22</v>
      </c>
      <c r="E118" s="80">
        <v>2018</v>
      </c>
      <c r="F118" s="80" t="s">
        <v>93</v>
      </c>
      <c r="G118" s="80" t="s">
        <v>1800</v>
      </c>
      <c r="H118" s="80" t="s">
        <v>1801</v>
      </c>
      <c r="I118" s="177"/>
      <c r="J118" s="81">
        <v>20.000685565521717</v>
      </c>
      <c r="K118" s="81">
        <v>1.2867153015971504</v>
      </c>
      <c r="L118" s="81">
        <v>3.2698902584568144</v>
      </c>
      <c r="M118" s="81">
        <v>19.698544029902273</v>
      </c>
      <c r="N118" s="81">
        <v>22.344653421972257</v>
      </c>
      <c r="O118" s="81">
        <v>17.369650956524605</v>
      </c>
      <c r="P118" s="81">
        <v>18.158783754760268</v>
      </c>
      <c r="Q118" s="81">
        <v>0.97446080532890866</v>
      </c>
      <c r="R118" s="81">
        <v>0</v>
      </c>
      <c r="S118" s="81">
        <v>2.4735683796892145</v>
      </c>
      <c r="T118" s="82"/>
      <c r="U118" s="81">
        <v>2452138</v>
      </c>
      <c r="V118" s="81">
        <v>549</v>
      </c>
      <c r="W118" s="81">
        <v>68</v>
      </c>
      <c r="X118" s="81">
        <v>4358</v>
      </c>
      <c r="Y118" s="81">
        <v>5688</v>
      </c>
      <c r="Z118" s="81">
        <v>10584</v>
      </c>
      <c r="AA118" s="81">
        <v>3799</v>
      </c>
      <c r="AB118" s="81">
        <v>15375</v>
      </c>
      <c r="AC118" s="81">
        <v>0</v>
      </c>
      <c r="AD118" s="81">
        <v>2.4735683796892149</v>
      </c>
      <c r="AE118" s="82"/>
      <c r="AF118" s="81">
        <v>22906123.227105409</v>
      </c>
      <c r="AG118" s="81">
        <v>865252.9139681604</v>
      </c>
      <c r="AH118" s="81">
        <v>645008.87364371191</v>
      </c>
      <c r="AI118" s="81">
        <v>26762288.06250504</v>
      </c>
      <c r="AJ118" s="81">
        <v>28362031.67092384</v>
      </c>
      <c r="AK118" s="81">
        <v>0</v>
      </c>
      <c r="AL118" s="81">
        <v>0</v>
      </c>
      <c r="AM118" s="81">
        <v>2116385.827191602</v>
      </c>
      <c r="AN118" s="81">
        <v>0</v>
      </c>
      <c r="AO118" s="81">
        <v>0</v>
      </c>
      <c r="AP118" s="82"/>
      <c r="AQ118" s="81">
        <v>299</v>
      </c>
      <c r="AR118" s="81">
        <v>104</v>
      </c>
      <c r="AS118" s="81">
        <v>0</v>
      </c>
      <c r="AT118" s="81">
        <v>0</v>
      </c>
      <c r="AU118" s="81">
        <v>0</v>
      </c>
      <c r="AV118" s="81">
        <v>0</v>
      </c>
      <c r="AW118" s="81" t="s">
        <v>564</v>
      </c>
      <c r="AX118" s="82"/>
      <c r="AY118" s="81">
        <v>1400</v>
      </c>
      <c r="AZ118" s="81">
        <v>6401</v>
      </c>
      <c r="BA118" s="81">
        <v>0</v>
      </c>
      <c r="BB118" s="81">
        <v>0</v>
      </c>
      <c r="BC118" s="81">
        <v>0</v>
      </c>
      <c r="BD118" s="81">
        <v>0</v>
      </c>
      <c r="BE118" s="81" t="s">
        <v>564</v>
      </c>
      <c r="BF118" s="82"/>
      <c r="BG118" s="81">
        <v>0</v>
      </c>
      <c r="BH118" s="81">
        <v>0</v>
      </c>
      <c r="BI118" s="81">
        <v>7.7720000000000002</v>
      </c>
      <c r="BJ118" s="81">
        <v>0</v>
      </c>
      <c r="BK118" s="81">
        <v>4.3140000000000001</v>
      </c>
      <c r="BL118" s="81">
        <v>0</v>
      </c>
      <c r="BM118" s="82"/>
      <c r="BN118" s="81">
        <v>0</v>
      </c>
      <c r="BO118" s="81">
        <v>0</v>
      </c>
      <c r="BP118" s="81">
        <v>1</v>
      </c>
      <c r="BQ118" s="81">
        <v>0</v>
      </c>
      <c r="BR118" s="81">
        <v>1</v>
      </c>
      <c r="BS118" s="81">
        <v>0</v>
      </c>
      <c r="BT118"/>
      <c r="BU118" s="80">
        <v>12.086</v>
      </c>
      <c r="BV118" s="80">
        <v>0</v>
      </c>
      <c r="BW118" s="80">
        <v>0</v>
      </c>
      <c r="BX118" s="80">
        <v>0</v>
      </c>
      <c r="BY118" s="80">
        <v>0</v>
      </c>
      <c r="BZ118" s="80">
        <v>0</v>
      </c>
      <c r="CA118" s="80">
        <v>0</v>
      </c>
      <c r="CB118" s="80">
        <v>0</v>
      </c>
      <c r="CC118" s="80">
        <v>0</v>
      </c>
    </row>
    <row r="119" spans="1:81">
      <c r="A119" s="80" t="s">
        <v>1816</v>
      </c>
      <c r="B119" s="80">
        <v>373</v>
      </c>
      <c r="C119" s="80">
        <v>16</v>
      </c>
      <c r="D119" s="80">
        <v>22</v>
      </c>
      <c r="E119" s="80">
        <v>2019</v>
      </c>
      <c r="F119" s="80" t="s">
        <v>73</v>
      </c>
      <c r="G119" s="80" t="s">
        <v>1800</v>
      </c>
      <c r="H119" s="80" t="s">
        <v>1801</v>
      </c>
      <c r="I119" s="177"/>
      <c r="J119" s="81">
        <v>21.337961058046968</v>
      </c>
      <c r="K119" s="81">
        <v>1.1910745208687274</v>
      </c>
      <c r="L119" s="81">
        <v>3.3021071515400728</v>
      </c>
      <c r="M119" s="81">
        <v>19.721204812777284</v>
      </c>
      <c r="N119" s="81">
        <v>21.721772911550705</v>
      </c>
      <c r="O119" s="81">
        <v>16.681880065987272</v>
      </c>
      <c r="P119" s="81">
        <v>17.929706444520917</v>
      </c>
      <c r="Q119" s="81">
        <v>0.92951950257688465</v>
      </c>
      <c r="R119" s="81">
        <v>0</v>
      </c>
      <c r="S119" s="81">
        <v>2.4185859296987164</v>
      </c>
      <c r="T119" s="82"/>
      <c r="U119" s="81">
        <v>2620703</v>
      </c>
      <c r="V119" s="81">
        <v>549</v>
      </c>
      <c r="W119" s="81">
        <v>68</v>
      </c>
      <c r="X119" s="81">
        <v>4358</v>
      </c>
      <c r="Y119" s="81">
        <v>5679</v>
      </c>
      <c r="Z119" s="81">
        <v>10444</v>
      </c>
      <c r="AA119" s="81">
        <v>3723</v>
      </c>
      <c r="AB119" s="81">
        <v>15063</v>
      </c>
      <c r="AC119" s="81">
        <v>0</v>
      </c>
      <c r="AD119" s="81">
        <v>2.418585929698716</v>
      </c>
      <c r="AE119" s="82"/>
      <c r="AF119" s="81">
        <v>25857326.625600431</v>
      </c>
      <c r="AG119" s="81">
        <v>837820.30938785826</v>
      </c>
      <c r="AH119" s="81">
        <v>677104.12321035098</v>
      </c>
      <c r="AI119" s="81">
        <v>28591191.611791048</v>
      </c>
      <c r="AJ119" s="81">
        <v>28912099.711173512</v>
      </c>
      <c r="AK119" s="81">
        <v>0</v>
      </c>
      <c r="AL119" s="81">
        <v>0</v>
      </c>
      <c r="AM119" s="81">
        <v>2051467.2057967109</v>
      </c>
      <c r="AN119" s="81">
        <v>0</v>
      </c>
      <c r="AO119" s="81">
        <v>0</v>
      </c>
      <c r="AP119" s="82"/>
      <c r="AQ119" s="81">
        <v>317</v>
      </c>
      <c r="AR119" s="81">
        <v>120</v>
      </c>
      <c r="AS119" s="81">
        <v>0</v>
      </c>
      <c r="AT119" s="81">
        <v>0</v>
      </c>
      <c r="AU119" s="81">
        <v>0</v>
      </c>
      <c r="AV119" s="81">
        <v>0</v>
      </c>
      <c r="AW119" s="81" t="s">
        <v>564</v>
      </c>
      <c r="AX119" s="82"/>
      <c r="AY119" s="81">
        <v>1502.6999999999989</v>
      </c>
      <c r="AZ119" s="81">
        <v>35978.199999999997</v>
      </c>
      <c r="BA119" s="81">
        <v>0</v>
      </c>
      <c r="BB119" s="81">
        <v>0</v>
      </c>
      <c r="BC119" s="81">
        <v>0</v>
      </c>
      <c r="BD119" s="81">
        <v>0</v>
      </c>
      <c r="BE119" s="81" t="s">
        <v>564</v>
      </c>
      <c r="BF119" s="82"/>
      <c r="BG119" s="81">
        <v>0</v>
      </c>
      <c r="BH119" s="81">
        <v>0</v>
      </c>
      <c r="BI119" s="81">
        <v>6.8920000000000003</v>
      </c>
      <c r="BJ119" s="81">
        <v>0</v>
      </c>
      <c r="BK119" s="81">
        <v>4.4379999999999997</v>
      </c>
      <c r="BL119" s="81">
        <v>0</v>
      </c>
      <c r="BM119" s="82"/>
      <c r="BN119" s="81">
        <v>0</v>
      </c>
      <c r="BO119" s="81">
        <v>0</v>
      </c>
      <c r="BP119" s="81">
        <v>1</v>
      </c>
      <c r="BQ119" s="81">
        <v>0</v>
      </c>
      <c r="BR119" s="81">
        <v>1</v>
      </c>
      <c r="BS119" s="81">
        <v>0</v>
      </c>
      <c r="BT119"/>
      <c r="BU119" s="80">
        <v>11.33</v>
      </c>
      <c r="BV119" s="80">
        <v>0</v>
      </c>
      <c r="BW119" s="80">
        <v>0</v>
      </c>
      <c r="BX119" s="80">
        <v>0</v>
      </c>
      <c r="BY119" s="80">
        <v>0</v>
      </c>
      <c r="BZ119" s="80">
        <v>0</v>
      </c>
      <c r="CA119" s="80">
        <v>0</v>
      </c>
      <c r="CB119" s="80">
        <v>0</v>
      </c>
      <c r="CC119" s="80">
        <v>0</v>
      </c>
    </row>
    <row r="120" spans="1:81">
      <c r="A120" s="80" t="s">
        <v>1817</v>
      </c>
      <c r="B120" s="80">
        <v>374</v>
      </c>
      <c r="C120" s="80">
        <v>17</v>
      </c>
      <c r="D120" s="80">
        <v>22</v>
      </c>
      <c r="E120" s="80">
        <v>2020</v>
      </c>
      <c r="F120" s="80" t="s">
        <v>218</v>
      </c>
      <c r="G120" s="80" t="s">
        <v>1800</v>
      </c>
      <c r="H120" s="80" t="s">
        <v>1801</v>
      </c>
      <c r="I120" s="177"/>
      <c r="J120" s="81">
        <v>16.274282122658391</v>
      </c>
      <c r="K120" s="81">
        <v>1.0743794309974486</v>
      </c>
      <c r="L120" s="81">
        <v>5.399858664390953</v>
      </c>
      <c r="M120" s="81">
        <v>16.020566155467414</v>
      </c>
      <c r="N120" s="81">
        <v>19.342161078639904</v>
      </c>
      <c r="O120" s="81">
        <v>14.558310660005764</v>
      </c>
      <c r="P120" s="81">
        <v>16.436028989071048</v>
      </c>
      <c r="Q120" s="81">
        <v>0.86935299399360799</v>
      </c>
      <c r="R120" s="81">
        <v>0</v>
      </c>
      <c r="S120" s="81">
        <v>2.150422184500973</v>
      </c>
      <c r="T120" s="82"/>
      <c r="U120" s="81">
        <v>2110112</v>
      </c>
      <c r="V120" s="81">
        <v>491</v>
      </c>
      <c r="W120" s="81">
        <v>136</v>
      </c>
      <c r="X120" s="81">
        <v>4238</v>
      </c>
      <c r="Y120" s="81">
        <v>5670</v>
      </c>
      <c r="Z120" s="81">
        <v>10403</v>
      </c>
      <c r="AA120" s="81">
        <v>3708</v>
      </c>
      <c r="AB120" s="81">
        <v>14744</v>
      </c>
      <c r="AC120" s="81">
        <v>0</v>
      </c>
      <c r="AD120" s="81">
        <v>2.150422184500973</v>
      </c>
      <c r="AE120" s="82"/>
      <c r="AF120" s="81">
        <v>19770750.798183542</v>
      </c>
      <c r="AG120" s="81">
        <v>735157.28606326145</v>
      </c>
      <c r="AH120" s="81">
        <v>1115702.0098791292</v>
      </c>
      <c r="AI120" s="81">
        <v>23788590.728628889</v>
      </c>
      <c r="AJ120" s="81">
        <v>27421418.634014942</v>
      </c>
      <c r="AK120" s="81"/>
      <c r="AL120" s="81"/>
      <c r="AM120" s="81">
        <v>1924255.8092565772</v>
      </c>
      <c r="AN120" s="81"/>
      <c r="AO120" s="81"/>
      <c r="AP120" s="82"/>
      <c r="AQ120" s="81">
        <v>328</v>
      </c>
      <c r="AR120" s="81">
        <v>135</v>
      </c>
      <c r="AS120" s="81">
        <v>0</v>
      </c>
      <c r="AT120" s="81">
        <v>0</v>
      </c>
      <c r="AU120" s="81">
        <v>0</v>
      </c>
      <c r="AV120" s="81">
        <v>0</v>
      </c>
      <c r="AW120" s="81">
        <v>0</v>
      </c>
      <c r="AX120" s="82"/>
      <c r="AY120" s="81">
        <v>1572.599999999999</v>
      </c>
      <c r="AZ120" s="81">
        <v>75500.099999999991</v>
      </c>
      <c r="BA120" s="81">
        <v>0</v>
      </c>
      <c r="BB120" s="81">
        <v>0</v>
      </c>
      <c r="BC120" s="81">
        <v>0</v>
      </c>
      <c r="BD120" s="81">
        <v>0</v>
      </c>
      <c r="BE120" s="81">
        <v>0</v>
      </c>
      <c r="BF120" s="82"/>
      <c r="BG120" s="81">
        <v>0</v>
      </c>
      <c r="BH120" s="81">
        <v>0</v>
      </c>
      <c r="BI120" s="81">
        <v>7.4359999999999999</v>
      </c>
      <c r="BJ120" s="81">
        <v>0</v>
      </c>
      <c r="BK120" s="81">
        <v>3.4380000000000002</v>
      </c>
      <c r="BL120" s="81">
        <v>0</v>
      </c>
      <c r="BM120" s="82"/>
      <c r="BN120" s="81">
        <v>0</v>
      </c>
      <c r="BO120" s="81">
        <v>0</v>
      </c>
      <c r="BP120" s="81">
        <v>1</v>
      </c>
      <c r="BQ120" s="81">
        <v>0</v>
      </c>
      <c r="BR120" s="81">
        <v>1</v>
      </c>
      <c r="BS120" s="81">
        <v>0</v>
      </c>
      <c r="BT120"/>
      <c r="BU120" s="80">
        <v>10.874000000000001</v>
      </c>
      <c r="BV120" s="80">
        <v>0</v>
      </c>
      <c r="BW120" s="80">
        <v>0</v>
      </c>
      <c r="BX120" s="80">
        <v>0</v>
      </c>
      <c r="BY120" s="80">
        <v>0</v>
      </c>
      <c r="BZ120" s="80">
        <v>0</v>
      </c>
      <c r="CA120" s="80">
        <v>0</v>
      </c>
      <c r="CB120" s="80">
        <v>0</v>
      </c>
      <c r="CC120" s="80">
        <v>0</v>
      </c>
    </row>
    <row r="121" spans="1:81">
      <c r="A121" s="80" t="s">
        <v>1818</v>
      </c>
      <c r="B121" s="80">
        <v>374</v>
      </c>
      <c r="C121" s="80">
        <v>18</v>
      </c>
      <c r="D121" s="80">
        <v>22</v>
      </c>
      <c r="E121" s="80">
        <v>2021</v>
      </c>
      <c r="F121" s="80" t="s">
        <v>75</v>
      </c>
      <c r="G121" s="174" t="s">
        <v>1800</v>
      </c>
      <c r="H121" s="80" t="s">
        <v>1801</v>
      </c>
      <c r="I121" s="177"/>
      <c r="J121" s="81">
        <v>17.179399229218266</v>
      </c>
      <c r="K121" s="81">
        <v>1.1766189194653052</v>
      </c>
      <c r="L121" s="81">
        <v>4.4468040831782352</v>
      </c>
      <c r="M121" s="81">
        <v>17.479104367022327</v>
      </c>
      <c r="N121" s="81">
        <v>20.555872616999665</v>
      </c>
      <c r="O121" s="81">
        <v>13.987743188176507</v>
      </c>
      <c r="P121" s="81">
        <v>16.726674235352665</v>
      </c>
      <c r="Q121" s="81">
        <v>0.85866247984894606</v>
      </c>
      <c r="R121" s="81">
        <v>0</v>
      </c>
      <c r="S121" s="81">
        <v>1.6688237182758769</v>
      </c>
      <c r="T121" s="82"/>
      <c r="U121" s="81">
        <v>2310319</v>
      </c>
      <c r="V121" s="81">
        <v>491</v>
      </c>
      <c r="W121" s="81">
        <v>136</v>
      </c>
      <c r="X121" s="81">
        <v>4238</v>
      </c>
      <c r="Y121" s="81">
        <v>5654</v>
      </c>
      <c r="Z121" s="81">
        <v>10292</v>
      </c>
      <c r="AA121" s="81">
        <v>3680</v>
      </c>
      <c r="AB121" s="81">
        <v>14390</v>
      </c>
      <c r="AC121" s="81">
        <v>0</v>
      </c>
      <c r="AD121" s="81">
        <v>1.6688237182758769</v>
      </c>
      <c r="AE121" s="82"/>
      <c r="AF121" s="81">
        <v>21129190.629869346</v>
      </c>
      <c r="AG121" s="81">
        <v>787211.23166437738</v>
      </c>
      <c r="AH121" s="81">
        <v>890896.30566911143</v>
      </c>
      <c r="AI121" s="81">
        <v>26206094.527270354</v>
      </c>
      <c r="AJ121" s="81">
        <v>27602791.701532103</v>
      </c>
      <c r="AK121" s="81">
        <v>0</v>
      </c>
      <c r="AL121" s="81">
        <v>0</v>
      </c>
      <c r="AM121" s="81">
        <v>1888887.3455542841</v>
      </c>
      <c r="AN121" s="81">
        <v>0</v>
      </c>
      <c r="AO121" s="81">
        <v>0</v>
      </c>
      <c r="AP121" s="82"/>
      <c r="AQ121" s="81">
        <v>338</v>
      </c>
      <c r="AR121" s="81">
        <v>137</v>
      </c>
      <c r="AS121" s="81">
        <v>0</v>
      </c>
      <c r="AT121" s="81">
        <v>0</v>
      </c>
      <c r="AU121" s="81">
        <v>0</v>
      </c>
      <c r="AV121" s="81">
        <v>0</v>
      </c>
      <c r="AW121" s="81"/>
      <c r="AX121" s="82"/>
      <c r="AY121" s="81">
        <v>1638.899999999999</v>
      </c>
      <c r="AZ121" s="81">
        <v>75562.799999999988</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1819</v>
      </c>
      <c r="B122" s="80">
        <v>374</v>
      </c>
      <c r="C122" s="80">
        <v>19</v>
      </c>
      <c r="D122" s="80">
        <v>22</v>
      </c>
      <c r="E122" s="80">
        <v>2022</v>
      </c>
      <c r="F122" s="80" t="s">
        <v>568</v>
      </c>
      <c r="G122" s="174" t="s">
        <v>1800</v>
      </c>
      <c r="H122" s="80" t="s">
        <v>1801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355</v>
      </c>
      <c r="AR122" s="81">
        <v>137</v>
      </c>
      <c r="AS122" s="81">
        <v>0</v>
      </c>
      <c r="AT122" s="81">
        <v>0</v>
      </c>
      <c r="AU122" s="81">
        <v>0</v>
      </c>
      <c r="AV122" s="81">
        <v>0</v>
      </c>
      <c r="AW122" s="81"/>
      <c r="AX122" s="82"/>
      <c r="AY122" s="81">
        <v>1745.6999999999989</v>
      </c>
      <c r="AZ122" s="81">
        <v>75562.699999999983</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1820</v>
      </c>
      <c r="B123" s="80">
        <v>86</v>
      </c>
      <c r="C123" s="80">
        <v>1</v>
      </c>
      <c r="D123" s="80">
        <v>6</v>
      </c>
      <c r="E123" s="80">
        <v>1990</v>
      </c>
      <c r="F123" s="80" t="s">
        <v>562</v>
      </c>
      <c r="G123" s="80" t="s">
        <v>1821</v>
      </c>
      <c r="H123" s="80" t="s">
        <v>1822</v>
      </c>
      <c r="I123" s="177"/>
      <c r="J123" s="81">
        <v>3.9783877027124772</v>
      </c>
      <c r="K123" s="81">
        <v>2.8727239154774642</v>
      </c>
      <c r="L123" s="81">
        <v>0.43577730820675659</v>
      </c>
      <c r="M123" s="81">
        <v>7.1372134897647994</v>
      </c>
      <c r="N123" s="81">
        <v>8.8261235056335483</v>
      </c>
      <c r="O123" s="81">
        <v>7.7848503913653913</v>
      </c>
      <c r="P123" s="81">
        <v>11.445111345215603</v>
      </c>
      <c r="Q123" s="81">
        <v>0.74325891024454549</v>
      </c>
      <c r="R123" s="81">
        <v>1.0917900397826763</v>
      </c>
      <c r="S123" s="81">
        <v>0.86861388090154634</v>
      </c>
      <c r="T123" s="82"/>
      <c r="U123" s="81">
        <v>544136</v>
      </c>
      <c r="V123" s="81">
        <v>653</v>
      </c>
      <c r="W123" s="81">
        <v>4</v>
      </c>
      <c r="X123" s="81">
        <v>2866</v>
      </c>
      <c r="Y123" s="81">
        <v>3664</v>
      </c>
      <c r="Z123" s="81">
        <v>3202</v>
      </c>
      <c r="AA123" s="81">
        <v>2779</v>
      </c>
      <c r="AB123" s="81">
        <v>12068</v>
      </c>
      <c r="AC123" s="81">
        <v>189100</v>
      </c>
      <c r="AD123" s="81">
        <v>0.86861388090154634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1823</v>
      </c>
      <c r="B124" s="80">
        <v>87</v>
      </c>
      <c r="C124" s="80">
        <v>2</v>
      </c>
      <c r="D124" s="80">
        <v>6</v>
      </c>
      <c r="E124" s="80">
        <v>2005</v>
      </c>
      <c r="F124" s="80" t="s">
        <v>565</v>
      </c>
      <c r="G124" s="80" t="s">
        <v>1821</v>
      </c>
      <c r="H124" s="80" t="s">
        <v>1822</v>
      </c>
      <c r="I124" s="177"/>
      <c r="J124" s="81">
        <v>11.494689900777773</v>
      </c>
      <c r="K124" s="81">
        <v>1.4080555824805618</v>
      </c>
      <c r="L124" s="81">
        <v>0.47931876147954022</v>
      </c>
      <c r="M124" s="81">
        <v>15.259845778545118</v>
      </c>
      <c r="N124" s="81">
        <v>13.746461929353655</v>
      </c>
      <c r="O124" s="81">
        <v>14.442206401874181</v>
      </c>
      <c r="P124" s="81">
        <v>12.119079054362473</v>
      </c>
      <c r="Q124" s="81">
        <v>0.81697157172507251</v>
      </c>
      <c r="R124" s="81">
        <v>0.49765509974279865</v>
      </c>
      <c r="S124" s="81">
        <v>1.5428492097580024</v>
      </c>
      <c r="T124" s="82"/>
      <c r="U124" s="81">
        <v>1713551</v>
      </c>
      <c r="V124" s="81">
        <v>615</v>
      </c>
      <c r="W124" s="81">
        <v>4</v>
      </c>
      <c r="X124" s="81">
        <v>3336</v>
      </c>
      <c r="Y124" s="81">
        <v>5050</v>
      </c>
      <c r="Z124" s="81">
        <v>6874</v>
      </c>
      <c r="AA124" s="81">
        <v>2410</v>
      </c>
      <c r="AB124" s="81">
        <v>13867</v>
      </c>
      <c r="AC124" s="81">
        <v>88000</v>
      </c>
      <c r="AD124" s="81">
        <v>1.5428492097580024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1824</v>
      </c>
      <c r="B125" s="80">
        <v>88</v>
      </c>
      <c r="C125" s="80">
        <v>3</v>
      </c>
      <c r="D125" s="80">
        <v>6</v>
      </c>
      <c r="E125" s="80">
        <v>2006</v>
      </c>
      <c r="F125" s="80" t="s">
        <v>566</v>
      </c>
      <c r="G125" s="80" t="s">
        <v>1821</v>
      </c>
      <c r="H125" s="80" t="s">
        <v>1822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1825</v>
      </c>
      <c r="B126" s="80">
        <v>89</v>
      </c>
      <c r="C126" s="80">
        <v>4</v>
      </c>
      <c r="D126" s="80">
        <v>6</v>
      </c>
      <c r="E126" s="80">
        <v>2007</v>
      </c>
      <c r="F126" s="80" t="s">
        <v>567</v>
      </c>
      <c r="G126" s="80" t="s">
        <v>1821</v>
      </c>
      <c r="H126" s="80" t="s">
        <v>1822</v>
      </c>
      <c r="I126" s="177"/>
      <c r="J126" s="81">
        <v>11.252676868499004</v>
      </c>
      <c r="K126" s="81">
        <v>1.4413650429124256</v>
      </c>
      <c r="L126" s="81">
        <v>0.55871058755803238</v>
      </c>
      <c r="M126" s="81">
        <v>14.642052995870499</v>
      </c>
      <c r="N126" s="81">
        <v>14.380682953150057</v>
      </c>
      <c r="O126" s="81">
        <v>14.353527008575835</v>
      </c>
      <c r="P126" s="81">
        <v>11.704101232608803</v>
      </c>
      <c r="Q126" s="81">
        <v>0.8536324447335063</v>
      </c>
      <c r="R126" s="81">
        <v>1.8322514417140683</v>
      </c>
      <c r="S126" s="81">
        <v>0.97109143493006589</v>
      </c>
      <c r="T126" s="82"/>
      <c r="U126" s="81">
        <v>2258162</v>
      </c>
      <c r="V126" s="81">
        <v>589</v>
      </c>
      <c r="W126" s="81">
        <v>5</v>
      </c>
      <c r="X126" s="81">
        <v>3882</v>
      </c>
      <c r="Y126" s="81">
        <v>5174</v>
      </c>
      <c r="Z126" s="81">
        <v>7102</v>
      </c>
      <c r="AA126" s="81">
        <v>2292</v>
      </c>
      <c r="AB126" s="81">
        <v>13723</v>
      </c>
      <c r="AC126" s="81">
        <v>333292</v>
      </c>
      <c r="AD126" s="81">
        <v>0.97109143493006589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1826</v>
      </c>
      <c r="B127" s="80">
        <v>90</v>
      </c>
      <c r="C127" s="80">
        <v>5</v>
      </c>
      <c r="D127" s="80">
        <v>6</v>
      </c>
      <c r="E127" s="80">
        <v>2008</v>
      </c>
      <c r="F127" s="80" t="s">
        <v>84</v>
      </c>
      <c r="G127" s="80" t="s">
        <v>1821</v>
      </c>
      <c r="H127" s="80" t="s">
        <v>1822</v>
      </c>
      <c r="I127" s="177"/>
      <c r="J127" s="81">
        <v>10.557551590808272</v>
      </c>
      <c r="K127" s="81">
        <v>1.0595464518111213</v>
      </c>
      <c r="L127" s="81">
        <v>0.46296728776771512</v>
      </c>
      <c r="M127" s="81">
        <v>15.57425031139352</v>
      </c>
      <c r="N127" s="81">
        <v>14.367959798178363</v>
      </c>
      <c r="O127" s="81">
        <v>14.032790270268455</v>
      </c>
      <c r="P127" s="81">
        <v>11.553044268306012</v>
      </c>
      <c r="Q127" s="81">
        <v>0.8441773041151881</v>
      </c>
      <c r="R127" s="81">
        <v>2.3124447700206496</v>
      </c>
      <c r="S127" s="81">
        <v>1.0028891425508888</v>
      </c>
      <c r="T127" s="82"/>
      <c r="U127" s="81">
        <v>2257040</v>
      </c>
      <c r="V127" s="81">
        <v>589</v>
      </c>
      <c r="W127" s="81">
        <v>5</v>
      </c>
      <c r="X127" s="81">
        <v>3882</v>
      </c>
      <c r="Y127" s="81">
        <v>5276</v>
      </c>
      <c r="Z127" s="81">
        <v>7187</v>
      </c>
      <c r="AA127" s="81">
        <v>2265</v>
      </c>
      <c r="AB127" s="81">
        <v>13794</v>
      </c>
      <c r="AC127" s="81">
        <v>436789</v>
      </c>
      <c r="AD127" s="81">
        <v>1.0028891425508888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1827</v>
      </c>
      <c r="B128" s="80">
        <v>91</v>
      </c>
      <c r="C128" s="80">
        <v>6</v>
      </c>
      <c r="D128" s="80">
        <v>6</v>
      </c>
      <c r="E128" s="80">
        <v>2009</v>
      </c>
      <c r="F128" s="80" t="s">
        <v>85</v>
      </c>
      <c r="G128" s="80" t="s">
        <v>1821</v>
      </c>
      <c r="H128" s="80" t="s">
        <v>1822</v>
      </c>
      <c r="I128" s="177"/>
      <c r="J128" s="81">
        <v>12.176942629601607</v>
      </c>
      <c r="K128" s="81">
        <v>0.99291187195711217</v>
      </c>
      <c r="L128" s="81">
        <v>3.2529045169535609</v>
      </c>
      <c r="M128" s="81">
        <v>15.205994777849611</v>
      </c>
      <c r="N128" s="81">
        <v>13.205080216798404</v>
      </c>
      <c r="O128" s="81">
        <v>14.537378709761217</v>
      </c>
      <c r="P128" s="81">
        <v>11.015068899366183</v>
      </c>
      <c r="Q128" s="81">
        <v>0.80404901793560968</v>
      </c>
      <c r="R128" s="81">
        <v>1.6154722641540649</v>
      </c>
      <c r="S128" s="81">
        <v>1.0249750219040701</v>
      </c>
      <c r="T128" s="82"/>
      <c r="U128" s="81">
        <v>2250328</v>
      </c>
      <c r="V128" s="81">
        <v>525</v>
      </c>
      <c r="W128" s="81">
        <v>38</v>
      </c>
      <c r="X128" s="81">
        <v>3965</v>
      </c>
      <c r="Y128" s="81">
        <v>5330</v>
      </c>
      <c r="Z128" s="81">
        <v>7349</v>
      </c>
      <c r="AA128" s="81">
        <v>2217</v>
      </c>
      <c r="AB128" s="81">
        <v>13792</v>
      </c>
      <c r="AC128" s="81">
        <v>297689</v>
      </c>
      <c r="AD128" s="81">
        <v>1.0249750219040701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1828</v>
      </c>
      <c r="B129" s="80">
        <v>92</v>
      </c>
      <c r="C129" s="80">
        <v>7</v>
      </c>
      <c r="D129" s="80">
        <v>6</v>
      </c>
      <c r="E129" s="80">
        <v>2010</v>
      </c>
      <c r="F129" s="80" t="s">
        <v>86</v>
      </c>
      <c r="G129" s="80" t="s">
        <v>1821</v>
      </c>
      <c r="H129" s="80" t="s">
        <v>1822</v>
      </c>
      <c r="I129" s="177"/>
      <c r="J129" s="81">
        <v>11.119037903061429</v>
      </c>
      <c r="K129" s="81">
        <v>1.0768172622557988</v>
      </c>
      <c r="L129" s="81">
        <v>2.9316315144028171</v>
      </c>
      <c r="M129" s="81">
        <v>16.308216870963005</v>
      </c>
      <c r="N129" s="81">
        <v>15.065195737587176</v>
      </c>
      <c r="O129" s="81">
        <v>14.635534393702322</v>
      </c>
      <c r="P129" s="81">
        <v>10.874257303976398</v>
      </c>
      <c r="Q129" s="81">
        <v>0.83650667045833538</v>
      </c>
      <c r="R129" s="81">
        <v>1.4676464797749376</v>
      </c>
      <c r="S129" s="81">
        <v>1.65041953056</v>
      </c>
      <c r="T129" s="82"/>
      <c r="U129" s="81">
        <v>2454608</v>
      </c>
      <c r="V129" s="81">
        <v>525</v>
      </c>
      <c r="W129" s="81">
        <v>38</v>
      </c>
      <c r="X129" s="81">
        <v>3965</v>
      </c>
      <c r="Y129" s="81">
        <v>5364</v>
      </c>
      <c r="Z129" s="81">
        <v>7433</v>
      </c>
      <c r="AA129" s="81">
        <v>2134</v>
      </c>
      <c r="AB129" s="81">
        <v>13749</v>
      </c>
      <c r="AC129" s="81">
        <v>256293</v>
      </c>
      <c r="AD129" s="81">
        <v>1.65041953056</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27.422000000000001</v>
      </c>
      <c r="BJ129" s="81">
        <v>0</v>
      </c>
      <c r="BK129" s="81">
        <v>0</v>
      </c>
      <c r="BL129" s="81">
        <v>0</v>
      </c>
      <c r="BM129" s="82"/>
      <c r="BN129" s="81">
        <v>0</v>
      </c>
      <c r="BO129" s="81">
        <v>0</v>
      </c>
      <c r="BP129" s="81">
        <v>1</v>
      </c>
      <c r="BQ129" s="81">
        <v>0</v>
      </c>
      <c r="BR129" s="81">
        <v>0</v>
      </c>
      <c r="BS129" s="81">
        <v>0</v>
      </c>
      <c r="BT129"/>
      <c r="BU129" s="80">
        <v>27.422000000000001</v>
      </c>
      <c r="BV129" s="80">
        <v>0</v>
      </c>
      <c r="BW129" s="80">
        <v>0</v>
      </c>
      <c r="BX129" s="80">
        <v>0</v>
      </c>
      <c r="BY129" s="80">
        <v>0</v>
      </c>
      <c r="BZ129" s="80">
        <v>0</v>
      </c>
      <c r="CA129" s="80">
        <v>0</v>
      </c>
      <c r="CB129" s="80">
        <v>0</v>
      </c>
      <c r="CC129" s="80">
        <v>0</v>
      </c>
    </row>
    <row r="130" spans="1:81">
      <c r="A130" s="80" t="s">
        <v>1829</v>
      </c>
      <c r="B130" s="80">
        <v>93</v>
      </c>
      <c r="C130" s="80">
        <v>8</v>
      </c>
      <c r="D130" s="80">
        <v>6</v>
      </c>
      <c r="E130" s="80">
        <v>2011</v>
      </c>
      <c r="F130" s="80" t="s">
        <v>87</v>
      </c>
      <c r="G130" s="80" t="s">
        <v>1821</v>
      </c>
      <c r="H130" s="80" t="s">
        <v>1822</v>
      </c>
      <c r="I130" s="177"/>
      <c r="J130" s="81">
        <v>18.191985638645939</v>
      </c>
      <c r="K130" s="81">
        <v>1.4389586300644268</v>
      </c>
      <c r="L130" s="81">
        <v>2.6975836536731657</v>
      </c>
      <c r="M130" s="81">
        <v>18.900103254469961</v>
      </c>
      <c r="N130" s="81">
        <v>17.688340149838719</v>
      </c>
      <c r="O130" s="81">
        <v>14.561374765866706</v>
      </c>
      <c r="P130" s="81">
        <v>10.594647472124196</v>
      </c>
      <c r="Q130" s="81">
        <v>0.96747826122028824</v>
      </c>
      <c r="R130" s="81">
        <v>1.2501451767756766</v>
      </c>
      <c r="S130" s="81">
        <v>2.2073470361600003</v>
      </c>
      <c r="T130" s="82"/>
      <c r="U130" s="81">
        <v>2785898</v>
      </c>
      <c r="V130" s="81">
        <v>525</v>
      </c>
      <c r="W130" s="81">
        <v>38</v>
      </c>
      <c r="X130" s="81">
        <v>3965</v>
      </c>
      <c r="Y130" s="81">
        <v>5450</v>
      </c>
      <c r="Z130" s="81">
        <v>7556</v>
      </c>
      <c r="AA130" s="81">
        <v>2141</v>
      </c>
      <c r="AB130" s="81">
        <v>13786</v>
      </c>
      <c r="AC130" s="81">
        <v>217950</v>
      </c>
      <c r="AD130" s="81">
        <v>2.2073470361600003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1830</v>
      </c>
      <c r="B131" s="80">
        <v>94</v>
      </c>
      <c r="C131" s="80">
        <v>9</v>
      </c>
      <c r="D131" s="80">
        <v>6</v>
      </c>
      <c r="E131" s="80">
        <v>2012</v>
      </c>
      <c r="F131" s="80" t="s">
        <v>88</v>
      </c>
      <c r="G131" s="80" t="s">
        <v>1821</v>
      </c>
      <c r="H131" s="80" t="s">
        <v>1822</v>
      </c>
      <c r="I131" s="177"/>
      <c r="J131" s="81">
        <v>22.774567437937737</v>
      </c>
      <c r="K131" s="81">
        <v>1.3907624672345595</v>
      </c>
      <c r="L131" s="81">
        <v>2.6154509138815913</v>
      </c>
      <c r="M131" s="81">
        <v>20.475309050534236</v>
      </c>
      <c r="N131" s="81">
        <v>20.654692539778061</v>
      </c>
      <c r="O131" s="81">
        <v>14.748878582382572</v>
      </c>
      <c r="P131" s="81">
        <v>10.505628671037817</v>
      </c>
      <c r="Q131" s="81">
        <v>1.0496933120534693</v>
      </c>
      <c r="R131" s="81">
        <v>1.6628842129866175</v>
      </c>
      <c r="S131" s="81">
        <v>2.5422676846000001</v>
      </c>
      <c r="T131" s="82"/>
      <c r="U131" s="81">
        <v>3123302</v>
      </c>
      <c r="V131" s="81">
        <v>525</v>
      </c>
      <c r="W131" s="81">
        <v>38</v>
      </c>
      <c r="X131" s="81">
        <v>3965</v>
      </c>
      <c r="Y131" s="81">
        <v>5500</v>
      </c>
      <c r="Z131" s="81">
        <v>7714</v>
      </c>
      <c r="AA131" s="81">
        <v>2111</v>
      </c>
      <c r="AB131" s="81">
        <v>13767</v>
      </c>
      <c r="AC131" s="81">
        <v>282398</v>
      </c>
      <c r="AD131" s="81">
        <v>2.5422676846000001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32.716999999999999</v>
      </c>
      <c r="BJ131" s="81">
        <v>0</v>
      </c>
      <c r="BK131" s="81">
        <v>0</v>
      </c>
      <c r="BL131" s="81">
        <v>0</v>
      </c>
      <c r="BM131" s="82"/>
      <c r="BN131" s="81">
        <v>0</v>
      </c>
      <c r="BO131" s="81">
        <v>0</v>
      </c>
      <c r="BP131" s="81">
        <v>1</v>
      </c>
      <c r="BQ131" s="81">
        <v>0</v>
      </c>
      <c r="BR131" s="81">
        <v>0</v>
      </c>
      <c r="BS131" s="81">
        <v>0</v>
      </c>
      <c r="BT131"/>
      <c r="BU131" s="80">
        <v>32.716999999999999</v>
      </c>
      <c r="BV131" s="80">
        <v>0</v>
      </c>
      <c r="BW131" s="80">
        <v>0</v>
      </c>
      <c r="BX131" s="80">
        <v>0</v>
      </c>
      <c r="BY131" s="80">
        <v>0</v>
      </c>
      <c r="BZ131" s="80">
        <v>0</v>
      </c>
      <c r="CA131" s="80">
        <v>0</v>
      </c>
      <c r="CB131" s="80">
        <v>0</v>
      </c>
      <c r="CC131" s="80">
        <v>0</v>
      </c>
    </row>
    <row r="132" spans="1:81">
      <c r="A132" s="80" t="s">
        <v>1831</v>
      </c>
      <c r="B132" s="80">
        <v>95</v>
      </c>
      <c r="C132" s="80">
        <v>10</v>
      </c>
      <c r="D132" s="80">
        <v>6</v>
      </c>
      <c r="E132" s="80">
        <v>2013</v>
      </c>
      <c r="F132" s="80" t="s">
        <v>89</v>
      </c>
      <c r="G132" s="80" t="s">
        <v>1821</v>
      </c>
      <c r="H132" s="80" t="s">
        <v>1822</v>
      </c>
      <c r="I132" s="177"/>
      <c r="J132" s="81">
        <v>31.450772199771478</v>
      </c>
      <c r="K132" s="81">
        <v>1.3135817135783208</v>
      </c>
      <c r="L132" s="81">
        <v>2.65401594083658</v>
      </c>
      <c r="M132" s="81">
        <v>20.738393372715354</v>
      </c>
      <c r="N132" s="81">
        <v>20.045589508482262</v>
      </c>
      <c r="O132" s="81">
        <v>14.404031225371646</v>
      </c>
      <c r="P132" s="81">
        <v>10.395351839207549</v>
      </c>
      <c r="Q132" s="81">
        <v>1.0604763600830778</v>
      </c>
      <c r="R132" s="81">
        <v>2.2029921770184719</v>
      </c>
      <c r="S132" s="81">
        <v>1.8324415999999999</v>
      </c>
      <c r="T132" s="82"/>
      <c r="U132" s="81">
        <v>3207558</v>
      </c>
      <c r="V132" s="81">
        <v>525</v>
      </c>
      <c r="W132" s="81">
        <v>38</v>
      </c>
      <c r="X132" s="81">
        <v>3965</v>
      </c>
      <c r="Y132" s="81">
        <v>5510</v>
      </c>
      <c r="Z132" s="81">
        <v>7870</v>
      </c>
      <c r="AA132" s="81">
        <v>2081</v>
      </c>
      <c r="AB132" s="81">
        <v>13709</v>
      </c>
      <c r="AC132" s="81">
        <v>365194</v>
      </c>
      <c r="AD132" s="81">
        <v>1.8324415999999999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38.372</v>
      </c>
      <c r="BJ132" s="81">
        <v>0</v>
      </c>
      <c r="BK132" s="81">
        <v>0</v>
      </c>
      <c r="BL132" s="81">
        <v>0</v>
      </c>
      <c r="BM132" s="82"/>
      <c r="BN132" s="81">
        <v>0</v>
      </c>
      <c r="BO132" s="81">
        <v>0</v>
      </c>
      <c r="BP132" s="81">
        <v>1</v>
      </c>
      <c r="BQ132" s="81">
        <v>0</v>
      </c>
      <c r="BR132" s="81">
        <v>0</v>
      </c>
      <c r="BS132" s="81">
        <v>0</v>
      </c>
      <c r="BT132"/>
      <c r="BU132" s="80">
        <v>38.372</v>
      </c>
      <c r="BV132" s="80">
        <v>0</v>
      </c>
      <c r="BW132" s="80">
        <v>0</v>
      </c>
      <c r="BX132" s="80">
        <v>0</v>
      </c>
      <c r="BY132" s="80">
        <v>0</v>
      </c>
      <c r="BZ132" s="80">
        <v>0</v>
      </c>
      <c r="CA132" s="80">
        <v>0</v>
      </c>
      <c r="CB132" s="80">
        <v>0</v>
      </c>
      <c r="CC132" s="80">
        <v>0</v>
      </c>
    </row>
    <row r="133" spans="1:81">
      <c r="A133" s="80" t="s">
        <v>1832</v>
      </c>
      <c r="B133" s="80">
        <v>96</v>
      </c>
      <c r="C133" s="80">
        <v>11</v>
      </c>
      <c r="D133" s="80">
        <v>6</v>
      </c>
      <c r="E133" s="80">
        <v>2014</v>
      </c>
      <c r="F133" s="80" t="s">
        <v>90</v>
      </c>
      <c r="G133" s="80" t="s">
        <v>1821</v>
      </c>
      <c r="H133" s="80" t="s">
        <v>1822</v>
      </c>
      <c r="I133" s="177"/>
      <c r="J133" s="81">
        <v>28.44165282258707</v>
      </c>
      <c r="K133" s="81">
        <v>1.4479867636689137</v>
      </c>
      <c r="L133" s="81">
        <v>3.0147287499903013</v>
      </c>
      <c r="M133" s="81">
        <v>20.05321262732339</v>
      </c>
      <c r="N133" s="81">
        <v>19.031169535511829</v>
      </c>
      <c r="O133" s="81">
        <v>13.84312519001152</v>
      </c>
      <c r="P133" s="81">
        <v>10.082860761317303</v>
      </c>
      <c r="Q133" s="81">
        <v>1.0270535345366163</v>
      </c>
      <c r="R133" s="81">
        <v>3.0680114057956231</v>
      </c>
      <c r="S133" s="81">
        <v>1.5639417091200001</v>
      </c>
      <c r="T133" s="82"/>
      <c r="U133" s="81">
        <v>3271964</v>
      </c>
      <c r="V133" s="81">
        <v>519</v>
      </c>
      <c r="W133" s="81">
        <v>39</v>
      </c>
      <c r="X133" s="81">
        <v>3859</v>
      </c>
      <c r="Y133" s="81">
        <v>5627</v>
      </c>
      <c r="Z133" s="81">
        <v>7966</v>
      </c>
      <c r="AA133" s="81">
        <v>2008</v>
      </c>
      <c r="AB133" s="81">
        <v>13838</v>
      </c>
      <c r="AC133" s="81">
        <v>510189</v>
      </c>
      <c r="AD133" s="81">
        <v>1.5639417091200001</v>
      </c>
      <c r="AE133" s="82"/>
      <c r="AF133" s="81">
        <v>39765461.105507694</v>
      </c>
      <c r="AG133" s="81">
        <v>1081066.0038416495</v>
      </c>
      <c r="AH133" s="81">
        <v>404174.58593917009</v>
      </c>
      <c r="AI133" s="81">
        <v>24264886.827097002</v>
      </c>
      <c r="AJ133" s="81">
        <v>26405225.29412638</v>
      </c>
      <c r="AK133" s="81">
        <v>0</v>
      </c>
      <c r="AL133" s="81">
        <v>0</v>
      </c>
      <c r="AM133" s="81">
        <v>1899750.6157912791</v>
      </c>
      <c r="AN133" s="81">
        <v>0</v>
      </c>
      <c r="AO133" s="81">
        <v>0</v>
      </c>
      <c r="AP133" s="82"/>
      <c r="AQ133" s="81">
        <v>427</v>
      </c>
      <c r="AR133" s="81">
        <v>92</v>
      </c>
      <c r="AS133" s="81">
        <v>0</v>
      </c>
      <c r="AT133" s="81">
        <v>0</v>
      </c>
      <c r="AU133" s="81">
        <v>0</v>
      </c>
      <c r="AV133" s="81">
        <v>0</v>
      </c>
      <c r="AW133" s="81" t="s">
        <v>564</v>
      </c>
      <c r="AX133" s="82"/>
      <c r="AY133" s="81">
        <v>1922.875</v>
      </c>
      <c r="AZ133" s="81">
        <v>7449.4</v>
      </c>
      <c r="BA133" s="81">
        <v>0</v>
      </c>
      <c r="BB133" s="81">
        <v>0</v>
      </c>
      <c r="BC133" s="81">
        <v>0</v>
      </c>
      <c r="BD133" s="81">
        <v>0</v>
      </c>
      <c r="BE133" s="81" t="s">
        <v>564</v>
      </c>
      <c r="BF133" s="82"/>
      <c r="BG133" s="81">
        <v>0</v>
      </c>
      <c r="BH133" s="81">
        <v>0</v>
      </c>
      <c r="BI133" s="81">
        <v>41.526000000000003</v>
      </c>
      <c r="BJ133" s="81">
        <v>0</v>
      </c>
      <c r="BK133" s="81">
        <v>0</v>
      </c>
      <c r="BL133" s="81">
        <v>0</v>
      </c>
      <c r="BM133" s="82"/>
      <c r="BN133" s="81">
        <v>0</v>
      </c>
      <c r="BO133" s="81">
        <v>0</v>
      </c>
      <c r="BP133" s="81">
        <v>1</v>
      </c>
      <c r="BQ133" s="81">
        <v>0</v>
      </c>
      <c r="BR133" s="81">
        <v>0</v>
      </c>
      <c r="BS133" s="81">
        <v>0</v>
      </c>
      <c r="BT133"/>
      <c r="BU133" s="80">
        <v>41.526000000000003</v>
      </c>
      <c r="BV133" s="80">
        <v>0</v>
      </c>
      <c r="BW133" s="80">
        <v>0</v>
      </c>
      <c r="BX133" s="80">
        <v>0</v>
      </c>
      <c r="BY133" s="80">
        <v>0</v>
      </c>
      <c r="BZ133" s="80">
        <v>0</v>
      </c>
      <c r="CA133" s="80">
        <v>0</v>
      </c>
      <c r="CB133" s="80">
        <v>0</v>
      </c>
      <c r="CC133" s="80">
        <v>0</v>
      </c>
    </row>
    <row r="134" spans="1:81">
      <c r="A134" s="80" t="s">
        <v>1833</v>
      </c>
      <c r="B134" s="80">
        <v>97</v>
      </c>
      <c r="C134" s="80">
        <v>12</v>
      </c>
      <c r="D134" s="80">
        <v>6</v>
      </c>
      <c r="E134" s="80">
        <v>2015</v>
      </c>
      <c r="F134" s="80" t="s">
        <v>91</v>
      </c>
      <c r="G134" s="80" t="s">
        <v>1821</v>
      </c>
      <c r="H134" s="80" t="s">
        <v>1822</v>
      </c>
      <c r="I134" s="177"/>
      <c r="J134" s="81">
        <v>0</v>
      </c>
      <c r="K134" s="81">
        <v>1.2123773596261609</v>
      </c>
      <c r="L134" s="81">
        <v>3.4270035365156541</v>
      </c>
      <c r="M134" s="81">
        <v>16.968701039405367</v>
      </c>
      <c r="N134" s="81">
        <v>16.748398365475044</v>
      </c>
      <c r="O134" s="81">
        <v>13.924450687946488</v>
      </c>
      <c r="P134" s="81">
        <v>10.09079412537409</v>
      </c>
      <c r="Q134" s="81">
        <v>1.0042719038957726</v>
      </c>
      <c r="R134" s="81">
        <v>4.1842925049866375</v>
      </c>
      <c r="S134" s="81">
        <v>1.8632507341499998</v>
      </c>
      <c r="T134" s="82"/>
      <c r="U134" s="81">
        <v>0</v>
      </c>
      <c r="V134" s="81">
        <v>519</v>
      </c>
      <c r="W134" s="81">
        <v>39</v>
      </c>
      <c r="X134" s="81">
        <v>3859</v>
      </c>
      <c r="Y134" s="81">
        <v>5678</v>
      </c>
      <c r="Z134" s="81">
        <v>8090</v>
      </c>
      <c r="AA134" s="81">
        <v>2008</v>
      </c>
      <c r="AB134" s="81">
        <v>13822</v>
      </c>
      <c r="AC134" s="81">
        <v>716781</v>
      </c>
      <c r="AD134" s="81">
        <v>1.8632507341499998</v>
      </c>
      <c r="AE134" s="82"/>
      <c r="AF134" s="81">
        <v>0</v>
      </c>
      <c r="AG134" s="81">
        <v>928836.1048076388</v>
      </c>
      <c r="AH134" s="81">
        <v>425969.73416608118</v>
      </c>
      <c r="AI134" s="81">
        <v>23706224.752569184</v>
      </c>
      <c r="AJ134" s="81">
        <v>25657560.904732905</v>
      </c>
      <c r="AK134" s="81">
        <v>0</v>
      </c>
      <c r="AL134" s="81">
        <v>0</v>
      </c>
      <c r="AM134" s="81">
        <v>1894247.1188907113</v>
      </c>
      <c r="AN134" s="81">
        <v>0</v>
      </c>
      <c r="AO134" s="81">
        <v>0</v>
      </c>
      <c r="AP134" s="82"/>
      <c r="AQ134" s="81">
        <v>463</v>
      </c>
      <c r="AR134" s="81">
        <v>119</v>
      </c>
      <c r="AS134" s="81">
        <v>0</v>
      </c>
      <c r="AT134" s="81">
        <v>0</v>
      </c>
      <c r="AU134" s="81">
        <v>0</v>
      </c>
      <c r="AV134" s="81">
        <v>0</v>
      </c>
      <c r="AW134" s="81" t="s">
        <v>564</v>
      </c>
      <c r="AX134" s="82"/>
      <c r="AY134" s="81">
        <v>2167.7750000000001</v>
      </c>
      <c r="AZ134" s="81">
        <v>9353.2000000000007</v>
      </c>
      <c r="BA134" s="81">
        <v>0</v>
      </c>
      <c r="BB134" s="81">
        <v>0</v>
      </c>
      <c r="BC134" s="81">
        <v>0</v>
      </c>
      <c r="BD134" s="81">
        <v>0</v>
      </c>
      <c r="BE134" s="81" t="s">
        <v>564</v>
      </c>
      <c r="BF134" s="82"/>
      <c r="BG134" s="81">
        <v>0</v>
      </c>
      <c r="BH134" s="81">
        <v>0</v>
      </c>
      <c r="BI134" s="81">
        <v>45.383000000000003</v>
      </c>
      <c r="BJ134" s="81">
        <v>0</v>
      </c>
      <c r="BK134" s="81">
        <v>0</v>
      </c>
      <c r="BL134" s="81">
        <v>0</v>
      </c>
      <c r="BM134" s="82"/>
      <c r="BN134" s="81">
        <v>0</v>
      </c>
      <c r="BO134" s="81">
        <v>0</v>
      </c>
      <c r="BP134" s="81">
        <v>1</v>
      </c>
      <c r="BQ134" s="81">
        <v>0</v>
      </c>
      <c r="BR134" s="81">
        <v>0</v>
      </c>
      <c r="BS134" s="81">
        <v>0</v>
      </c>
      <c r="BT134"/>
      <c r="BU134" s="80">
        <v>45.383000000000003</v>
      </c>
      <c r="BV134" s="80">
        <v>0</v>
      </c>
      <c r="BW134" s="80">
        <v>0</v>
      </c>
      <c r="BX134" s="80">
        <v>0</v>
      </c>
      <c r="BY134" s="80">
        <v>0</v>
      </c>
      <c r="BZ134" s="80">
        <v>0</v>
      </c>
      <c r="CA134" s="80">
        <v>0</v>
      </c>
      <c r="CB134" s="80">
        <v>0</v>
      </c>
      <c r="CC134" s="80">
        <v>0</v>
      </c>
    </row>
    <row r="135" spans="1:81">
      <c r="A135" s="80" t="s">
        <v>1834</v>
      </c>
      <c r="B135" s="80">
        <v>98</v>
      </c>
      <c r="C135" s="80">
        <v>13</v>
      </c>
      <c r="D135" s="80">
        <v>6</v>
      </c>
      <c r="E135" s="80">
        <v>2016</v>
      </c>
      <c r="F135" s="80" t="s">
        <v>92</v>
      </c>
      <c r="G135" s="80" t="s">
        <v>1821</v>
      </c>
      <c r="H135" s="80" t="s">
        <v>1822</v>
      </c>
      <c r="I135" s="177"/>
      <c r="J135" s="81">
        <v>0</v>
      </c>
      <c r="K135" s="81">
        <v>1.2202911473087419</v>
      </c>
      <c r="L135" s="81">
        <v>3.2672728267842595</v>
      </c>
      <c r="M135" s="81">
        <v>14.141091280469523</v>
      </c>
      <c r="N135" s="81">
        <v>15.526631875014321</v>
      </c>
      <c r="O135" s="81">
        <v>13.862478239215763</v>
      </c>
      <c r="P135" s="81">
        <v>9.858346804209198</v>
      </c>
      <c r="Q135" s="81">
        <v>0.97691157721141431</v>
      </c>
      <c r="R135" s="81">
        <v>3.6984669610947365</v>
      </c>
      <c r="S135" s="81">
        <v>2.2104096819999999</v>
      </c>
      <c r="T135" s="82"/>
      <c r="U135" s="81">
        <v>0</v>
      </c>
      <c r="V135" s="81">
        <v>519</v>
      </c>
      <c r="W135" s="81">
        <v>39</v>
      </c>
      <c r="X135" s="81">
        <v>3859</v>
      </c>
      <c r="Y135" s="81">
        <v>5734</v>
      </c>
      <c r="Z135" s="81">
        <v>8153</v>
      </c>
      <c r="AA135" s="81">
        <v>2029</v>
      </c>
      <c r="AB135" s="81">
        <v>13831</v>
      </c>
      <c r="AC135" s="81">
        <v>631661.75116924348</v>
      </c>
      <c r="AD135" s="81">
        <v>2.2104096819999999</v>
      </c>
      <c r="AE135" s="82"/>
      <c r="AF135" s="81">
        <v>0</v>
      </c>
      <c r="AG135" s="81">
        <v>909563.68016306055</v>
      </c>
      <c r="AH135" s="81">
        <v>377875.51809880539</v>
      </c>
      <c r="AI135" s="81">
        <v>22347240.804780949</v>
      </c>
      <c r="AJ135" s="81">
        <v>24050046.97713241</v>
      </c>
      <c r="AK135" s="81">
        <v>0</v>
      </c>
      <c r="AL135" s="81">
        <v>0</v>
      </c>
      <c r="AM135" s="81">
        <v>1896953.133526942</v>
      </c>
      <c r="AN135" s="81">
        <v>0</v>
      </c>
      <c r="AO135" s="81">
        <v>0</v>
      </c>
      <c r="AP135" s="82"/>
      <c r="AQ135" s="81">
        <v>489</v>
      </c>
      <c r="AR135" s="81">
        <v>123</v>
      </c>
      <c r="AS135" s="81">
        <v>0</v>
      </c>
      <c r="AT135" s="81">
        <v>0</v>
      </c>
      <c r="AU135" s="81">
        <v>0</v>
      </c>
      <c r="AV135" s="81">
        <v>0</v>
      </c>
      <c r="AW135" s="81" t="s">
        <v>564</v>
      </c>
      <c r="AX135" s="82"/>
      <c r="AY135" s="81">
        <v>2316.5749999999998</v>
      </c>
      <c r="AZ135" s="81">
        <v>9510</v>
      </c>
      <c r="BA135" s="81">
        <v>0</v>
      </c>
      <c r="BB135" s="81">
        <v>0</v>
      </c>
      <c r="BC135" s="81">
        <v>0</v>
      </c>
      <c r="BD135" s="81">
        <v>0</v>
      </c>
      <c r="BE135" s="81" t="s">
        <v>564</v>
      </c>
      <c r="BF135" s="82"/>
      <c r="BG135" s="81">
        <v>0</v>
      </c>
      <c r="BH135" s="81">
        <v>0</v>
      </c>
      <c r="BI135" s="81">
        <v>42.497</v>
      </c>
      <c r="BJ135" s="81">
        <v>0</v>
      </c>
      <c r="BK135" s="81">
        <v>0</v>
      </c>
      <c r="BL135" s="81">
        <v>0</v>
      </c>
      <c r="BM135" s="82"/>
      <c r="BN135" s="81">
        <v>0</v>
      </c>
      <c r="BO135" s="81">
        <v>0</v>
      </c>
      <c r="BP135" s="81">
        <v>1</v>
      </c>
      <c r="BQ135" s="81">
        <v>0</v>
      </c>
      <c r="BR135" s="81">
        <v>0</v>
      </c>
      <c r="BS135" s="81">
        <v>0</v>
      </c>
      <c r="BT135"/>
      <c r="BU135" s="80">
        <v>42.497</v>
      </c>
      <c r="BV135" s="80">
        <v>0</v>
      </c>
      <c r="BW135" s="80">
        <v>0</v>
      </c>
      <c r="BX135" s="80">
        <v>0</v>
      </c>
      <c r="BY135" s="80">
        <v>0</v>
      </c>
      <c r="BZ135" s="80">
        <v>0</v>
      </c>
      <c r="CA135" s="80">
        <v>0</v>
      </c>
      <c r="CB135" s="80">
        <v>0</v>
      </c>
      <c r="CC135" s="80">
        <v>0</v>
      </c>
    </row>
    <row r="136" spans="1:81">
      <c r="A136" s="80" t="s">
        <v>1835</v>
      </c>
      <c r="B136" s="80">
        <v>99</v>
      </c>
      <c r="C136" s="80">
        <v>14</v>
      </c>
      <c r="D136" s="80">
        <v>6</v>
      </c>
      <c r="E136" s="80">
        <v>2017</v>
      </c>
      <c r="F136" s="80" t="s">
        <v>71</v>
      </c>
      <c r="G136" s="80" t="s">
        <v>1821</v>
      </c>
      <c r="H136" s="80" t="s">
        <v>1822</v>
      </c>
      <c r="I136" s="177"/>
      <c r="J136" s="81">
        <v>0</v>
      </c>
      <c r="K136" s="81">
        <v>1.1691638759775098</v>
      </c>
      <c r="L136" s="81">
        <v>2.8362126780825641</v>
      </c>
      <c r="M136" s="81">
        <v>13.578531956027913</v>
      </c>
      <c r="N136" s="81">
        <v>15.867475697872944</v>
      </c>
      <c r="O136" s="81">
        <v>13.743318632568739</v>
      </c>
      <c r="P136" s="81">
        <v>9.6993388241810514</v>
      </c>
      <c r="Q136" s="81">
        <v>0.94685203385172911</v>
      </c>
      <c r="R136" s="81">
        <v>3.2511326640472054</v>
      </c>
      <c r="S136" s="81">
        <v>2.3507795519600001</v>
      </c>
      <c r="T136" s="82"/>
      <c r="U136" s="81">
        <v>0</v>
      </c>
      <c r="V136" s="81">
        <v>519</v>
      </c>
      <c r="W136" s="81">
        <v>39</v>
      </c>
      <c r="X136" s="81">
        <v>3859</v>
      </c>
      <c r="Y136" s="81">
        <v>5814</v>
      </c>
      <c r="Z136" s="81">
        <v>8217</v>
      </c>
      <c r="AA136" s="81">
        <v>2009</v>
      </c>
      <c r="AB136" s="81">
        <v>13863</v>
      </c>
      <c r="AC136" s="81">
        <v>566278.99999999988</v>
      </c>
      <c r="AD136" s="81">
        <v>2.3507795519600001</v>
      </c>
      <c r="AE136" s="82"/>
      <c r="AF136" s="81">
        <v>0</v>
      </c>
      <c r="AG136" s="81">
        <v>894972.70995455456</v>
      </c>
      <c r="AH136" s="81">
        <v>443939.91649510869</v>
      </c>
      <c r="AI136" s="81">
        <v>22482506.832891691</v>
      </c>
      <c r="AJ136" s="81">
        <v>27522811.11566896</v>
      </c>
      <c r="AK136" s="81">
        <v>0</v>
      </c>
      <c r="AL136" s="81">
        <v>0</v>
      </c>
      <c r="AM136" s="81">
        <v>1904317.0875979729</v>
      </c>
      <c r="AN136" s="81">
        <v>0</v>
      </c>
      <c r="AO136" s="81">
        <v>0</v>
      </c>
      <c r="AP136" s="82"/>
      <c r="AQ136" s="81">
        <v>510</v>
      </c>
      <c r="AR136" s="81">
        <v>125</v>
      </c>
      <c r="AS136" s="81">
        <v>0</v>
      </c>
      <c r="AT136" s="81">
        <v>0</v>
      </c>
      <c r="AU136" s="81">
        <v>0</v>
      </c>
      <c r="AV136" s="81">
        <v>0</v>
      </c>
      <c r="AW136" s="81" t="s">
        <v>564</v>
      </c>
      <c r="AX136" s="82"/>
      <c r="AY136" s="81">
        <v>2444.855</v>
      </c>
      <c r="AZ136" s="81">
        <v>9572.6999999999989</v>
      </c>
      <c r="BA136" s="81">
        <v>0</v>
      </c>
      <c r="BB136" s="81">
        <v>0</v>
      </c>
      <c r="BC136" s="81">
        <v>0</v>
      </c>
      <c r="BD136" s="81">
        <v>0</v>
      </c>
      <c r="BE136" s="81" t="s">
        <v>564</v>
      </c>
      <c r="BF136" s="82"/>
      <c r="BG136" s="81">
        <v>0</v>
      </c>
      <c r="BH136" s="81">
        <v>0</v>
      </c>
      <c r="BI136" s="81">
        <v>40.465000000000003</v>
      </c>
      <c r="BJ136" s="81">
        <v>0</v>
      </c>
      <c r="BK136" s="81">
        <v>0</v>
      </c>
      <c r="BL136" s="81">
        <v>0</v>
      </c>
      <c r="BM136" s="82"/>
      <c r="BN136" s="81">
        <v>0</v>
      </c>
      <c r="BO136" s="81">
        <v>0</v>
      </c>
      <c r="BP136" s="81">
        <v>1</v>
      </c>
      <c r="BQ136" s="81">
        <v>0</v>
      </c>
      <c r="BR136" s="81">
        <v>0</v>
      </c>
      <c r="BS136" s="81">
        <v>0</v>
      </c>
      <c r="BT136"/>
      <c r="BU136" s="80">
        <v>40.465000000000003</v>
      </c>
      <c r="BV136" s="80">
        <v>0</v>
      </c>
      <c r="BW136" s="80">
        <v>0</v>
      </c>
      <c r="BX136" s="80">
        <v>0</v>
      </c>
      <c r="BY136" s="80">
        <v>0</v>
      </c>
      <c r="BZ136" s="80">
        <v>0</v>
      </c>
      <c r="CA136" s="80">
        <v>0</v>
      </c>
      <c r="CB136" s="80">
        <v>0</v>
      </c>
      <c r="CC136" s="80">
        <v>0</v>
      </c>
    </row>
    <row r="137" spans="1:81">
      <c r="A137" s="80" t="s">
        <v>1836</v>
      </c>
      <c r="B137" s="80">
        <v>100</v>
      </c>
      <c r="C137" s="80">
        <v>15</v>
      </c>
      <c r="D137" s="80">
        <v>6</v>
      </c>
      <c r="E137" s="80">
        <v>2018</v>
      </c>
      <c r="F137" s="80" t="s">
        <v>93</v>
      </c>
      <c r="G137" s="80" t="s">
        <v>1821</v>
      </c>
      <c r="H137" s="80" t="s">
        <v>1822</v>
      </c>
      <c r="I137" s="177"/>
      <c r="J137" s="81">
        <v>0</v>
      </c>
      <c r="K137" s="81">
        <v>1.025281161067122</v>
      </c>
      <c r="L137" s="81">
        <v>2.5575462416358952</v>
      </c>
      <c r="M137" s="81">
        <v>12.272127324168574</v>
      </c>
      <c r="N137" s="81">
        <v>12.013695046504813</v>
      </c>
      <c r="O137" s="81">
        <v>13.718151204231782</v>
      </c>
      <c r="P137" s="81">
        <v>9.5071915999521384</v>
      </c>
      <c r="Q137" s="81">
        <v>0.88490548058551044</v>
      </c>
      <c r="R137" s="81">
        <v>0.19616838385629856</v>
      </c>
      <c r="S137" s="81">
        <v>2.3132983561599998</v>
      </c>
      <c r="T137" s="82"/>
      <c r="U137" s="81">
        <v>0</v>
      </c>
      <c r="V137" s="81">
        <v>519</v>
      </c>
      <c r="W137" s="81">
        <v>39</v>
      </c>
      <c r="X137" s="81">
        <v>3859</v>
      </c>
      <c r="Y137" s="81">
        <v>5874</v>
      </c>
      <c r="Z137" s="81">
        <v>8359</v>
      </c>
      <c r="AA137" s="81">
        <v>1989</v>
      </c>
      <c r="AB137" s="81">
        <v>13962</v>
      </c>
      <c r="AC137" s="81">
        <v>34034.499999999993</v>
      </c>
      <c r="AD137" s="81">
        <v>2.3132983561599998</v>
      </c>
      <c r="AE137" s="82"/>
      <c r="AF137" s="81">
        <v>0</v>
      </c>
      <c r="AG137" s="81">
        <v>799041.55912983348</v>
      </c>
      <c r="AH137" s="81">
        <v>384401.5856328581</v>
      </c>
      <c r="AI137" s="81">
        <v>23391865.447419669</v>
      </c>
      <c r="AJ137" s="81">
        <v>26832827.192321859</v>
      </c>
      <c r="AK137" s="81">
        <v>0</v>
      </c>
      <c r="AL137" s="81">
        <v>0</v>
      </c>
      <c r="AM137" s="81">
        <v>1921884.8077560409</v>
      </c>
      <c r="AN137" s="81">
        <v>0</v>
      </c>
      <c r="AO137" s="81">
        <v>0</v>
      </c>
      <c r="AP137" s="82"/>
      <c r="AQ137" s="81">
        <v>530</v>
      </c>
      <c r="AR137" s="81">
        <v>128</v>
      </c>
      <c r="AS137" s="81">
        <v>0</v>
      </c>
      <c r="AT137" s="81">
        <v>0</v>
      </c>
      <c r="AU137" s="81">
        <v>0</v>
      </c>
      <c r="AV137" s="81">
        <v>0</v>
      </c>
      <c r="AW137" s="81" t="s">
        <v>564</v>
      </c>
      <c r="AX137" s="82"/>
      <c r="AY137" s="81">
        <v>2558.6550000000011</v>
      </c>
      <c r="AZ137" s="81">
        <v>9683</v>
      </c>
      <c r="BA137" s="81">
        <v>0</v>
      </c>
      <c r="BB137" s="81">
        <v>0</v>
      </c>
      <c r="BC137" s="81">
        <v>0</v>
      </c>
      <c r="BD137" s="81">
        <v>0</v>
      </c>
      <c r="BE137" s="81" t="s">
        <v>564</v>
      </c>
      <c r="BF137" s="82"/>
      <c r="BG137" s="81">
        <v>0</v>
      </c>
      <c r="BH137" s="81">
        <v>0</v>
      </c>
      <c r="BI137" s="81">
        <v>37.920999999999999</v>
      </c>
      <c r="BJ137" s="81">
        <v>0</v>
      </c>
      <c r="BK137" s="81">
        <v>0</v>
      </c>
      <c r="BL137" s="81">
        <v>0</v>
      </c>
      <c r="BM137" s="82"/>
      <c r="BN137" s="81">
        <v>0</v>
      </c>
      <c r="BO137" s="81">
        <v>0</v>
      </c>
      <c r="BP137" s="81">
        <v>1</v>
      </c>
      <c r="BQ137" s="81">
        <v>0</v>
      </c>
      <c r="BR137" s="81">
        <v>0</v>
      </c>
      <c r="BS137" s="81">
        <v>0</v>
      </c>
      <c r="BT137"/>
      <c r="BU137" s="80">
        <v>37.920999999999999</v>
      </c>
      <c r="BV137" s="80">
        <v>0</v>
      </c>
      <c r="BW137" s="80">
        <v>0</v>
      </c>
      <c r="BX137" s="80">
        <v>0</v>
      </c>
      <c r="BY137" s="80">
        <v>0</v>
      </c>
      <c r="BZ137" s="80">
        <v>0</v>
      </c>
      <c r="CA137" s="80">
        <v>0</v>
      </c>
      <c r="CB137" s="80">
        <v>0</v>
      </c>
      <c r="CC137" s="80">
        <v>0</v>
      </c>
    </row>
    <row r="138" spans="1:81">
      <c r="A138" s="80" t="s">
        <v>1837</v>
      </c>
      <c r="B138" s="80">
        <v>101</v>
      </c>
      <c r="C138" s="80">
        <v>16</v>
      </c>
      <c r="D138" s="80">
        <v>6</v>
      </c>
      <c r="E138" s="80">
        <v>2019</v>
      </c>
      <c r="F138" s="80" t="s">
        <v>73</v>
      </c>
      <c r="G138" s="80" t="s">
        <v>1821</v>
      </c>
      <c r="H138" s="80" t="s">
        <v>1822</v>
      </c>
      <c r="I138" s="177"/>
      <c r="J138" s="81">
        <v>20.981354383840245</v>
      </c>
      <c r="K138" s="81">
        <v>0.96132355181645956</v>
      </c>
      <c r="L138" s="81">
        <v>2.6034588275749129</v>
      </c>
      <c r="M138" s="81">
        <v>12.517968595120271</v>
      </c>
      <c r="N138" s="81">
        <v>12.997913145108463</v>
      </c>
      <c r="O138" s="81">
        <v>13.469771600581259</v>
      </c>
      <c r="P138" s="81">
        <v>9.6125957731033438</v>
      </c>
      <c r="Q138" s="81">
        <v>0.86472527316005343</v>
      </c>
      <c r="R138" s="81">
        <v>2.0866855538211233</v>
      </c>
      <c r="S138" s="81">
        <v>1.7671525941300001</v>
      </c>
      <c r="T138" s="82"/>
      <c r="U138" s="81">
        <v>4692901</v>
      </c>
      <c r="V138" s="81">
        <v>519</v>
      </c>
      <c r="W138" s="81">
        <v>39</v>
      </c>
      <c r="X138" s="81">
        <v>3859</v>
      </c>
      <c r="Y138" s="81">
        <v>5944</v>
      </c>
      <c r="Z138" s="81">
        <v>8433</v>
      </c>
      <c r="AA138" s="81">
        <v>1996</v>
      </c>
      <c r="AB138" s="81">
        <v>14013</v>
      </c>
      <c r="AC138" s="81">
        <v>367962</v>
      </c>
      <c r="AD138" s="81">
        <v>1.7671525941299999</v>
      </c>
      <c r="AE138" s="82"/>
      <c r="AF138" s="81">
        <v>46467008.643759139</v>
      </c>
      <c r="AG138" s="81">
        <v>773097.20594500122</v>
      </c>
      <c r="AH138" s="81">
        <v>458643.49189698708</v>
      </c>
      <c r="AI138" s="81">
        <v>22119081.648156289</v>
      </c>
      <c r="AJ138" s="81">
        <v>27281827.401731987</v>
      </c>
      <c r="AK138" s="81">
        <v>0</v>
      </c>
      <c r="AL138" s="81">
        <v>0</v>
      </c>
      <c r="AM138" s="81">
        <v>1908465.1101924791</v>
      </c>
      <c r="AN138" s="81">
        <v>0</v>
      </c>
      <c r="AO138" s="81">
        <v>0</v>
      </c>
      <c r="AP138" s="82"/>
      <c r="AQ138" s="81">
        <v>546</v>
      </c>
      <c r="AR138" s="81">
        <v>133</v>
      </c>
      <c r="AS138" s="81">
        <v>0</v>
      </c>
      <c r="AT138" s="81">
        <v>0</v>
      </c>
      <c r="AU138" s="81">
        <v>0</v>
      </c>
      <c r="AV138" s="81">
        <v>0</v>
      </c>
      <c r="AW138" s="81" t="s">
        <v>564</v>
      </c>
      <c r="AX138" s="82"/>
      <c r="AY138" s="81">
        <v>2647.7149999999988</v>
      </c>
      <c r="AZ138" s="81">
        <v>15743.2</v>
      </c>
      <c r="BA138" s="81">
        <v>0</v>
      </c>
      <c r="BB138" s="81">
        <v>0</v>
      </c>
      <c r="BC138" s="81">
        <v>0</v>
      </c>
      <c r="BD138" s="81">
        <v>0</v>
      </c>
      <c r="BE138" s="81" t="s">
        <v>564</v>
      </c>
      <c r="BF138" s="82"/>
      <c r="BG138" s="81">
        <v>0</v>
      </c>
      <c r="BH138" s="81">
        <v>0</v>
      </c>
      <c r="BI138" s="81">
        <v>19.091999999999999</v>
      </c>
      <c r="BJ138" s="81">
        <v>0</v>
      </c>
      <c r="BK138" s="81">
        <v>0</v>
      </c>
      <c r="BL138" s="81">
        <v>0</v>
      </c>
      <c r="BM138" s="82"/>
      <c r="BN138" s="81">
        <v>0</v>
      </c>
      <c r="BO138" s="81">
        <v>0</v>
      </c>
      <c r="BP138" s="81">
        <v>1</v>
      </c>
      <c r="BQ138" s="81">
        <v>0</v>
      </c>
      <c r="BR138" s="81">
        <v>0</v>
      </c>
      <c r="BS138" s="81">
        <v>0</v>
      </c>
      <c r="BT138"/>
      <c r="BU138" s="80">
        <v>19.091999999999999</v>
      </c>
      <c r="BV138" s="80">
        <v>0</v>
      </c>
      <c r="BW138" s="80">
        <v>0</v>
      </c>
      <c r="BX138" s="80">
        <v>0</v>
      </c>
      <c r="BY138" s="80">
        <v>0</v>
      </c>
      <c r="BZ138" s="80">
        <v>0</v>
      </c>
      <c r="CA138" s="80">
        <v>0</v>
      </c>
      <c r="CB138" s="80">
        <v>0</v>
      </c>
      <c r="CC138" s="80">
        <v>0</v>
      </c>
    </row>
    <row r="139" spans="1:81">
      <c r="A139" s="80" t="s">
        <v>1838</v>
      </c>
      <c r="B139" s="80">
        <v>102</v>
      </c>
      <c r="C139" s="80">
        <v>17</v>
      </c>
      <c r="D139" s="80">
        <v>6</v>
      </c>
      <c r="E139" s="80">
        <v>2020</v>
      </c>
      <c r="F139" s="80" t="s">
        <v>218</v>
      </c>
      <c r="G139" s="80" t="s">
        <v>1821</v>
      </c>
      <c r="H139" s="80" t="s">
        <v>1822</v>
      </c>
      <c r="I139" s="177"/>
      <c r="J139" s="81">
        <v>19.44780536298213</v>
      </c>
      <c r="K139" s="81">
        <v>1.0693474575747617</v>
      </c>
      <c r="L139" s="81">
        <v>3.4014079330122891</v>
      </c>
      <c r="M139" s="81">
        <v>12.852854651408189</v>
      </c>
      <c r="N139" s="81">
        <v>13.222358101617637</v>
      </c>
      <c r="O139" s="81">
        <v>12.047726278187985</v>
      </c>
      <c r="P139" s="81">
        <v>9.0912339419052639</v>
      </c>
      <c r="Q139" s="81">
        <v>0.83138071183599249</v>
      </c>
      <c r="R139" s="81">
        <v>2.002962198911872</v>
      </c>
      <c r="S139" s="81">
        <v>1.9433265544</v>
      </c>
      <c r="T139" s="82"/>
      <c r="U139" s="81">
        <v>3973405</v>
      </c>
      <c r="V139" s="81">
        <v>515</v>
      </c>
      <c r="W139" s="81">
        <v>46</v>
      </c>
      <c r="X139" s="81">
        <v>3864</v>
      </c>
      <c r="Y139" s="81">
        <v>6071</v>
      </c>
      <c r="Z139" s="81">
        <v>8609</v>
      </c>
      <c r="AA139" s="81">
        <v>2051</v>
      </c>
      <c r="AB139" s="81">
        <v>14100</v>
      </c>
      <c r="AC139" s="81">
        <v>355041</v>
      </c>
      <c r="AD139" s="81">
        <v>1.9433265544</v>
      </c>
      <c r="AE139" s="82"/>
      <c r="AF139" s="81">
        <v>41144557.95192457</v>
      </c>
      <c r="AG139" s="81">
        <v>798020.58625019598</v>
      </c>
      <c r="AH139" s="81">
        <v>686228.8145624022</v>
      </c>
      <c r="AI139" s="81">
        <v>21767450.148841012</v>
      </c>
      <c r="AJ139" s="81">
        <v>26507368.055384345</v>
      </c>
      <c r="AK139" s="81"/>
      <c r="AL139" s="81"/>
      <c r="AM139" s="81">
        <v>1840206.6542673451</v>
      </c>
      <c r="AN139" s="81"/>
      <c r="AO139" s="81"/>
      <c r="AP139" s="82"/>
      <c r="AQ139" s="81">
        <v>562</v>
      </c>
      <c r="AR139" s="81">
        <v>134</v>
      </c>
      <c r="AS139" s="81">
        <v>0</v>
      </c>
      <c r="AT139" s="81">
        <v>0</v>
      </c>
      <c r="AU139" s="81">
        <v>0</v>
      </c>
      <c r="AV139" s="81">
        <v>0</v>
      </c>
      <c r="AW139" s="81">
        <v>0</v>
      </c>
      <c r="AX139" s="82"/>
      <c r="AY139" s="81">
        <v>2743.665</v>
      </c>
      <c r="AZ139" s="81">
        <v>15759.7</v>
      </c>
      <c r="BA139" s="81">
        <v>0</v>
      </c>
      <c r="BB139" s="81">
        <v>0</v>
      </c>
      <c r="BC139" s="81">
        <v>0</v>
      </c>
      <c r="BD139" s="81">
        <v>0</v>
      </c>
      <c r="BE139" s="81">
        <v>0</v>
      </c>
      <c r="BF139" s="82"/>
      <c r="BG139" s="81">
        <v>0</v>
      </c>
      <c r="BH139" s="81">
        <v>0</v>
      </c>
      <c r="BI139" s="81">
        <v>31.72</v>
      </c>
      <c r="BJ139" s="81">
        <v>0</v>
      </c>
      <c r="BK139" s="81">
        <v>0</v>
      </c>
      <c r="BL139" s="81">
        <v>0</v>
      </c>
      <c r="BM139" s="82"/>
      <c r="BN139" s="81">
        <v>0</v>
      </c>
      <c r="BO139" s="81">
        <v>0</v>
      </c>
      <c r="BP139" s="81">
        <v>1</v>
      </c>
      <c r="BQ139" s="81">
        <v>0</v>
      </c>
      <c r="BR139" s="81">
        <v>0</v>
      </c>
      <c r="BS139" s="81">
        <v>0</v>
      </c>
      <c r="BT139"/>
      <c r="BU139" s="80">
        <v>31.72</v>
      </c>
      <c r="BV139" s="80">
        <v>0</v>
      </c>
      <c r="BW139" s="80">
        <v>0</v>
      </c>
      <c r="BX139" s="80">
        <v>0</v>
      </c>
      <c r="BY139" s="80">
        <v>0</v>
      </c>
      <c r="BZ139" s="80">
        <v>0</v>
      </c>
      <c r="CA139" s="80">
        <v>0</v>
      </c>
      <c r="CB139" s="80">
        <v>0</v>
      </c>
      <c r="CC139" s="80">
        <v>0</v>
      </c>
    </row>
    <row r="140" spans="1:81">
      <c r="A140" s="80" t="s">
        <v>1839</v>
      </c>
      <c r="B140" s="80">
        <v>102</v>
      </c>
      <c r="C140" s="80">
        <v>18</v>
      </c>
      <c r="D140" s="80">
        <v>6</v>
      </c>
      <c r="E140" s="80">
        <v>2021</v>
      </c>
      <c r="F140" s="80" t="s">
        <v>75</v>
      </c>
      <c r="G140" s="174" t="s">
        <v>1821</v>
      </c>
      <c r="H140" s="80" t="s">
        <v>1822</v>
      </c>
      <c r="I140" s="177"/>
      <c r="J140" s="81">
        <v>0</v>
      </c>
      <c r="K140" s="81">
        <v>1.0800865735379916</v>
      </c>
      <c r="L140" s="81">
        <v>3.1265914748619865</v>
      </c>
      <c r="M140" s="81">
        <v>11.576560519425339</v>
      </c>
      <c r="N140" s="81">
        <v>11.144446096367915</v>
      </c>
      <c r="O140" s="81">
        <v>11.852614491263829</v>
      </c>
      <c r="P140" s="81">
        <v>9.4451165926801188</v>
      </c>
      <c r="Q140" s="81">
        <v>0.83771803715075421</v>
      </c>
      <c r="R140" s="81">
        <v>2.1316750380133591</v>
      </c>
      <c r="S140" s="81">
        <v>2.4300076692000001</v>
      </c>
      <c r="T140" s="82"/>
      <c r="U140" s="81">
        <v>0</v>
      </c>
      <c r="V140" s="81">
        <v>515</v>
      </c>
      <c r="W140" s="81">
        <v>46</v>
      </c>
      <c r="X140" s="81">
        <v>3864</v>
      </c>
      <c r="Y140" s="81">
        <v>6093</v>
      </c>
      <c r="Z140" s="81">
        <v>8721</v>
      </c>
      <c r="AA140" s="81">
        <v>2078</v>
      </c>
      <c r="AB140" s="81">
        <v>14039</v>
      </c>
      <c r="AC140" s="81">
        <v>366242.49999999994</v>
      </c>
      <c r="AD140" s="81">
        <v>2.4300076692000001</v>
      </c>
      <c r="AE140" s="82"/>
      <c r="AF140" s="81">
        <v>0</v>
      </c>
      <c r="AG140" s="81">
        <v>830236.81527192215</v>
      </c>
      <c r="AH140" s="81">
        <v>659654.39401572687</v>
      </c>
      <c r="AI140" s="81">
        <v>22867944.400587868</v>
      </c>
      <c r="AJ140" s="81">
        <v>25543240.867396865</v>
      </c>
      <c r="AK140" s="81">
        <v>0</v>
      </c>
      <c r="AL140" s="81">
        <v>0</v>
      </c>
      <c r="AM140" s="81">
        <v>1842813.7209337451</v>
      </c>
      <c r="AN140" s="81">
        <v>0</v>
      </c>
      <c r="AO140" s="81">
        <v>0</v>
      </c>
      <c r="AP140" s="82"/>
      <c r="AQ140" s="81">
        <v>590</v>
      </c>
      <c r="AR140" s="81">
        <v>137</v>
      </c>
      <c r="AS140" s="81">
        <v>0</v>
      </c>
      <c r="AT140" s="81">
        <v>0</v>
      </c>
      <c r="AU140" s="81">
        <v>0</v>
      </c>
      <c r="AV140" s="81">
        <v>0</v>
      </c>
      <c r="AW140" s="81"/>
      <c r="AX140" s="82"/>
      <c r="AY140" s="81">
        <v>2934.6950000000002</v>
      </c>
      <c r="AZ140" s="81">
        <v>15881.8</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1840</v>
      </c>
      <c r="B141" s="80">
        <v>102</v>
      </c>
      <c r="C141" s="80">
        <v>19</v>
      </c>
      <c r="D141" s="80">
        <v>6</v>
      </c>
      <c r="E141" s="80">
        <v>2022</v>
      </c>
      <c r="F141" s="80" t="s">
        <v>568</v>
      </c>
      <c r="G141" s="174" t="s">
        <v>1821</v>
      </c>
      <c r="H141" s="80" t="s">
        <v>1822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626</v>
      </c>
      <c r="AR141" s="81">
        <v>137</v>
      </c>
      <c r="AS141" s="81">
        <v>0</v>
      </c>
      <c r="AT141" s="81">
        <v>0</v>
      </c>
      <c r="AU141" s="81">
        <v>0</v>
      </c>
      <c r="AV141" s="81">
        <v>0</v>
      </c>
      <c r="AW141" s="81"/>
      <c r="AX141" s="82"/>
      <c r="AY141" s="81">
        <v>3162.5950000000003</v>
      </c>
      <c r="AZ141" s="81">
        <v>15881.800000000003</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1841</v>
      </c>
      <c r="B142" s="80">
        <v>86</v>
      </c>
      <c r="C142" s="80">
        <v>1</v>
      </c>
      <c r="D142" s="80">
        <v>6</v>
      </c>
      <c r="E142" s="80">
        <v>1990</v>
      </c>
      <c r="F142" s="80" t="s">
        <v>562</v>
      </c>
      <c r="G142" s="80" t="s">
        <v>1842</v>
      </c>
      <c r="H142" s="80" t="s">
        <v>1843</v>
      </c>
      <c r="I142" s="177"/>
      <c r="J142" s="81">
        <v>52.473583438335595</v>
      </c>
      <c r="K142" s="81">
        <v>1.6395015319334099</v>
      </c>
      <c r="L142" s="81">
        <v>2.2955215931709603</v>
      </c>
      <c r="M142" s="81">
        <v>10.651257635005392</v>
      </c>
      <c r="N142" s="81">
        <v>12.116090852654228</v>
      </c>
      <c r="O142" s="81">
        <v>14.020996941600316</v>
      </c>
      <c r="P142" s="81">
        <v>16.547843607440189</v>
      </c>
      <c r="Q142" s="81">
        <v>1.1567074571845215</v>
      </c>
      <c r="R142" s="81">
        <v>0</v>
      </c>
      <c r="S142" s="81">
        <v>1.4597978612517206</v>
      </c>
      <c r="T142" s="82"/>
      <c r="U142" s="81">
        <v>2201849</v>
      </c>
      <c r="V142" s="81">
        <v>726</v>
      </c>
      <c r="W142" s="81">
        <v>24</v>
      </c>
      <c r="X142" s="81">
        <v>3966</v>
      </c>
      <c r="Y142" s="81">
        <v>5215</v>
      </c>
      <c r="Z142" s="81">
        <v>5767</v>
      </c>
      <c r="AA142" s="81">
        <v>4018</v>
      </c>
      <c r="AB142" s="81">
        <v>18781</v>
      </c>
      <c r="AC142" s="81">
        <v>0</v>
      </c>
      <c r="AD142" s="81">
        <v>1.4597978612517206</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1844</v>
      </c>
      <c r="B143" s="80">
        <v>87</v>
      </c>
      <c r="C143" s="80">
        <v>2</v>
      </c>
      <c r="D143" s="80">
        <v>6</v>
      </c>
      <c r="E143" s="80">
        <v>2005</v>
      </c>
      <c r="F143" s="80" t="s">
        <v>565</v>
      </c>
      <c r="G143" s="80" t="s">
        <v>1842</v>
      </c>
      <c r="H143" s="80" t="s">
        <v>1843</v>
      </c>
      <c r="I143" s="177"/>
      <c r="J143" s="81">
        <v>56.580213810262563</v>
      </c>
      <c r="K143" s="81">
        <v>1.291376480857465</v>
      </c>
      <c r="L143" s="81">
        <v>5.4771113754793834</v>
      </c>
      <c r="M143" s="81">
        <v>15.297112948797157</v>
      </c>
      <c r="N143" s="81">
        <v>17.021416455365305</v>
      </c>
      <c r="O143" s="81">
        <v>20.797701654371913</v>
      </c>
      <c r="P143" s="81">
        <v>17.333803112193959</v>
      </c>
      <c r="Q143" s="81">
        <v>1.0700695649558298</v>
      </c>
      <c r="R143" s="81">
        <v>0</v>
      </c>
      <c r="S143" s="81">
        <v>2.2918298457600002</v>
      </c>
      <c r="T143" s="82"/>
      <c r="U143" s="81">
        <v>2509008</v>
      </c>
      <c r="V143" s="81">
        <v>630</v>
      </c>
      <c r="W143" s="81">
        <v>49</v>
      </c>
      <c r="X143" s="81">
        <v>3111</v>
      </c>
      <c r="Y143" s="81">
        <v>6336</v>
      </c>
      <c r="Z143" s="81">
        <v>9899</v>
      </c>
      <c r="AA143" s="81">
        <v>3447</v>
      </c>
      <c r="AB143" s="81">
        <v>18163</v>
      </c>
      <c r="AC143" s="81">
        <v>0</v>
      </c>
      <c r="AD143" s="81">
        <v>2.2918298457600002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1845</v>
      </c>
      <c r="B144" s="80">
        <v>88</v>
      </c>
      <c r="C144" s="80">
        <v>3</v>
      </c>
      <c r="D144" s="80">
        <v>6</v>
      </c>
      <c r="E144" s="80">
        <v>2006</v>
      </c>
      <c r="F144" s="80" t="s">
        <v>566</v>
      </c>
      <c r="G144" s="80" t="s">
        <v>1842</v>
      </c>
      <c r="H144" s="80" t="s">
        <v>1843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1846</v>
      </c>
      <c r="B145" s="80">
        <v>89</v>
      </c>
      <c r="C145" s="80">
        <v>4</v>
      </c>
      <c r="D145" s="80">
        <v>6</v>
      </c>
      <c r="E145" s="80">
        <v>2007</v>
      </c>
      <c r="F145" s="80" t="s">
        <v>567</v>
      </c>
      <c r="G145" s="80" t="s">
        <v>1842</v>
      </c>
      <c r="H145" s="80" t="s">
        <v>1843</v>
      </c>
      <c r="I145" s="177"/>
      <c r="J145" s="81">
        <v>55.056501055242151</v>
      </c>
      <c r="K145" s="81">
        <v>1.4899323616140625</v>
      </c>
      <c r="L145" s="81">
        <v>6.1182210323617481</v>
      </c>
      <c r="M145" s="81">
        <v>16.906613021746537</v>
      </c>
      <c r="N145" s="81">
        <v>18.312133470971315</v>
      </c>
      <c r="O145" s="81">
        <v>20.121615727595184</v>
      </c>
      <c r="P145" s="81">
        <v>16.933158676845895</v>
      </c>
      <c r="Q145" s="81">
        <v>1.104565424552421</v>
      </c>
      <c r="R145" s="81">
        <v>0</v>
      </c>
      <c r="S145" s="81">
        <v>3.0793251888000008</v>
      </c>
      <c r="T145" s="82"/>
      <c r="U145" s="81">
        <v>2607021</v>
      </c>
      <c r="V145" s="81">
        <v>548</v>
      </c>
      <c r="W145" s="81">
        <v>72</v>
      </c>
      <c r="X145" s="81">
        <v>4394</v>
      </c>
      <c r="Y145" s="81">
        <v>6415</v>
      </c>
      <c r="Z145" s="81">
        <v>9956</v>
      </c>
      <c r="AA145" s="81">
        <v>3316</v>
      </c>
      <c r="AB145" s="81">
        <v>17757</v>
      </c>
      <c r="AC145" s="81">
        <v>0</v>
      </c>
      <c r="AD145" s="81">
        <v>3.0793251888000008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1847</v>
      </c>
      <c r="B146" s="80">
        <v>90</v>
      </c>
      <c r="C146" s="80">
        <v>5</v>
      </c>
      <c r="D146" s="80">
        <v>6</v>
      </c>
      <c r="E146" s="80">
        <v>2008</v>
      </c>
      <c r="F146" s="80" t="s">
        <v>84</v>
      </c>
      <c r="G146" s="80" t="s">
        <v>1842</v>
      </c>
      <c r="H146" s="80" t="s">
        <v>1843</v>
      </c>
      <c r="I146" s="177"/>
      <c r="J146" s="81">
        <v>67.89852149451815</v>
      </c>
      <c r="K146" s="81">
        <v>1.1689526035966638</v>
      </c>
      <c r="L146" s="81">
        <v>5.5194964364116528</v>
      </c>
      <c r="M146" s="81">
        <v>18.514366090462151</v>
      </c>
      <c r="N146" s="81">
        <v>16.465057517968805</v>
      </c>
      <c r="O146" s="81">
        <v>19.490094960041706</v>
      </c>
      <c r="P146" s="81">
        <v>16.546611746748216</v>
      </c>
      <c r="Q146" s="81">
        <v>1.0716535285168232</v>
      </c>
      <c r="R146" s="81">
        <v>0</v>
      </c>
      <c r="S146" s="81">
        <v>1.7921605592999998</v>
      </c>
      <c r="T146" s="82"/>
      <c r="U146" s="81">
        <v>3626855</v>
      </c>
      <c r="V146" s="81">
        <v>548</v>
      </c>
      <c r="W146" s="81">
        <v>72</v>
      </c>
      <c r="X146" s="81">
        <v>4394</v>
      </c>
      <c r="Y146" s="81">
        <v>6441</v>
      </c>
      <c r="Z146" s="81">
        <v>9982</v>
      </c>
      <c r="AA146" s="81">
        <v>3244</v>
      </c>
      <c r="AB146" s="81">
        <v>17511</v>
      </c>
      <c r="AC146" s="81">
        <v>0</v>
      </c>
      <c r="AD146" s="81">
        <v>1.7921605592999998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1848</v>
      </c>
      <c r="B147" s="80">
        <v>91</v>
      </c>
      <c r="C147" s="80">
        <v>6</v>
      </c>
      <c r="D147" s="80">
        <v>6</v>
      </c>
      <c r="E147" s="80">
        <v>2009</v>
      </c>
      <c r="F147" s="80" t="s">
        <v>85</v>
      </c>
      <c r="G147" s="80" t="s">
        <v>1842</v>
      </c>
      <c r="H147" s="80" t="s">
        <v>1843</v>
      </c>
      <c r="I147" s="177"/>
      <c r="J147" s="81">
        <v>65.276811899137627</v>
      </c>
      <c r="K147" s="81">
        <v>0.78720409877002984</v>
      </c>
      <c r="L147" s="81">
        <v>7.9353661012647789</v>
      </c>
      <c r="M147" s="81">
        <v>15.194610958047951</v>
      </c>
      <c r="N147" s="81">
        <v>14.431648055682313</v>
      </c>
      <c r="O147" s="81">
        <v>19.739896876405929</v>
      </c>
      <c r="P147" s="81">
        <v>15.844408985150544</v>
      </c>
      <c r="Q147" s="81">
        <v>1.008034481520057</v>
      </c>
      <c r="R147" s="81">
        <v>0</v>
      </c>
      <c r="S147" s="81">
        <v>1.9882625175999997</v>
      </c>
      <c r="T147" s="82"/>
      <c r="U147" s="81">
        <v>3081712</v>
      </c>
      <c r="V147" s="81">
        <v>504</v>
      </c>
      <c r="W147" s="81">
        <v>124</v>
      </c>
      <c r="X147" s="81">
        <v>4450</v>
      </c>
      <c r="Y147" s="81">
        <v>6457</v>
      </c>
      <c r="Z147" s="81">
        <v>9979</v>
      </c>
      <c r="AA147" s="81">
        <v>3189</v>
      </c>
      <c r="AB147" s="81">
        <v>17291</v>
      </c>
      <c r="AC147" s="81">
        <v>0</v>
      </c>
      <c r="AD147" s="81">
        <v>1.9882625175999997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21.678000000000001</v>
      </c>
      <c r="BJ147" s="81">
        <v>0</v>
      </c>
      <c r="BK147" s="81">
        <v>0</v>
      </c>
      <c r="BL147" s="81">
        <v>0</v>
      </c>
      <c r="BM147" s="82"/>
      <c r="BN147" s="81">
        <v>0</v>
      </c>
      <c r="BO147" s="81">
        <v>0</v>
      </c>
      <c r="BP147" s="81">
        <v>4</v>
      </c>
      <c r="BQ147" s="81">
        <v>0</v>
      </c>
      <c r="BR147" s="81">
        <v>0</v>
      </c>
      <c r="BS147" s="81">
        <v>0</v>
      </c>
      <c r="BT147"/>
      <c r="BU147" s="80"/>
      <c r="BV147" s="80"/>
      <c r="BW147" s="80"/>
      <c r="BX147" s="80"/>
      <c r="BY147" s="80"/>
      <c r="BZ147" s="80"/>
      <c r="CA147" s="80"/>
      <c r="CB147" s="80"/>
      <c r="CC147" s="80"/>
    </row>
    <row r="148" spans="1:81">
      <c r="A148" s="80" t="s">
        <v>1849</v>
      </c>
      <c r="B148" s="80">
        <v>92</v>
      </c>
      <c r="C148" s="80">
        <v>7</v>
      </c>
      <c r="D148" s="80">
        <v>6</v>
      </c>
      <c r="E148" s="80">
        <v>2010</v>
      </c>
      <c r="F148" s="80" t="s">
        <v>86</v>
      </c>
      <c r="G148" s="80" t="s">
        <v>1842</v>
      </c>
      <c r="H148" s="80" t="s">
        <v>1843</v>
      </c>
      <c r="I148" s="177"/>
      <c r="J148" s="81">
        <v>71.142975846789838</v>
      </c>
      <c r="K148" s="81">
        <v>1.1032446706929548</v>
      </c>
      <c r="L148" s="81">
        <v>7.3811135617751287</v>
      </c>
      <c r="M148" s="81">
        <v>16.686938503529401</v>
      </c>
      <c r="N148" s="81">
        <v>15.624116964816483</v>
      </c>
      <c r="O148" s="81">
        <v>19.65450078271715</v>
      </c>
      <c r="P148" s="81">
        <v>16.020930161059884</v>
      </c>
      <c r="Q148" s="81">
        <v>1.0334498730384236</v>
      </c>
      <c r="R148" s="81">
        <v>0</v>
      </c>
      <c r="S148" s="81">
        <v>1.79625780016</v>
      </c>
      <c r="T148" s="82"/>
      <c r="U148" s="81">
        <v>3278541</v>
      </c>
      <c r="V148" s="81">
        <v>504</v>
      </c>
      <c r="W148" s="81">
        <v>124</v>
      </c>
      <c r="X148" s="81">
        <v>4450</v>
      </c>
      <c r="Y148" s="81">
        <v>6450</v>
      </c>
      <c r="Z148" s="81">
        <v>9982</v>
      </c>
      <c r="AA148" s="81">
        <v>3144</v>
      </c>
      <c r="AB148" s="81">
        <v>16986</v>
      </c>
      <c r="AC148" s="81">
        <v>0</v>
      </c>
      <c r="AD148" s="81">
        <v>1.79625780016</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19.946000000000002</v>
      </c>
      <c r="BJ148" s="81">
        <v>0</v>
      </c>
      <c r="BK148" s="81">
        <v>0</v>
      </c>
      <c r="BL148" s="81">
        <v>0</v>
      </c>
      <c r="BM148" s="82"/>
      <c r="BN148" s="81">
        <v>0</v>
      </c>
      <c r="BO148" s="81">
        <v>0</v>
      </c>
      <c r="BP148" s="81">
        <v>4</v>
      </c>
      <c r="BQ148" s="81">
        <v>0</v>
      </c>
      <c r="BR148" s="81">
        <v>0</v>
      </c>
      <c r="BS148" s="81">
        <v>0</v>
      </c>
      <c r="BT148"/>
      <c r="BU148" s="80">
        <v>19.946000000000002</v>
      </c>
      <c r="BV148" s="80">
        <v>0</v>
      </c>
      <c r="BW148" s="80">
        <v>0</v>
      </c>
      <c r="BX148" s="80">
        <v>0</v>
      </c>
      <c r="BY148" s="80">
        <v>0</v>
      </c>
      <c r="BZ148" s="80">
        <v>0</v>
      </c>
      <c r="CA148" s="80">
        <v>0</v>
      </c>
      <c r="CB148" s="80">
        <v>0</v>
      </c>
      <c r="CC148" s="80">
        <v>0</v>
      </c>
    </row>
    <row r="149" spans="1:81">
      <c r="A149" s="80" t="s">
        <v>1850</v>
      </c>
      <c r="B149" s="80">
        <v>93</v>
      </c>
      <c r="C149" s="80">
        <v>8</v>
      </c>
      <c r="D149" s="80">
        <v>6</v>
      </c>
      <c r="E149" s="80">
        <v>2011</v>
      </c>
      <c r="F149" s="80" t="s">
        <v>87</v>
      </c>
      <c r="G149" s="80" t="s">
        <v>1842</v>
      </c>
      <c r="H149" s="80" t="s">
        <v>1843</v>
      </c>
      <c r="I149" s="177"/>
      <c r="J149" s="81">
        <v>47.473176712401632</v>
      </c>
      <c r="K149" s="81">
        <v>1.1619679324640233</v>
      </c>
      <c r="L149" s="81">
        <v>5.6209792191086665</v>
      </c>
      <c r="M149" s="81">
        <v>20.926715035427904</v>
      </c>
      <c r="N149" s="81">
        <v>18.926235503583531</v>
      </c>
      <c r="O149" s="81">
        <v>19.20575184179825</v>
      </c>
      <c r="P149" s="81">
        <v>15.340218198778611</v>
      </c>
      <c r="Q149" s="81">
        <v>1.1763289289550611</v>
      </c>
      <c r="R149" s="81">
        <v>0</v>
      </c>
      <c r="S149" s="81">
        <v>2.5195764889200003</v>
      </c>
      <c r="T149" s="82"/>
      <c r="U149" s="81">
        <v>2131755</v>
      </c>
      <c r="V149" s="81">
        <v>504</v>
      </c>
      <c r="W149" s="81">
        <v>124</v>
      </c>
      <c r="X149" s="81">
        <v>4450</v>
      </c>
      <c r="Y149" s="81">
        <v>6462</v>
      </c>
      <c r="Z149" s="81">
        <v>9966</v>
      </c>
      <c r="AA149" s="81">
        <v>3100</v>
      </c>
      <c r="AB149" s="81">
        <v>16762</v>
      </c>
      <c r="AC149" s="81">
        <v>0</v>
      </c>
      <c r="AD149" s="81">
        <v>2.5195764889200003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21.001000000000001</v>
      </c>
      <c r="BJ149" s="81">
        <v>0</v>
      </c>
      <c r="BK149" s="81">
        <v>0</v>
      </c>
      <c r="BL149" s="81">
        <v>0</v>
      </c>
      <c r="BM149" s="82"/>
      <c r="BN149" s="81">
        <v>0</v>
      </c>
      <c r="BO149" s="81">
        <v>0</v>
      </c>
      <c r="BP149" s="81">
        <v>4</v>
      </c>
      <c r="BQ149" s="81">
        <v>0</v>
      </c>
      <c r="BR149" s="81">
        <v>0</v>
      </c>
      <c r="BS149" s="81">
        <v>0</v>
      </c>
      <c r="BT149"/>
      <c r="BU149" s="80">
        <v>21.001000000000001</v>
      </c>
      <c r="BV149" s="80">
        <v>0</v>
      </c>
      <c r="BW149" s="80">
        <v>0</v>
      </c>
      <c r="BX149" s="80">
        <v>0</v>
      </c>
      <c r="BY149" s="80">
        <v>0</v>
      </c>
      <c r="BZ149" s="80">
        <v>0</v>
      </c>
      <c r="CA149" s="80">
        <v>0</v>
      </c>
      <c r="CB149" s="80">
        <v>0</v>
      </c>
      <c r="CC149" s="80">
        <v>0</v>
      </c>
    </row>
    <row r="150" spans="1:81">
      <c r="A150" s="80" t="s">
        <v>1851</v>
      </c>
      <c r="B150" s="80">
        <v>94</v>
      </c>
      <c r="C150" s="80">
        <v>9</v>
      </c>
      <c r="D150" s="80">
        <v>6</v>
      </c>
      <c r="E150" s="80">
        <v>2012</v>
      </c>
      <c r="F150" s="80" t="s">
        <v>88</v>
      </c>
      <c r="G150" s="80" t="s">
        <v>1842</v>
      </c>
      <c r="H150" s="80" t="s">
        <v>1843</v>
      </c>
      <c r="I150" s="177"/>
      <c r="J150" s="81">
        <v>61.191872993605386</v>
      </c>
      <c r="K150" s="81">
        <v>1.0951704701795348</v>
      </c>
      <c r="L150" s="81">
        <v>5.5127682437299175</v>
      </c>
      <c r="M150" s="81">
        <v>22.245670712107522</v>
      </c>
      <c r="N150" s="81">
        <v>19.137543758541156</v>
      </c>
      <c r="O150" s="81">
        <v>19.102417152785105</v>
      </c>
      <c r="P150" s="81">
        <v>15.218480566572071</v>
      </c>
      <c r="Q150" s="81">
        <v>1.268293640785749</v>
      </c>
      <c r="R150" s="81">
        <v>0</v>
      </c>
      <c r="S150" s="81">
        <v>1.5947014543999998</v>
      </c>
      <c r="T150" s="82"/>
      <c r="U150" s="81">
        <v>2686622</v>
      </c>
      <c r="V150" s="81">
        <v>504</v>
      </c>
      <c r="W150" s="81">
        <v>124</v>
      </c>
      <c r="X150" s="81">
        <v>4450</v>
      </c>
      <c r="Y150" s="81">
        <v>6510</v>
      </c>
      <c r="Z150" s="81">
        <v>9991</v>
      </c>
      <c r="AA150" s="81">
        <v>3058</v>
      </c>
      <c r="AB150" s="81">
        <v>16634</v>
      </c>
      <c r="AC150" s="81">
        <v>0</v>
      </c>
      <c r="AD150" s="81">
        <v>1.5947014543999998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26.126000000000001</v>
      </c>
      <c r="BJ150" s="81">
        <v>0</v>
      </c>
      <c r="BK150" s="81">
        <v>0</v>
      </c>
      <c r="BL150" s="81">
        <v>0</v>
      </c>
      <c r="BM150" s="82"/>
      <c r="BN150" s="81">
        <v>0</v>
      </c>
      <c r="BO150" s="81">
        <v>0</v>
      </c>
      <c r="BP150" s="81">
        <v>3</v>
      </c>
      <c r="BQ150" s="81">
        <v>0</v>
      </c>
      <c r="BR150" s="81">
        <v>0</v>
      </c>
      <c r="BS150" s="81">
        <v>0</v>
      </c>
      <c r="BT150"/>
      <c r="BU150" s="80">
        <v>26.126000000000001</v>
      </c>
      <c r="BV150" s="80">
        <v>0</v>
      </c>
      <c r="BW150" s="80">
        <v>0</v>
      </c>
      <c r="BX150" s="80">
        <v>0</v>
      </c>
      <c r="BY150" s="80">
        <v>0</v>
      </c>
      <c r="BZ150" s="80">
        <v>0</v>
      </c>
      <c r="CA150" s="80">
        <v>0</v>
      </c>
      <c r="CB150" s="80">
        <v>0</v>
      </c>
      <c r="CC150" s="80">
        <v>0</v>
      </c>
    </row>
    <row r="151" spans="1:81">
      <c r="A151" s="80" t="s">
        <v>1852</v>
      </c>
      <c r="B151" s="80">
        <v>95</v>
      </c>
      <c r="C151" s="80">
        <v>10</v>
      </c>
      <c r="D151" s="80">
        <v>6</v>
      </c>
      <c r="E151" s="80">
        <v>2013</v>
      </c>
      <c r="F151" s="80" t="s">
        <v>89</v>
      </c>
      <c r="G151" s="80" t="s">
        <v>1842</v>
      </c>
      <c r="H151" s="80" t="s">
        <v>1843</v>
      </c>
      <c r="I151" s="177"/>
      <c r="J151" s="81">
        <v>63.880315985646703</v>
      </c>
      <c r="K151" s="81">
        <v>0.93715485809359056</v>
      </c>
      <c r="L151" s="81">
        <v>5.506197877910493</v>
      </c>
      <c r="M151" s="81">
        <v>21.744604625111858</v>
      </c>
      <c r="N151" s="81">
        <v>20.632736369564864</v>
      </c>
      <c r="O151" s="81">
        <v>18.331737833967267</v>
      </c>
      <c r="P151" s="81">
        <v>15.15593343592297</v>
      </c>
      <c r="Q151" s="81">
        <v>1.2684098676987547</v>
      </c>
      <c r="R151" s="81">
        <v>0</v>
      </c>
      <c r="S151" s="81">
        <v>1.7069088965968175</v>
      </c>
      <c r="T151" s="82"/>
      <c r="U151" s="81">
        <v>2612079</v>
      </c>
      <c r="V151" s="81">
        <v>504</v>
      </c>
      <c r="W151" s="81">
        <v>124</v>
      </c>
      <c r="X151" s="81">
        <v>4450</v>
      </c>
      <c r="Y151" s="81">
        <v>6496</v>
      </c>
      <c r="Z151" s="81">
        <v>10016</v>
      </c>
      <c r="AA151" s="81">
        <v>3034</v>
      </c>
      <c r="AB151" s="81">
        <v>16397</v>
      </c>
      <c r="AC151" s="81">
        <v>0</v>
      </c>
      <c r="AD151" s="81">
        <v>1.7069088965968175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30.948</v>
      </c>
      <c r="BJ151" s="81">
        <v>0</v>
      </c>
      <c r="BK151" s="81">
        <v>0</v>
      </c>
      <c r="BL151" s="81">
        <v>0</v>
      </c>
      <c r="BM151" s="82"/>
      <c r="BN151" s="81">
        <v>0</v>
      </c>
      <c r="BO151" s="81">
        <v>0</v>
      </c>
      <c r="BP151" s="81">
        <v>3</v>
      </c>
      <c r="BQ151" s="81">
        <v>0</v>
      </c>
      <c r="BR151" s="81">
        <v>0</v>
      </c>
      <c r="BS151" s="81">
        <v>0</v>
      </c>
      <c r="BT151"/>
      <c r="BU151" s="80">
        <v>30.948</v>
      </c>
      <c r="BV151" s="80">
        <v>0</v>
      </c>
      <c r="BW151" s="80">
        <v>0</v>
      </c>
      <c r="BX151" s="80">
        <v>0</v>
      </c>
      <c r="BY151" s="80">
        <v>0</v>
      </c>
      <c r="BZ151" s="80">
        <v>0</v>
      </c>
      <c r="CA151" s="80">
        <v>0</v>
      </c>
      <c r="CB151" s="80">
        <v>0</v>
      </c>
      <c r="CC151" s="80">
        <v>0</v>
      </c>
    </row>
    <row r="152" spans="1:81">
      <c r="A152" s="80" t="s">
        <v>1853</v>
      </c>
      <c r="B152" s="80">
        <v>96</v>
      </c>
      <c r="C152" s="80">
        <v>11</v>
      </c>
      <c r="D152" s="80">
        <v>6</v>
      </c>
      <c r="E152" s="80">
        <v>2014</v>
      </c>
      <c r="F152" s="80" t="s">
        <v>90</v>
      </c>
      <c r="G152" s="80" t="s">
        <v>1842</v>
      </c>
      <c r="H152" s="80" t="s">
        <v>1843</v>
      </c>
      <c r="I152" s="177"/>
      <c r="J152" s="81">
        <v>72.688333579070161</v>
      </c>
      <c r="K152" s="81">
        <v>0.84877636840529225</v>
      </c>
      <c r="L152" s="81">
        <v>3.8245168140234971</v>
      </c>
      <c r="M152" s="81">
        <v>21.100090563934465</v>
      </c>
      <c r="N152" s="81">
        <v>18.465140206985133</v>
      </c>
      <c r="O152" s="81">
        <v>17.289135389834875</v>
      </c>
      <c r="P152" s="81">
        <v>14.868202546942497</v>
      </c>
      <c r="Q152" s="81">
        <v>1.1989465816522979</v>
      </c>
      <c r="R152" s="81">
        <v>0</v>
      </c>
      <c r="S152" s="81">
        <v>2.1808295352089364</v>
      </c>
      <c r="T152" s="82"/>
      <c r="U152" s="81">
        <v>3211275</v>
      </c>
      <c r="V152" s="81">
        <v>373</v>
      </c>
      <c r="W152" s="81">
        <v>83</v>
      </c>
      <c r="X152" s="81">
        <v>4005</v>
      </c>
      <c r="Y152" s="81">
        <v>6499</v>
      </c>
      <c r="Z152" s="81">
        <v>9949</v>
      </c>
      <c r="AA152" s="81">
        <v>2961</v>
      </c>
      <c r="AB152" s="81">
        <v>16154</v>
      </c>
      <c r="AC152" s="81">
        <v>0</v>
      </c>
      <c r="AD152" s="81">
        <v>2.1808295352089364</v>
      </c>
      <c r="AE152" s="82"/>
      <c r="AF152" s="81">
        <v>28790835.148259487</v>
      </c>
      <c r="AG152" s="81">
        <v>724154.65248454269</v>
      </c>
      <c r="AH152" s="81">
        <v>827081.85268800659</v>
      </c>
      <c r="AI152" s="81">
        <v>28277305.939031444</v>
      </c>
      <c r="AJ152" s="81">
        <v>25505940.152473178</v>
      </c>
      <c r="AK152" s="81">
        <v>0</v>
      </c>
      <c r="AL152" s="81">
        <v>0</v>
      </c>
      <c r="AM152" s="81">
        <v>2217702.8073054147</v>
      </c>
      <c r="AN152" s="81">
        <v>0</v>
      </c>
      <c r="AO152" s="81">
        <v>0</v>
      </c>
      <c r="AP152" s="82"/>
      <c r="AQ152" s="81">
        <v>350</v>
      </c>
      <c r="AR152" s="81">
        <v>118</v>
      </c>
      <c r="AS152" s="81">
        <v>0</v>
      </c>
      <c r="AT152" s="81">
        <v>0</v>
      </c>
      <c r="AU152" s="81">
        <v>0</v>
      </c>
      <c r="AV152" s="81">
        <v>0</v>
      </c>
      <c r="AW152" s="81" t="s">
        <v>564</v>
      </c>
      <c r="AX152" s="82"/>
      <c r="AY152" s="81">
        <v>1425.1</v>
      </c>
      <c r="AZ152" s="81">
        <v>11757.400000000001</v>
      </c>
      <c r="BA152" s="81">
        <v>0</v>
      </c>
      <c r="BB152" s="81">
        <v>0</v>
      </c>
      <c r="BC152" s="81">
        <v>0</v>
      </c>
      <c r="BD152" s="81">
        <v>0</v>
      </c>
      <c r="BE152" s="81" t="s">
        <v>564</v>
      </c>
      <c r="BF152" s="82"/>
      <c r="BG152" s="81">
        <v>0</v>
      </c>
      <c r="BH152" s="81">
        <v>0</v>
      </c>
      <c r="BI152" s="81">
        <v>20.309999999999999</v>
      </c>
      <c r="BJ152" s="81">
        <v>0</v>
      </c>
      <c r="BK152" s="81">
        <v>0</v>
      </c>
      <c r="BL152" s="81">
        <v>0</v>
      </c>
      <c r="BM152" s="82"/>
      <c r="BN152" s="81">
        <v>0</v>
      </c>
      <c r="BO152" s="81">
        <v>0</v>
      </c>
      <c r="BP152" s="81">
        <v>3</v>
      </c>
      <c r="BQ152" s="81">
        <v>0</v>
      </c>
      <c r="BR152" s="81">
        <v>0</v>
      </c>
      <c r="BS152" s="81">
        <v>0</v>
      </c>
      <c r="BT152"/>
      <c r="BU152" s="80">
        <v>20.309999999999999</v>
      </c>
      <c r="BV152" s="80">
        <v>0</v>
      </c>
      <c r="BW152" s="80">
        <v>0</v>
      </c>
      <c r="BX152" s="80">
        <v>0</v>
      </c>
      <c r="BY152" s="80">
        <v>0</v>
      </c>
      <c r="BZ152" s="80">
        <v>0</v>
      </c>
      <c r="CA152" s="80">
        <v>0</v>
      </c>
      <c r="CB152" s="80">
        <v>0</v>
      </c>
      <c r="CC152" s="80">
        <v>0</v>
      </c>
    </row>
    <row r="153" spans="1:81">
      <c r="A153" s="80" t="s">
        <v>1854</v>
      </c>
      <c r="B153" s="80">
        <v>97</v>
      </c>
      <c r="C153" s="80">
        <v>12</v>
      </c>
      <c r="D153" s="80">
        <v>6</v>
      </c>
      <c r="E153" s="80">
        <v>2015</v>
      </c>
      <c r="F153" s="80" t="s">
        <v>91</v>
      </c>
      <c r="G153" s="80" t="s">
        <v>1842</v>
      </c>
      <c r="H153" s="80" t="s">
        <v>1843</v>
      </c>
      <c r="I153" s="177"/>
      <c r="J153" s="81">
        <v>67.115274509214956</v>
      </c>
      <c r="K153" s="81">
        <v>0.81713922798776017</v>
      </c>
      <c r="L153" s="81">
        <v>4.4778949507200032</v>
      </c>
      <c r="M153" s="81">
        <v>19.584590369064387</v>
      </c>
      <c r="N153" s="81">
        <v>16.788702507501373</v>
      </c>
      <c r="O153" s="81">
        <v>17.089724459903664</v>
      </c>
      <c r="P153" s="81">
        <v>14.74421810948585</v>
      </c>
      <c r="Q153" s="81">
        <v>1.1490782925851282</v>
      </c>
      <c r="R153" s="81">
        <v>0</v>
      </c>
      <c r="S153" s="81">
        <v>1.9566197690887865</v>
      </c>
      <c r="T153" s="82"/>
      <c r="U153" s="81">
        <v>3176122</v>
      </c>
      <c r="V153" s="81">
        <v>373</v>
      </c>
      <c r="W153" s="81">
        <v>83</v>
      </c>
      <c r="X153" s="81">
        <v>4005</v>
      </c>
      <c r="Y153" s="81">
        <v>6473</v>
      </c>
      <c r="Z153" s="81">
        <v>9929</v>
      </c>
      <c r="AA153" s="81">
        <v>2934</v>
      </c>
      <c r="AB153" s="81">
        <v>15815</v>
      </c>
      <c r="AC153" s="81">
        <v>0</v>
      </c>
      <c r="AD153" s="81">
        <v>1.9566197690887865</v>
      </c>
      <c r="AE153" s="82"/>
      <c r="AF153" s="81">
        <v>26703132.423880916</v>
      </c>
      <c r="AG153" s="81">
        <v>648440.85388669302</v>
      </c>
      <c r="AH153" s="81">
        <v>862341.33429918054</v>
      </c>
      <c r="AI153" s="81">
        <v>26760070.966000456</v>
      </c>
      <c r="AJ153" s="81">
        <v>23694805.856972218</v>
      </c>
      <c r="AK153" s="81">
        <v>0</v>
      </c>
      <c r="AL153" s="81">
        <v>0</v>
      </c>
      <c r="AM153" s="81">
        <v>2167379.4085701485</v>
      </c>
      <c r="AN153" s="81">
        <v>0</v>
      </c>
      <c r="AO153" s="81">
        <v>0</v>
      </c>
      <c r="AP153" s="82"/>
      <c r="AQ153" s="81">
        <v>377</v>
      </c>
      <c r="AR153" s="81">
        <v>184</v>
      </c>
      <c r="AS153" s="81">
        <v>0</v>
      </c>
      <c r="AT153" s="81">
        <v>0</v>
      </c>
      <c r="AU153" s="81">
        <v>0</v>
      </c>
      <c r="AV153" s="81">
        <v>0</v>
      </c>
      <c r="AW153" s="81" t="s">
        <v>564</v>
      </c>
      <c r="AX153" s="82"/>
      <c r="AY153" s="81">
        <v>1561.1</v>
      </c>
      <c r="AZ153" s="81">
        <v>16482.099999999999</v>
      </c>
      <c r="BA153" s="81">
        <v>0</v>
      </c>
      <c r="BB153" s="81">
        <v>0</v>
      </c>
      <c r="BC153" s="81">
        <v>0</v>
      </c>
      <c r="BD153" s="81">
        <v>0</v>
      </c>
      <c r="BE153" s="81" t="s">
        <v>564</v>
      </c>
      <c r="BF153" s="82"/>
      <c r="BG153" s="81">
        <v>0</v>
      </c>
      <c r="BH153" s="81">
        <v>0</v>
      </c>
      <c r="BI153" s="81">
        <v>19.663</v>
      </c>
      <c r="BJ153" s="81">
        <v>0</v>
      </c>
      <c r="BK153" s="81">
        <v>0</v>
      </c>
      <c r="BL153" s="81">
        <v>0</v>
      </c>
      <c r="BM153" s="82"/>
      <c r="BN153" s="81">
        <v>0</v>
      </c>
      <c r="BO153" s="81">
        <v>0</v>
      </c>
      <c r="BP153" s="81">
        <v>3</v>
      </c>
      <c r="BQ153" s="81">
        <v>0</v>
      </c>
      <c r="BR153" s="81">
        <v>0</v>
      </c>
      <c r="BS153" s="81">
        <v>0</v>
      </c>
      <c r="BT153"/>
      <c r="BU153" s="80">
        <v>19.663</v>
      </c>
      <c r="BV153" s="80">
        <v>0</v>
      </c>
      <c r="BW153" s="80">
        <v>0</v>
      </c>
      <c r="BX153" s="80">
        <v>0</v>
      </c>
      <c r="BY153" s="80">
        <v>0</v>
      </c>
      <c r="BZ153" s="80">
        <v>0</v>
      </c>
      <c r="CA153" s="80">
        <v>0</v>
      </c>
      <c r="CB153" s="80">
        <v>0</v>
      </c>
      <c r="CC153" s="80">
        <v>0</v>
      </c>
    </row>
    <row r="154" spans="1:81">
      <c r="A154" s="80" t="s">
        <v>1855</v>
      </c>
      <c r="B154" s="80">
        <v>98</v>
      </c>
      <c r="C154" s="80">
        <v>13</v>
      </c>
      <c r="D154" s="80">
        <v>6</v>
      </c>
      <c r="E154" s="80">
        <v>2016</v>
      </c>
      <c r="F154" s="80" t="s">
        <v>92</v>
      </c>
      <c r="G154" s="80" t="s">
        <v>1842</v>
      </c>
      <c r="H154" s="80" t="s">
        <v>1843</v>
      </c>
      <c r="I154" s="177"/>
      <c r="J154" s="81">
        <v>84.003262376300285</v>
      </c>
      <c r="K154" s="81">
        <v>0.77708623546789168</v>
      </c>
      <c r="L154" s="81">
        <v>4.417857022956535</v>
      </c>
      <c r="M154" s="81">
        <v>17.682497269183376</v>
      </c>
      <c r="N154" s="81">
        <v>15.357376176798903</v>
      </c>
      <c r="O154" s="81">
        <v>16.781879090035517</v>
      </c>
      <c r="P154" s="81">
        <v>14.255490154534149</v>
      </c>
      <c r="Q154" s="81">
        <v>1.1008707860904565</v>
      </c>
      <c r="R154" s="81">
        <v>0</v>
      </c>
      <c r="S154" s="81">
        <v>1.775205077265807</v>
      </c>
      <c r="T154" s="82"/>
      <c r="U154" s="81">
        <v>3983164</v>
      </c>
      <c r="V154" s="81">
        <v>373</v>
      </c>
      <c r="W154" s="81">
        <v>83</v>
      </c>
      <c r="X154" s="81">
        <v>4005</v>
      </c>
      <c r="Y154" s="81">
        <v>6469</v>
      </c>
      <c r="Z154" s="81">
        <v>9870</v>
      </c>
      <c r="AA154" s="81">
        <v>2934</v>
      </c>
      <c r="AB154" s="81">
        <v>15586</v>
      </c>
      <c r="AC154" s="81">
        <v>0</v>
      </c>
      <c r="AD154" s="81">
        <v>1.775205077265807</v>
      </c>
      <c r="AE154" s="82"/>
      <c r="AF154" s="81">
        <v>33395523.275025658</v>
      </c>
      <c r="AG154" s="81">
        <v>585802.10044439195</v>
      </c>
      <c r="AH154" s="81">
        <v>621672.98165653495</v>
      </c>
      <c r="AI154" s="81">
        <v>26558786.889952879</v>
      </c>
      <c r="AJ154" s="81">
        <v>20941886.53422324</v>
      </c>
      <c r="AK154" s="81">
        <v>0</v>
      </c>
      <c r="AL154" s="81">
        <v>0</v>
      </c>
      <c r="AM154" s="81">
        <v>2137655.3784361891</v>
      </c>
      <c r="AN154" s="81">
        <v>0</v>
      </c>
      <c r="AO154" s="81">
        <v>0</v>
      </c>
      <c r="AP154" s="82"/>
      <c r="AQ154" s="81">
        <v>400</v>
      </c>
      <c r="AR154" s="81">
        <v>206</v>
      </c>
      <c r="AS154" s="81">
        <v>0</v>
      </c>
      <c r="AT154" s="81">
        <v>0</v>
      </c>
      <c r="AU154" s="81">
        <v>0</v>
      </c>
      <c r="AV154" s="81">
        <v>0</v>
      </c>
      <c r="AW154" s="81" t="s">
        <v>564</v>
      </c>
      <c r="AX154" s="82"/>
      <c r="AY154" s="81">
        <v>1679.6</v>
      </c>
      <c r="AZ154" s="81">
        <v>17760</v>
      </c>
      <c r="BA154" s="81">
        <v>0</v>
      </c>
      <c r="BB154" s="81">
        <v>0</v>
      </c>
      <c r="BC154" s="81">
        <v>0</v>
      </c>
      <c r="BD154" s="81">
        <v>0</v>
      </c>
      <c r="BE154" s="81" t="s">
        <v>564</v>
      </c>
      <c r="BF154" s="82"/>
      <c r="BG154" s="81">
        <v>0</v>
      </c>
      <c r="BH154" s="81">
        <v>0</v>
      </c>
      <c r="BI154" s="81">
        <v>36.588999999999999</v>
      </c>
      <c r="BJ154" s="81">
        <v>0</v>
      </c>
      <c r="BK154" s="81">
        <v>0</v>
      </c>
      <c r="BL154" s="81">
        <v>0</v>
      </c>
      <c r="BM154" s="82"/>
      <c r="BN154" s="81">
        <v>0</v>
      </c>
      <c r="BO154" s="81">
        <v>0</v>
      </c>
      <c r="BP154" s="81">
        <v>4</v>
      </c>
      <c r="BQ154" s="81">
        <v>0</v>
      </c>
      <c r="BR154" s="81">
        <v>0</v>
      </c>
      <c r="BS154" s="81">
        <v>0</v>
      </c>
      <c r="BT154"/>
      <c r="BU154" s="80">
        <v>36.588999999999999</v>
      </c>
      <c r="BV154" s="80">
        <v>0</v>
      </c>
      <c r="BW154" s="80">
        <v>0</v>
      </c>
      <c r="BX154" s="80">
        <v>0</v>
      </c>
      <c r="BY154" s="80">
        <v>0</v>
      </c>
      <c r="BZ154" s="80">
        <v>0</v>
      </c>
      <c r="CA154" s="80">
        <v>0</v>
      </c>
      <c r="CB154" s="80">
        <v>0</v>
      </c>
      <c r="CC154" s="80">
        <v>0</v>
      </c>
    </row>
    <row r="155" spans="1:81">
      <c r="A155" s="80" t="s">
        <v>1856</v>
      </c>
      <c r="B155" s="80">
        <v>99</v>
      </c>
      <c r="C155" s="80">
        <v>14</v>
      </c>
      <c r="D155" s="80">
        <v>6</v>
      </c>
      <c r="E155" s="80">
        <v>2017</v>
      </c>
      <c r="F155" s="80" t="s">
        <v>71</v>
      </c>
      <c r="G155" s="80" t="s">
        <v>1842</v>
      </c>
      <c r="H155" s="80" t="s">
        <v>1843</v>
      </c>
      <c r="I155" s="177"/>
      <c r="J155" s="81">
        <v>80.789775835048275</v>
      </c>
      <c r="K155" s="81">
        <v>0.76525920106425604</v>
      </c>
      <c r="L155" s="81">
        <v>3.5515656657810268</v>
      </c>
      <c r="M155" s="81">
        <v>15.401175660882235</v>
      </c>
      <c r="N155" s="81">
        <v>14.92340988658662</v>
      </c>
      <c r="O155" s="81">
        <v>16.40434089670612</v>
      </c>
      <c r="P155" s="81">
        <v>13.918961587911383</v>
      </c>
      <c r="Q155" s="81">
        <v>1.0444536753704567</v>
      </c>
      <c r="R155" s="81">
        <v>0</v>
      </c>
      <c r="S155" s="81">
        <v>1.707586581200065</v>
      </c>
      <c r="T155" s="82"/>
      <c r="U155" s="81">
        <v>4082246</v>
      </c>
      <c r="V155" s="81">
        <v>373</v>
      </c>
      <c r="W155" s="81">
        <v>83</v>
      </c>
      <c r="X155" s="81">
        <v>4005</v>
      </c>
      <c r="Y155" s="81">
        <v>6442</v>
      </c>
      <c r="Z155" s="81">
        <v>9808</v>
      </c>
      <c r="AA155" s="81">
        <v>2883</v>
      </c>
      <c r="AB155" s="81">
        <v>15292</v>
      </c>
      <c r="AC155" s="81">
        <v>0</v>
      </c>
      <c r="AD155" s="81">
        <v>1.707586581200065</v>
      </c>
      <c r="AE155" s="82"/>
      <c r="AF155" s="81">
        <v>33180793.512863532</v>
      </c>
      <c r="AG155" s="81">
        <v>619367.53781407548</v>
      </c>
      <c r="AH155" s="81">
        <v>686329.56502288708</v>
      </c>
      <c r="AI155" s="81">
        <v>26880789.622670978</v>
      </c>
      <c r="AJ155" s="81">
        <v>23156193.159272909</v>
      </c>
      <c r="AK155" s="81">
        <v>0</v>
      </c>
      <c r="AL155" s="81">
        <v>0</v>
      </c>
      <c r="AM155" s="81">
        <v>2100614.3622266622</v>
      </c>
      <c r="AN155" s="81">
        <v>0</v>
      </c>
      <c r="AO155" s="81">
        <v>0</v>
      </c>
      <c r="AP155" s="82"/>
      <c r="AQ155" s="81">
        <v>412</v>
      </c>
      <c r="AR155" s="81">
        <v>221</v>
      </c>
      <c r="AS155" s="81">
        <v>0</v>
      </c>
      <c r="AT155" s="81">
        <v>0</v>
      </c>
      <c r="AU155" s="81">
        <v>0</v>
      </c>
      <c r="AV155" s="81">
        <v>0</v>
      </c>
      <c r="AW155" s="81" t="s">
        <v>564</v>
      </c>
      <c r="AX155" s="82"/>
      <c r="AY155" s="81">
        <v>1748.6</v>
      </c>
      <c r="AZ155" s="81">
        <v>18768.599999999999</v>
      </c>
      <c r="BA155" s="81">
        <v>0</v>
      </c>
      <c r="BB155" s="81">
        <v>0</v>
      </c>
      <c r="BC155" s="81">
        <v>0</v>
      </c>
      <c r="BD155" s="81">
        <v>0</v>
      </c>
      <c r="BE155" s="81" t="s">
        <v>564</v>
      </c>
      <c r="BF155" s="82"/>
      <c r="BG155" s="81">
        <v>0</v>
      </c>
      <c r="BH155" s="81">
        <v>0</v>
      </c>
      <c r="BI155" s="81">
        <v>37.429000000000002</v>
      </c>
      <c r="BJ155" s="81">
        <v>0</v>
      </c>
      <c r="BK155" s="81">
        <v>0</v>
      </c>
      <c r="BL155" s="81">
        <v>0</v>
      </c>
      <c r="BM155" s="82"/>
      <c r="BN155" s="81">
        <v>0</v>
      </c>
      <c r="BO155" s="81">
        <v>0</v>
      </c>
      <c r="BP155" s="81">
        <v>4</v>
      </c>
      <c r="BQ155" s="81">
        <v>0</v>
      </c>
      <c r="BR155" s="81">
        <v>0</v>
      </c>
      <c r="BS155" s="81">
        <v>0</v>
      </c>
      <c r="BT155"/>
      <c r="BU155" s="80">
        <v>37.429000000000002</v>
      </c>
      <c r="BV155" s="80">
        <v>0</v>
      </c>
      <c r="BW155" s="80">
        <v>0</v>
      </c>
      <c r="BX155" s="80">
        <v>0</v>
      </c>
      <c r="BY155" s="80">
        <v>0</v>
      </c>
      <c r="BZ155" s="80">
        <v>0</v>
      </c>
      <c r="CA155" s="80">
        <v>0</v>
      </c>
      <c r="CB155" s="80">
        <v>0</v>
      </c>
      <c r="CC155" s="80">
        <v>0</v>
      </c>
    </row>
    <row r="156" spans="1:81">
      <c r="A156" s="80" t="s">
        <v>1857</v>
      </c>
      <c r="B156" s="80">
        <v>100</v>
      </c>
      <c r="C156" s="80">
        <v>15</v>
      </c>
      <c r="D156" s="80">
        <v>6</v>
      </c>
      <c r="E156" s="80">
        <v>2018</v>
      </c>
      <c r="F156" s="80" t="s">
        <v>93</v>
      </c>
      <c r="G156" s="80" t="s">
        <v>1842</v>
      </c>
      <c r="H156" s="80" t="s">
        <v>1843</v>
      </c>
      <c r="I156" s="177"/>
      <c r="J156" s="81">
        <v>76.038092655927855</v>
      </c>
      <c r="K156" s="81">
        <v>0.66711822123134223</v>
      </c>
      <c r="L156" s="81">
        <v>3.2056823564375208</v>
      </c>
      <c r="M156" s="81">
        <v>12.860387471137578</v>
      </c>
      <c r="N156" s="81">
        <v>12.188095171181269</v>
      </c>
      <c r="O156" s="81">
        <v>16.028853069952365</v>
      </c>
      <c r="P156" s="81">
        <v>13.570093993094078</v>
      </c>
      <c r="Q156" s="81">
        <v>0.95227795772792545</v>
      </c>
      <c r="R156" s="81">
        <v>0</v>
      </c>
      <c r="S156" s="81">
        <v>1.9726702829358247</v>
      </c>
      <c r="T156" s="82"/>
      <c r="U156" s="81">
        <v>4333359</v>
      </c>
      <c r="V156" s="81">
        <v>373</v>
      </c>
      <c r="W156" s="81">
        <v>83</v>
      </c>
      <c r="X156" s="81">
        <v>4005</v>
      </c>
      <c r="Y156" s="81">
        <v>6437</v>
      </c>
      <c r="Z156" s="81">
        <v>9767</v>
      </c>
      <c r="AA156" s="81">
        <v>2839</v>
      </c>
      <c r="AB156" s="81">
        <v>15025</v>
      </c>
      <c r="AC156" s="81">
        <v>0</v>
      </c>
      <c r="AD156" s="81">
        <v>1.9726702829358249</v>
      </c>
      <c r="AE156" s="82"/>
      <c r="AF156" s="81">
        <v>33786107.88902387</v>
      </c>
      <c r="AG156" s="81">
        <v>534347.32771648339</v>
      </c>
      <c r="AH156" s="81">
        <v>645653.43322402705</v>
      </c>
      <c r="AI156" s="81">
        <v>25052288.30044416</v>
      </c>
      <c r="AJ156" s="81">
        <v>22080628.72724035</v>
      </c>
      <c r="AK156" s="81">
        <v>0</v>
      </c>
      <c r="AL156" s="81">
        <v>0</v>
      </c>
      <c r="AM156" s="81">
        <v>2068207.9384425241</v>
      </c>
      <c r="AN156" s="81">
        <v>0</v>
      </c>
      <c r="AO156" s="81">
        <v>0</v>
      </c>
      <c r="AP156" s="82"/>
      <c r="AQ156" s="81">
        <v>428</v>
      </c>
      <c r="AR156" s="81">
        <v>251</v>
      </c>
      <c r="AS156" s="81">
        <v>0</v>
      </c>
      <c r="AT156" s="81">
        <v>0</v>
      </c>
      <c r="AU156" s="81">
        <v>0</v>
      </c>
      <c r="AV156" s="81">
        <v>0</v>
      </c>
      <c r="AW156" s="81" t="s">
        <v>564</v>
      </c>
      <c r="AX156" s="82"/>
      <c r="AY156" s="81">
        <v>1841.600000000001</v>
      </c>
      <c r="AZ156" s="81">
        <v>19759.2</v>
      </c>
      <c r="BA156" s="81">
        <v>0</v>
      </c>
      <c r="BB156" s="81">
        <v>0</v>
      </c>
      <c r="BC156" s="81">
        <v>0</v>
      </c>
      <c r="BD156" s="81">
        <v>0</v>
      </c>
      <c r="BE156" s="81" t="s">
        <v>564</v>
      </c>
      <c r="BF156" s="82"/>
      <c r="BG156" s="81">
        <v>0</v>
      </c>
      <c r="BH156" s="81">
        <v>0</v>
      </c>
      <c r="BI156" s="81">
        <v>32.307000000000002</v>
      </c>
      <c r="BJ156" s="81">
        <v>0</v>
      </c>
      <c r="BK156" s="81">
        <v>0</v>
      </c>
      <c r="BL156" s="81">
        <v>0</v>
      </c>
      <c r="BM156" s="82"/>
      <c r="BN156" s="81">
        <v>0</v>
      </c>
      <c r="BO156" s="81">
        <v>0</v>
      </c>
      <c r="BP156" s="81">
        <v>4</v>
      </c>
      <c r="BQ156" s="81">
        <v>0</v>
      </c>
      <c r="BR156" s="81">
        <v>0</v>
      </c>
      <c r="BS156" s="81">
        <v>0</v>
      </c>
      <c r="BT156"/>
      <c r="BU156" s="80">
        <v>32.307000000000002</v>
      </c>
      <c r="BV156" s="80">
        <v>0</v>
      </c>
      <c r="BW156" s="80">
        <v>0</v>
      </c>
      <c r="BX156" s="80">
        <v>0</v>
      </c>
      <c r="BY156" s="80">
        <v>0</v>
      </c>
      <c r="BZ156" s="80">
        <v>0</v>
      </c>
      <c r="CA156" s="80">
        <v>0</v>
      </c>
      <c r="CB156" s="80">
        <v>0</v>
      </c>
      <c r="CC156" s="80">
        <v>0</v>
      </c>
    </row>
    <row r="157" spans="1:81">
      <c r="A157" s="80" t="s">
        <v>1858</v>
      </c>
      <c r="B157" s="80">
        <v>101</v>
      </c>
      <c r="C157" s="80">
        <v>16</v>
      </c>
      <c r="D157" s="80">
        <v>6</v>
      </c>
      <c r="E157" s="80">
        <v>2019</v>
      </c>
      <c r="F157" s="80" t="s">
        <v>73</v>
      </c>
      <c r="G157" s="80" t="s">
        <v>1842</v>
      </c>
      <c r="H157" s="80" t="s">
        <v>1843</v>
      </c>
      <c r="I157" s="177"/>
      <c r="J157" s="81">
        <v>68.300836210593403</v>
      </c>
      <c r="K157" s="81">
        <v>0.62238853311757625</v>
      </c>
      <c r="L157" s="81">
        <v>3.233912508358967</v>
      </c>
      <c r="M157" s="81">
        <v>12.424386772940037</v>
      </c>
      <c r="N157" s="81">
        <v>12.719162110996326</v>
      </c>
      <c r="O157" s="81">
        <v>15.447190934331953</v>
      </c>
      <c r="P157" s="81">
        <v>13.364205045271433</v>
      </c>
      <c r="Q157" s="81">
        <v>0.91131540955025103</v>
      </c>
      <c r="R157" s="81">
        <v>0</v>
      </c>
      <c r="S157" s="81">
        <v>1.8197886775518646</v>
      </c>
      <c r="T157" s="82"/>
      <c r="U157" s="81">
        <v>4076014</v>
      </c>
      <c r="V157" s="81">
        <v>373</v>
      </c>
      <c r="W157" s="81">
        <v>83</v>
      </c>
      <c r="X157" s="81">
        <v>4005</v>
      </c>
      <c r="Y157" s="81">
        <v>6446</v>
      </c>
      <c r="Z157" s="81">
        <v>9671</v>
      </c>
      <c r="AA157" s="81">
        <v>2775</v>
      </c>
      <c r="AB157" s="81">
        <v>14768</v>
      </c>
      <c r="AC157" s="81">
        <v>0</v>
      </c>
      <c r="AD157" s="81">
        <v>1.819788677551865</v>
      </c>
      <c r="AE157" s="82"/>
      <c r="AF157" s="81">
        <v>30118296.262805048</v>
      </c>
      <c r="AG157" s="81">
        <v>538810.58018656739</v>
      </c>
      <c r="AH157" s="81">
        <v>691075.69016649819</v>
      </c>
      <c r="AI157" s="81">
        <v>25536272.325262818</v>
      </c>
      <c r="AJ157" s="81">
        <v>23642772.750533778</v>
      </c>
      <c r="AK157" s="81">
        <v>0</v>
      </c>
      <c r="AL157" s="81">
        <v>0</v>
      </c>
      <c r="AM157" s="81">
        <v>2011290.4265555218</v>
      </c>
      <c r="AN157" s="81">
        <v>0</v>
      </c>
      <c r="AO157" s="81">
        <v>0</v>
      </c>
      <c r="AP157" s="82"/>
      <c r="AQ157" s="81">
        <v>439</v>
      </c>
      <c r="AR157" s="81">
        <v>275</v>
      </c>
      <c r="AS157" s="81">
        <v>0</v>
      </c>
      <c r="AT157" s="81">
        <v>0</v>
      </c>
      <c r="AU157" s="81">
        <v>0</v>
      </c>
      <c r="AV157" s="81">
        <v>0</v>
      </c>
      <c r="AW157" s="81" t="s">
        <v>564</v>
      </c>
      <c r="AX157" s="82"/>
      <c r="AY157" s="81">
        <v>1898</v>
      </c>
      <c r="AZ157" s="81">
        <v>20885.2</v>
      </c>
      <c r="BA157" s="81">
        <v>0</v>
      </c>
      <c r="BB157" s="81">
        <v>0</v>
      </c>
      <c r="BC157" s="81">
        <v>0</v>
      </c>
      <c r="BD157" s="81">
        <v>0</v>
      </c>
      <c r="BE157" s="81" t="s">
        <v>564</v>
      </c>
      <c r="BF157" s="82"/>
      <c r="BG157" s="81">
        <v>0</v>
      </c>
      <c r="BH157" s="81">
        <v>0</v>
      </c>
      <c r="BI157" s="81">
        <v>25.664000000000001</v>
      </c>
      <c r="BJ157" s="81">
        <v>0</v>
      </c>
      <c r="BK157" s="81">
        <v>0</v>
      </c>
      <c r="BL157" s="81">
        <v>0</v>
      </c>
      <c r="BM157" s="82"/>
      <c r="BN157" s="81">
        <v>0</v>
      </c>
      <c r="BO157" s="81">
        <v>0</v>
      </c>
      <c r="BP157" s="81">
        <v>4</v>
      </c>
      <c r="BQ157" s="81">
        <v>0</v>
      </c>
      <c r="BR157" s="81">
        <v>0</v>
      </c>
      <c r="BS157" s="81">
        <v>0</v>
      </c>
      <c r="BT157"/>
      <c r="BU157" s="80">
        <v>25.664000000000001</v>
      </c>
      <c r="BV157" s="80">
        <v>0</v>
      </c>
      <c r="BW157" s="80">
        <v>0</v>
      </c>
      <c r="BX157" s="80">
        <v>0</v>
      </c>
      <c r="BY157" s="80">
        <v>0</v>
      </c>
      <c r="BZ157" s="80">
        <v>0</v>
      </c>
      <c r="CA157" s="80">
        <v>0</v>
      </c>
      <c r="CB157" s="80">
        <v>0</v>
      </c>
      <c r="CC157" s="80">
        <v>0</v>
      </c>
    </row>
    <row r="158" spans="1:81">
      <c r="A158" s="80" t="s">
        <v>1859</v>
      </c>
      <c r="B158" s="80">
        <v>102</v>
      </c>
      <c r="C158" s="80">
        <v>17</v>
      </c>
      <c r="D158" s="80">
        <v>6</v>
      </c>
      <c r="E158" s="80">
        <v>2020</v>
      </c>
      <c r="F158" s="80" t="s">
        <v>218</v>
      </c>
      <c r="G158" s="174" t="s">
        <v>1842</v>
      </c>
      <c r="H158" s="80" t="s">
        <v>1843</v>
      </c>
      <c r="I158" s="177"/>
      <c r="J158" s="81">
        <v>66.693205824898783</v>
      </c>
      <c r="K158" s="81">
        <v>0.60146488401175557</v>
      </c>
      <c r="L158" s="81">
        <v>5.9636546226127853</v>
      </c>
      <c r="M158" s="81">
        <v>12.112558329387591</v>
      </c>
      <c r="N158" s="81">
        <v>12.678172187087574</v>
      </c>
      <c r="O158" s="81">
        <v>13.47514883641214</v>
      </c>
      <c r="P158" s="81">
        <v>12.331454327830542</v>
      </c>
      <c r="Q158" s="81">
        <v>0.857737249296325</v>
      </c>
      <c r="R158" s="81">
        <v>0</v>
      </c>
      <c r="S158" s="81">
        <v>1.6259240018962771</v>
      </c>
      <c r="T158" s="82"/>
      <c r="U158" s="81">
        <v>3863316</v>
      </c>
      <c r="V158" s="81">
        <v>319</v>
      </c>
      <c r="W158" s="81">
        <v>195</v>
      </c>
      <c r="X158" s="81">
        <v>3959</v>
      </c>
      <c r="Y158" s="81">
        <v>6470</v>
      </c>
      <c r="Z158" s="81">
        <v>9629</v>
      </c>
      <c r="AA158" s="81">
        <v>2782</v>
      </c>
      <c r="AB158" s="81">
        <v>14547</v>
      </c>
      <c r="AC158" s="81">
        <v>0</v>
      </c>
      <c r="AD158" s="81">
        <v>1.6259240018962771</v>
      </c>
      <c r="AE158" s="82"/>
      <c r="AF158" s="81">
        <v>30431075.44902603</v>
      </c>
      <c r="AG158" s="81">
        <v>471685.3902936806</v>
      </c>
      <c r="AH158" s="81">
        <v>1303470.8630678861</v>
      </c>
      <c r="AI158" s="81">
        <v>23736890.64238131</v>
      </c>
      <c r="AJ158" s="81">
        <v>22517546.530327957</v>
      </c>
      <c r="AK158" s="81"/>
      <c r="AL158" s="81"/>
      <c r="AM158" s="81">
        <v>1898545.1205409272</v>
      </c>
      <c r="AN158" s="81"/>
      <c r="AO158" s="81"/>
      <c r="AP158" s="82"/>
      <c r="AQ158" s="81">
        <v>455</v>
      </c>
      <c r="AR158" s="81">
        <v>311</v>
      </c>
      <c r="AS158" s="81">
        <v>0</v>
      </c>
      <c r="AT158" s="81">
        <v>0</v>
      </c>
      <c r="AU158" s="81">
        <v>0</v>
      </c>
      <c r="AV158" s="81">
        <v>0</v>
      </c>
      <c r="AW158" s="81">
        <v>0</v>
      </c>
      <c r="AX158" s="82"/>
      <c r="AY158" s="81">
        <v>1993.600000000001</v>
      </c>
      <c r="AZ158" s="81">
        <v>92384.899999999951</v>
      </c>
      <c r="BA158" s="81">
        <v>0</v>
      </c>
      <c r="BB158" s="81">
        <v>0</v>
      </c>
      <c r="BC158" s="81">
        <v>0</v>
      </c>
      <c r="BD158" s="81">
        <v>0</v>
      </c>
      <c r="BE158" s="81">
        <v>0</v>
      </c>
      <c r="BF158" s="82"/>
      <c r="BG158" s="81">
        <v>0</v>
      </c>
      <c r="BH158" s="81">
        <v>0</v>
      </c>
      <c r="BI158" s="81">
        <v>22.286000000000001</v>
      </c>
      <c r="BJ158" s="81">
        <v>0</v>
      </c>
      <c r="BK158" s="81">
        <v>0</v>
      </c>
      <c r="BL158" s="81">
        <v>0</v>
      </c>
      <c r="BM158" s="82"/>
      <c r="BN158" s="81">
        <v>0</v>
      </c>
      <c r="BO158" s="81">
        <v>0</v>
      </c>
      <c r="BP158" s="81">
        <v>4</v>
      </c>
      <c r="BQ158" s="81">
        <v>0</v>
      </c>
      <c r="BR158" s="81">
        <v>0</v>
      </c>
      <c r="BS158" s="81">
        <v>0</v>
      </c>
      <c r="BT158"/>
      <c r="BU158" s="80">
        <v>22.286000000000001</v>
      </c>
      <c r="BV158" s="80">
        <v>0</v>
      </c>
      <c r="BW158" s="80">
        <v>0</v>
      </c>
      <c r="BX158" s="80">
        <v>0</v>
      </c>
      <c r="BY158" s="80">
        <v>0</v>
      </c>
      <c r="BZ158" s="80">
        <v>0</v>
      </c>
      <c r="CA158" s="80">
        <v>0</v>
      </c>
      <c r="CB158" s="80">
        <v>0</v>
      </c>
      <c r="CC158" s="80">
        <v>0</v>
      </c>
    </row>
    <row r="159" spans="1:81">
      <c r="A159" s="80" t="s">
        <v>1860</v>
      </c>
      <c r="B159" s="80">
        <v>102</v>
      </c>
      <c r="C159" s="80">
        <v>18</v>
      </c>
      <c r="D159" s="80">
        <v>6</v>
      </c>
      <c r="E159" s="80">
        <v>2021</v>
      </c>
      <c r="F159" s="80" t="s">
        <v>75</v>
      </c>
      <c r="G159" s="174" t="s">
        <v>1842</v>
      </c>
      <c r="H159" s="80" t="s">
        <v>1843</v>
      </c>
      <c r="I159" s="177"/>
      <c r="J159" s="81">
        <v>73.220343312525756</v>
      </c>
      <c r="K159" s="81">
        <v>0.61425781752317676</v>
      </c>
      <c r="L159" s="81">
        <v>6.2365414562896389</v>
      </c>
      <c r="M159" s="81">
        <v>11.363970509705803</v>
      </c>
      <c r="N159" s="81">
        <v>11.23244899115041</v>
      </c>
      <c r="O159" s="81">
        <v>12.915422028492163</v>
      </c>
      <c r="P159" s="81">
        <v>12.540460384602719</v>
      </c>
      <c r="Q159" s="81">
        <v>0.85406783002626574</v>
      </c>
      <c r="R159" s="81">
        <v>0</v>
      </c>
      <c r="S159" s="81">
        <v>1.875101152031569</v>
      </c>
      <c r="T159" s="82"/>
      <c r="U159" s="81">
        <v>4525889</v>
      </c>
      <c r="V159" s="81">
        <v>319</v>
      </c>
      <c r="W159" s="81">
        <v>195</v>
      </c>
      <c r="X159" s="81">
        <v>3959</v>
      </c>
      <c r="Y159" s="81">
        <v>6457</v>
      </c>
      <c r="Z159" s="81">
        <v>9503</v>
      </c>
      <c r="AA159" s="81">
        <v>2759</v>
      </c>
      <c r="AB159" s="81">
        <v>14313</v>
      </c>
      <c r="AC159" s="81">
        <v>0</v>
      </c>
      <c r="AD159" s="81">
        <v>1.875101152031569</v>
      </c>
      <c r="AE159" s="82"/>
      <c r="AF159" s="81">
        <v>33561278.166801661</v>
      </c>
      <c r="AG159" s="81">
        <v>503714.20815901115</v>
      </c>
      <c r="AH159" s="81">
        <v>1318159.1417096169</v>
      </c>
      <c r="AI159" s="81">
        <v>25621419.888396725</v>
      </c>
      <c r="AJ159" s="81">
        <v>22970514.689098407</v>
      </c>
      <c r="AK159" s="81">
        <v>0</v>
      </c>
      <c r="AL159" s="81">
        <v>0</v>
      </c>
      <c r="AM159" s="81">
        <v>1878780.0261930833</v>
      </c>
      <c r="AN159" s="81">
        <v>0</v>
      </c>
      <c r="AO159" s="81">
        <v>0</v>
      </c>
      <c r="AP159" s="82"/>
      <c r="AQ159" s="81">
        <v>465</v>
      </c>
      <c r="AR159" s="81">
        <v>342</v>
      </c>
      <c r="AS159" s="81">
        <v>0</v>
      </c>
      <c r="AT159" s="81">
        <v>0</v>
      </c>
      <c r="AU159" s="81">
        <v>0</v>
      </c>
      <c r="AV159" s="81">
        <v>0</v>
      </c>
      <c r="AW159" s="81"/>
      <c r="AX159" s="82"/>
      <c r="AY159" s="81">
        <v>2056.8000000000002</v>
      </c>
      <c r="AZ159" s="81">
        <v>93869.999999999942</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1861</v>
      </c>
      <c r="B160" s="80">
        <v>102</v>
      </c>
      <c r="C160" s="80">
        <v>19</v>
      </c>
      <c r="D160" s="80">
        <v>6</v>
      </c>
      <c r="E160" s="80">
        <v>2022</v>
      </c>
      <c r="F160" s="80" t="s">
        <v>568</v>
      </c>
      <c r="G160" s="80" t="s">
        <v>1842</v>
      </c>
      <c r="H160" s="80" t="s">
        <v>1843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480</v>
      </c>
      <c r="AR160" s="81">
        <v>370</v>
      </c>
      <c r="AS160" s="81">
        <v>0</v>
      </c>
      <c r="AT160" s="81">
        <v>0</v>
      </c>
      <c r="AU160" s="81">
        <v>0</v>
      </c>
      <c r="AV160" s="81">
        <v>0</v>
      </c>
      <c r="AW160" s="81"/>
      <c r="AX160" s="82"/>
      <c r="AY160" s="81">
        <v>2173.0000000000009</v>
      </c>
      <c r="AZ160" s="81">
        <v>158484.69999999995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1862</v>
      </c>
      <c r="B161" s="80">
        <v>409</v>
      </c>
      <c r="C161" s="80">
        <v>1</v>
      </c>
      <c r="D161" s="80">
        <v>25</v>
      </c>
      <c r="E161" s="80">
        <v>1990</v>
      </c>
      <c r="F161" s="80" t="s">
        <v>562</v>
      </c>
      <c r="G161" s="80" t="s">
        <v>1863</v>
      </c>
      <c r="H161" s="80" t="s">
        <v>1864</v>
      </c>
      <c r="I161" s="177"/>
      <c r="J161" s="81">
        <v>36.206608069155308</v>
      </c>
      <c r="K161" s="81">
        <v>1.2715125616195351</v>
      </c>
      <c r="L161" s="81">
        <v>24.671739889377658</v>
      </c>
      <c r="M161" s="81">
        <v>18.192887901864246</v>
      </c>
      <c r="N161" s="81">
        <v>20.754496040600429</v>
      </c>
      <c r="O161" s="81">
        <v>12.846705018105787</v>
      </c>
      <c r="P161" s="81">
        <v>19.002426681117232</v>
      </c>
      <c r="Q161" s="81">
        <v>1.2693541713738881</v>
      </c>
      <c r="R161" s="81">
        <v>16.153622547014404</v>
      </c>
      <c r="S161" s="81">
        <v>1.5268903608312197</v>
      </c>
      <c r="T161" s="82"/>
      <c r="U161" s="81">
        <v>761072</v>
      </c>
      <c r="V161" s="81">
        <v>516</v>
      </c>
      <c r="W161" s="81">
        <v>260</v>
      </c>
      <c r="X161" s="81">
        <v>7362</v>
      </c>
      <c r="Y161" s="81">
        <v>7759</v>
      </c>
      <c r="Z161" s="81">
        <v>5284</v>
      </c>
      <c r="AA161" s="81">
        <v>4614</v>
      </c>
      <c r="AB161" s="81">
        <v>20610</v>
      </c>
      <c r="AC161" s="81">
        <v>2797836.5</v>
      </c>
      <c r="AD161" s="81">
        <v>1.5268903608312197</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1865</v>
      </c>
      <c r="B162" s="80">
        <v>410</v>
      </c>
      <c r="C162" s="80">
        <v>2</v>
      </c>
      <c r="D162" s="80">
        <v>25</v>
      </c>
      <c r="E162" s="80">
        <v>2005</v>
      </c>
      <c r="F162" s="80" t="s">
        <v>565</v>
      </c>
      <c r="G162" s="80" t="s">
        <v>1863</v>
      </c>
      <c r="H162" s="80" t="s">
        <v>1864</v>
      </c>
      <c r="I162" s="177"/>
      <c r="J162" s="81">
        <v>10.666412447693778</v>
      </c>
      <c r="K162" s="81">
        <v>0.8260532957438218</v>
      </c>
      <c r="L162" s="81">
        <v>5.7519577652237013</v>
      </c>
      <c r="M162" s="81">
        <v>27.937397188869923</v>
      </c>
      <c r="N162" s="81">
        <v>30.368447935740402</v>
      </c>
      <c r="O162" s="81">
        <v>18.608469901280131</v>
      </c>
      <c r="P162" s="81">
        <v>18.354621804324907</v>
      </c>
      <c r="Q162" s="81">
        <v>1.1053595318890757</v>
      </c>
      <c r="R162" s="81">
        <v>5.6051798711485485</v>
      </c>
      <c r="S162" s="81">
        <v>2.3704236079999994</v>
      </c>
      <c r="T162" s="82"/>
      <c r="U162" s="81">
        <v>289668</v>
      </c>
      <c r="V162" s="81">
        <v>414</v>
      </c>
      <c r="W162" s="81">
        <v>56</v>
      </c>
      <c r="X162" s="81">
        <v>5524</v>
      </c>
      <c r="Y162" s="81">
        <v>8557</v>
      </c>
      <c r="Z162" s="81">
        <v>8857</v>
      </c>
      <c r="AA162" s="81">
        <v>3650</v>
      </c>
      <c r="AB162" s="81">
        <v>18762</v>
      </c>
      <c r="AC162" s="81">
        <v>991160</v>
      </c>
      <c r="AD162" s="81">
        <v>2.3704236079999994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1866</v>
      </c>
      <c r="B163" s="80">
        <v>411</v>
      </c>
      <c r="C163" s="80">
        <v>3</v>
      </c>
      <c r="D163" s="80">
        <v>25</v>
      </c>
      <c r="E163" s="80">
        <v>2006</v>
      </c>
      <c r="F163" s="80" t="s">
        <v>566</v>
      </c>
      <c r="G163" s="80" t="s">
        <v>1863</v>
      </c>
      <c r="H163" s="80" t="s">
        <v>1864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1867</v>
      </c>
      <c r="B164" s="80">
        <v>412</v>
      </c>
      <c r="C164" s="80">
        <v>4</v>
      </c>
      <c r="D164" s="80">
        <v>25</v>
      </c>
      <c r="E164" s="80">
        <v>2007</v>
      </c>
      <c r="F164" s="80" t="s">
        <v>567</v>
      </c>
      <c r="G164" s="80" t="s">
        <v>1863</v>
      </c>
      <c r="H164" s="80" t="s">
        <v>1864</v>
      </c>
      <c r="I164" s="177"/>
      <c r="J164" s="81">
        <v>8.6297979737008088</v>
      </c>
      <c r="K164" s="81">
        <v>0.77200322862082171</v>
      </c>
      <c r="L164" s="81">
        <v>5.7050239289791476</v>
      </c>
      <c r="M164" s="81">
        <v>21.907351353928927</v>
      </c>
      <c r="N164" s="81">
        <v>32.590587767333794</v>
      </c>
      <c r="O164" s="81">
        <v>17.655929589822371</v>
      </c>
      <c r="P164" s="81">
        <v>18.041269482900045</v>
      </c>
      <c r="Q164" s="81">
        <v>1.1291984091851155</v>
      </c>
      <c r="R164" s="81">
        <v>2.9347512380874377</v>
      </c>
      <c r="S164" s="81">
        <v>1.77857886456</v>
      </c>
      <c r="T164" s="82"/>
      <c r="U164" s="81">
        <v>272287</v>
      </c>
      <c r="V164" s="81">
        <v>376</v>
      </c>
      <c r="W164" s="81">
        <v>58</v>
      </c>
      <c r="X164" s="81">
        <v>5825</v>
      </c>
      <c r="Y164" s="81">
        <v>8451</v>
      </c>
      <c r="Z164" s="81">
        <v>8736</v>
      </c>
      <c r="AA164" s="81">
        <v>3533</v>
      </c>
      <c r="AB164" s="81">
        <v>18153</v>
      </c>
      <c r="AC164" s="81">
        <v>533840</v>
      </c>
      <c r="AD164" s="81">
        <v>1.77857886456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1868</v>
      </c>
      <c r="B165" s="80">
        <v>413</v>
      </c>
      <c r="C165" s="80">
        <v>5</v>
      </c>
      <c r="D165" s="80">
        <v>25</v>
      </c>
      <c r="E165" s="80">
        <v>2008</v>
      </c>
      <c r="F165" s="80" t="s">
        <v>84</v>
      </c>
      <c r="G165" s="80" t="s">
        <v>1863</v>
      </c>
      <c r="H165" s="80" t="s">
        <v>1864</v>
      </c>
      <c r="I165" s="177"/>
      <c r="J165" s="81">
        <v>7.8750702110294357</v>
      </c>
      <c r="K165" s="81">
        <v>0.5611731535193456</v>
      </c>
      <c r="L165" s="81">
        <v>5.026018730588083</v>
      </c>
      <c r="M165" s="81">
        <v>24.009818848078396</v>
      </c>
      <c r="N165" s="81">
        <v>29.882681257680964</v>
      </c>
      <c r="O165" s="81">
        <v>17.143161064833315</v>
      </c>
      <c r="P165" s="81">
        <v>17.143391516899122</v>
      </c>
      <c r="Q165" s="81">
        <v>1.0976630510809058</v>
      </c>
      <c r="R165" s="81">
        <v>2.8383221420490687</v>
      </c>
      <c r="S165" s="81">
        <v>3.0031034428799996</v>
      </c>
      <c r="T165" s="82"/>
      <c r="U165" s="81">
        <v>271309</v>
      </c>
      <c r="V165" s="81">
        <v>376</v>
      </c>
      <c r="W165" s="81">
        <v>58</v>
      </c>
      <c r="X165" s="81">
        <v>5825</v>
      </c>
      <c r="Y165" s="81">
        <v>8480</v>
      </c>
      <c r="Z165" s="81">
        <v>8780</v>
      </c>
      <c r="AA165" s="81">
        <v>3361</v>
      </c>
      <c r="AB165" s="81">
        <v>17936</v>
      </c>
      <c r="AC165" s="81">
        <v>536120</v>
      </c>
      <c r="AD165" s="81">
        <v>3.0031034428799996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1869</v>
      </c>
      <c r="B166" s="80">
        <v>414</v>
      </c>
      <c r="C166" s="80">
        <v>6</v>
      </c>
      <c r="D166" s="80">
        <v>25</v>
      </c>
      <c r="E166" s="80">
        <v>2009</v>
      </c>
      <c r="F166" s="80" t="s">
        <v>85</v>
      </c>
      <c r="G166" s="80" t="s">
        <v>1863</v>
      </c>
      <c r="H166" s="80" t="s">
        <v>1864</v>
      </c>
      <c r="I166" s="177"/>
      <c r="J166" s="81">
        <v>10.829965888966065</v>
      </c>
      <c r="K166" s="81">
        <v>0.39509445606562205</v>
      </c>
      <c r="L166" s="81">
        <v>11.545651178015209</v>
      </c>
      <c r="M166" s="81">
        <v>23.459462463121522</v>
      </c>
      <c r="N166" s="81">
        <v>24.809697235533267</v>
      </c>
      <c r="O166" s="81">
        <v>17.39579648573141</v>
      </c>
      <c r="P166" s="81">
        <v>16.400876155528991</v>
      </c>
      <c r="Q166" s="81">
        <v>1.034501872336673</v>
      </c>
      <c r="R166" s="81">
        <v>3.7146680080001335</v>
      </c>
      <c r="S166" s="81">
        <v>2.6366235042399997</v>
      </c>
      <c r="T166" s="82"/>
      <c r="U166" s="81">
        <v>282864</v>
      </c>
      <c r="V166" s="81">
        <v>289</v>
      </c>
      <c r="W166" s="81">
        <v>148</v>
      </c>
      <c r="X166" s="81">
        <v>6474</v>
      </c>
      <c r="Y166" s="81">
        <v>8462</v>
      </c>
      <c r="Z166" s="81">
        <v>8794</v>
      </c>
      <c r="AA166" s="81">
        <v>3301</v>
      </c>
      <c r="AB166" s="81">
        <v>17745</v>
      </c>
      <c r="AC166" s="81">
        <v>684515.5</v>
      </c>
      <c r="AD166" s="81">
        <v>2.6366235042399997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9.1690000000000005</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1870</v>
      </c>
      <c r="B167" s="80">
        <v>415</v>
      </c>
      <c r="C167" s="80">
        <v>7</v>
      </c>
      <c r="D167" s="80">
        <v>25</v>
      </c>
      <c r="E167" s="80">
        <v>2010</v>
      </c>
      <c r="F167" s="80" t="s">
        <v>86</v>
      </c>
      <c r="G167" s="80" t="s">
        <v>1863</v>
      </c>
      <c r="H167" s="80" t="s">
        <v>1864</v>
      </c>
      <c r="I167" s="177"/>
      <c r="J167" s="81">
        <v>11.020441699402644</v>
      </c>
      <c r="K167" s="81">
        <v>0.43869228957746881</v>
      </c>
      <c r="L167" s="81">
        <v>11.264488450771298</v>
      </c>
      <c r="M167" s="81">
        <v>25.62792802042404</v>
      </c>
      <c r="N167" s="81">
        <v>26.401793433419467</v>
      </c>
      <c r="O167" s="81">
        <v>17.297614643976171</v>
      </c>
      <c r="P167" s="81">
        <v>16.438778848466661</v>
      </c>
      <c r="Q167" s="81">
        <v>1.0646614463852215</v>
      </c>
      <c r="R167" s="81">
        <v>4.3496005142044867</v>
      </c>
      <c r="S167" s="81">
        <v>2.6637425546637501</v>
      </c>
      <c r="T167" s="82"/>
      <c r="U167" s="81">
        <v>279971</v>
      </c>
      <c r="V167" s="81">
        <v>289</v>
      </c>
      <c r="W167" s="81">
        <v>148</v>
      </c>
      <c r="X167" s="81">
        <v>6474</v>
      </c>
      <c r="Y167" s="81">
        <v>8423</v>
      </c>
      <c r="Z167" s="81">
        <v>8785</v>
      </c>
      <c r="AA167" s="81">
        <v>3226</v>
      </c>
      <c r="AB167" s="81">
        <v>17499</v>
      </c>
      <c r="AC167" s="81">
        <v>759564.5</v>
      </c>
      <c r="AD167" s="81">
        <v>2.6637425546637501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7.7789999999999999</v>
      </c>
      <c r="BL167" s="81">
        <v>0</v>
      </c>
      <c r="BM167" s="82"/>
      <c r="BN167" s="81">
        <v>0</v>
      </c>
      <c r="BO167" s="81">
        <v>0</v>
      </c>
      <c r="BP167" s="81">
        <v>0</v>
      </c>
      <c r="BQ167" s="81">
        <v>0</v>
      </c>
      <c r="BR167" s="81">
        <v>1</v>
      </c>
      <c r="BS167" s="81">
        <v>0</v>
      </c>
      <c r="BT167"/>
      <c r="BU167" s="80">
        <v>7.7789999999999999</v>
      </c>
      <c r="BV167" s="80">
        <v>0</v>
      </c>
      <c r="BW167" s="80">
        <v>0</v>
      </c>
      <c r="BX167" s="80">
        <v>0</v>
      </c>
      <c r="BY167" s="80">
        <v>0</v>
      </c>
      <c r="BZ167" s="80">
        <v>0</v>
      </c>
      <c r="CA167" s="80">
        <v>0</v>
      </c>
      <c r="CB167" s="80">
        <v>0</v>
      </c>
      <c r="CC167" s="80">
        <v>0</v>
      </c>
    </row>
    <row r="168" spans="1:81">
      <c r="A168" s="80" t="s">
        <v>1871</v>
      </c>
      <c r="B168" s="80">
        <v>416</v>
      </c>
      <c r="C168" s="80">
        <v>8</v>
      </c>
      <c r="D168" s="80">
        <v>25</v>
      </c>
      <c r="E168" s="80">
        <v>2011</v>
      </c>
      <c r="F168" s="80" t="s">
        <v>87</v>
      </c>
      <c r="G168" s="80" t="s">
        <v>1863</v>
      </c>
      <c r="H168" s="80" t="s">
        <v>1864</v>
      </c>
      <c r="I168" s="177"/>
      <c r="J168" s="81">
        <v>8.6856160378520872</v>
      </c>
      <c r="K168" s="81">
        <v>0.63192795110123423</v>
      </c>
      <c r="L168" s="81">
        <v>6.1418918610624473</v>
      </c>
      <c r="M168" s="81">
        <v>33.637975204862556</v>
      </c>
      <c r="N168" s="81">
        <v>33.468816604352774</v>
      </c>
      <c r="O168" s="81">
        <v>16.904761705423869</v>
      </c>
      <c r="P168" s="81">
        <v>15.934033096795845</v>
      </c>
      <c r="Q168" s="81">
        <v>1.2042598986319561</v>
      </c>
      <c r="R168" s="81">
        <v>2.0368131539807335</v>
      </c>
      <c r="S168" s="81">
        <v>3.0056519948699996</v>
      </c>
      <c r="T168" s="82"/>
      <c r="U168" s="81">
        <v>231683</v>
      </c>
      <c r="V168" s="81">
        <v>289</v>
      </c>
      <c r="W168" s="81">
        <v>148</v>
      </c>
      <c r="X168" s="81">
        <v>6474</v>
      </c>
      <c r="Y168" s="81">
        <v>8346</v>
      </c>
      <c r="Z168" s="81">
        <v>8772</v>
      </c>
      <c r="AA168" s="81">
        <v>3220</v>
      </c>
      <c r="AB168" s="81">
        <v>17160</v>
      </c>
      <c r="AC168" s="81">
        <v>355097.5</v>
      </c>
      <c r="AD168" s="81">
        <v>3.0056519948699996</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6.7469999999999999</v>
      </c>
      <c r="BL168" s="81">
        <v>0</v>
      </c>
      <c r="BM168" s="82"/>
      <c r="BN168" s="81">
        <v>0</v>
      </c>
      <c r="BO168" s="81">
        <v>0</v>
      </c>
      <c r="BP168" s="81">
        <v>0</v>
      </c>
      <c r="BQ168" s="81">
        <v>0</v>
      </c>
      <c r="BR168" s="81">
        <v>1</v>
      </c>
      <c r="BS168" s="81">
        <v>0</v>
      </c>
      <c r="BT168"/>
      <c r="BU168" s="80">
        <v>6.7469999999999999</v>
      </c>
      <c r="BV168" s="80">
        <v>0</v>
      </c>
      <c r="BW168" s="80">
        <v>0</v>
      </c>
      <c r="BX168" s="80">
        <v>0</v>
      </c>
      <c r="BY168" s="80">
        <v>0</v>
      </c>
      <c r="BZ168" s="80">
        <v>0</v>
      </c>
      <c r="CA168" s="80">
        <v>0</v>
      </c>
      <c r="CB168" s="80">
        <v>0</v>
      </c>
      <c r="CC168" s="80">
        <v>0</v>
      </c>
    </row>
    <row r="169" spans="1:81">
      <c r="A169" s="80" t="s">
        <v>1872</v>
      </c>
      <c r="B169" s="80">
        <v>417</v>
      </c>
      <c r="C169" s="80">
        <v>9</v>
      </c>
      <c r="D169" s="80">
        <v>25</v>
      </c>
      <c r="E169" s="80">
        <v>2012</v>
      </c>
      <c r="F169" s="80" t="s">
        <v>88</v>
      </c>
      <c r="G169" s="80" t="s">
        <v>1863</v>
      </c>
      <c r="H169" s="80" t="s">
        <v>1864</v>
      </c>
      <c r="I169" s="177"/>
      <c r="J169" s="81">
        <v>11.013518416784253</v>
      </c>
      <c r="K169" s="81">
        <v>0.6120286340988077</v>
      </c>
      <c r="L169" s="81">
        <v>6.3251333115581287</v>
      </c>
      <c r="M169" s="81">
        <v>35.164049868982566</v>
      </c>
      <c r="N169" s="81">
        <v>36.275429334656693</v>
      </c>
      <c r="O169" s="81">
        <v>17.001170385603555</v>
      </c>
      <c r="P169" s="81">
        <v>15.875393396783815</v>
      </c>
      <c r="Q169" s="81">
        <v>1.2999361718021063</v>
      </c>
      <c r="R169" s="81">
        <v>3.0888970182660058</v>
      </c>
      <c r="S169" s="81">
        <v>2.5217356049600004</v>
      </c>
      <c r="T169" s="82"/>
      <c r="U169" s="81">
        <v>299496</v>
      </c>
      <c r="V169" s="81">
        <v>289</v>
      </c>
      <c r="W169" s="81">
        <v>148</v>
      </c>
      <c r="X169" s="81">
        <v>6474</v>
      </c>
      <c r="Y169" s="81">
        <v>8345</v>
      </c>
      <c r="Z169" s="81">
        <v>8892</v>
      </c>
      <c r="AA169" s="81">
        <v>3190</v>
      </c>
      <c r="AB169" s="81">
        <v>17049</v>
      </c>
      <c r="AC169" s="81">
        <v>524569.5</v>
      </c>
      <c r="AD169" s="81">
        <v>2.5217356049600004</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7.9329999999999998</v>
      </c>
      <c r="BL169" s="81">
        <v>0</v>
      </c>
      <c r="BM169" s="82"/>
      <c r="BN169" s="81">
        <v>0</v>
      </c>
      <c r="BO169" s="81">
        <v>0</v>
      </c>
      <c r="BP169" s="81">
        <v>0</v>
      </c>
      <c r="BQ169" s="81">
        <v>0</v>
      </c>
      <c r="BR169" s="81">
        <v>1</v>
      </c>
      <c r="BS169" s="81">
        <v>0</v>
      </c>
      <c r="BT169"/>
      <c r="BU169" s="80">
        <v>7.9329999999999998</v>
      </c>
      <c r="BV169" s="80">
        <v>0</v>
      </c>
      <c r="BW169" s="80">
        <v>0</v>
      </c>
      <c r="BX169" s="80">
        <v>0</v>
      </c>
      <c r="BY169" s="80">
        <v>0</v>
      </c>
      <c r="BZ169" s="80">
        <v>0</v>
      </c>
      <c r="CA169" s="80">
        <v>0</v>
      </c>
      <c r="CB169" s="80">
        <v>0</v>
      </c>
      <c r="CC169" s="80">
        <v>0</v>
      </c>
    </row>
    <row r="170" spans="1:81">
      <c r="A170" s="80" t="s">
        <v>1873</v>
      </c>
      <c r="B170" s="80">
        <v>418</v>
      </c>
      <c r="C170" s="80">
        <v>10</v>
      </c>
      <c r="D170" s="80">
        <v>25</v>
      </c>
      <c r="E170" s="80">
        <v>2013</v>
      </c>
      <c r="F170" s="80" t="s">
        <v>89</v>
      </c>
      <c r="G170" s="80" t="s">
        <v>1863</v>
      </c>
      <c r="H170" s="80" t="s">
        <v>1864</v>
      </c>
      <c r="I170" s="177"/>
      <c r="J170" s="81">
        <v>8.7859257144601806</v>
      </c>
      <c r="K170" s="81">
        <v>0.58478161771797155</v>
      </c>
      <c r="L170" s="81">
        <v>5.6519939680749136</v>
      </c>
      <c r="M170" s="81">
        <v>36.164708188946982</v>
      </c>
      <c r="N170" s="81">
        <v>33.930540213007191</v>
      </c>
      <c r="O170" s="81">
        <v>16.3459215849802</v>
      </c>
      <c r="P170" s="81">
        <v>15.740390987670825</v>
      </c>
      <c r="Q170" s="81">
        <v>1.3042257955358298</v>
      </c>
      <c r="R170" s="81">
        <v>3.6035710835381005</v>
      </c>
      <c r="S170" s="81">
        <v>3.0881966147600006</v>
      </c>
      <c r="T170" s="82"/>
      <c r="U170" s="81">
        <v>225944</v>
      </c>
      <c r="V170" s="81">
        <v>289</v>
      </c>
      <c r="W170" s="81">
        <v>148</v>
      </c>
      <c r="X170" s="81">
        <v>6474</v>
      </c>
      <c r="Y170" s="81">
        <v>8283</v>
      </c>
      <c r="Z170" s="81">
        <v>8931</v>
      </c>
      <c r="AA170" s="81">
        <v>3151</v>
      </c>
      <c r="AB170" s="81">
        <v>16860</v>
      </c>
      <c r="AC170" s="81">
        <v>597370.5</v>
      </c>
      <c r="AD170" s="81">
        <v>3.0881966147600006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9.4350000000000005</v>
      </c>
      <c r="BL170" s="81">
        <v>0</v>
      </c>
      <c r="BM170" s="82"/>
      <c r="BN170" s="81">
        <v>0</v>
      </c>
      <c r="BO170" s="81">
        <v>0</v>
      </c>
      <c r="BP170" s="81">
        <v>0</v>
      </c>
      <c r="BQ170" s="81">
        <v>0</v>
      </c>
      <c r="BR170" s="81">
        <v>1</v>
      </c>
      <c r="BS170" s="81">
        <v>0</v>
      </c>
      <c r="BT170"/>
      <c r="BU170" s="80">
        <v>9.4350000000000005</v>
      </c>
      <c r="BV170" s="80">
        <v>0</v>
      </c>
      <c r="BW170" s="80">
        <v>0</v>
      </c>
      <c r="BX170" s="80">
        <v>0</v>
      </c>
      <c r="BY170" s="80">
        <v>0</v>
      </c>
      <c r="BZ170" s="80">
        <v>0</v>
      </c>
      <c r="CA170" s="80">
        <v>0</v>
      </c>
      <c r="CB170" s="80">
        <v>0</v>
      </c>
      <c r="CC170" s="80">
        <v>0</v>
      </c>
    </row>
    <row r="171" spans="1:81">
      <c r="A171" s="80" t="s">
        <v>1874</v>
      </c>
      <c r="B171" s="80">
        <v>419</v>
      </c>
      <c r="C171" s="80">
        <v>11</v>
      </c>
      <c r="D171" s="80">
        <v>25</v>
      </c>
      <c r="E171" s="80">
        <v>2014</v>
      </c>
      <c r="F171" s="80" t="s">
        <v>90</v>
      </c>
      <c r="G171" s="80" t="s">
        <v>1863</v>
      </c>
      <c r="H171" s="80" t="s">
        <v>1864</v>
      </c>
      <c r="I171" s="177"/>
      <c r="J171" s="81">
        <v>6.8105935932016228</v>
      </c>
      <c r="K171" s="81">
        <v>0.8315498619120707</v>
      </c>
      <c r="L171" s="81">
        <v>5.0901466474604904</v>
      </c>
      <c r="M171" s="81">
        <v>35.373603732855166</v>
      </c>
      <c r="N171" s="81">
        <v>34.301818577564894</v>
      </c>
      <c r="O171" s="81">
        <v>15.516603668291847</v>
      </c>
      <c r="P171" s="81">
        <v>15.556126812032371</v>
      </c>
      <c r="Q171" s="81">
        <v>1.2300446761002559</v>
      </c>
      <c r="R171" s="81">
        <v>3.3051950884453682</v>
      </c>
      <c r="S171" s="81">
        <v>2.3424639209000002</v>
      </c>
      <c r="T171" s="82"/>
      <c r="U171" s="81">
        <v>179260</v>
      </c>
      <c r="V171" s="81">
        <v>364</v>
      </c>
      <c r="W171" s="81">
        <v>104</v>
      </c>
      <c r="X171" s="81">
        <v>6131</v>
      </c>
      <c r="Y171" s="81">
        <v>8196</v>
      </c>
      <c r="Z171" s="81">
        <v>8929</v>
      </c>
      <c r="AA171" s="81">
        <v>3098</v>
      </c>
      <c r="AB171" s="81">
        <v>16573</v>
      </c>
      <c r="AC171" s="81">
        <v>549631</v>
      </c>
      <c r="AD171" s="81">
        <v>2.3424639209000002</v>
      </c>
      <c r="AE171" s="82"/>
      <c r="AF171" s="81">
        <v>1510575.645944189</v>
      </c>
      <c r="AG171" s="81">
        <v>704543.16038641718</v>
      </c>
      <c r="AH171" s="81">
        <v>1121869.2602502441</v>
      </c>
      <c r="AI171" s="81">
        <v>44360045.716480434</v>
      </c>
      <c r="AJ171" s="81">
        <v>49147465.243657254</v>
      </c>
      <c r="AK171" s="81">
        <v>0</v>
      </c>
      <c r="AL171" s="81">
        <v>0</v>
      </c>
      <c r="AM171" s="81">
        <v>2275225.2460983433</v>
      </c>
      <c r="AN171" s="81">
        <v>0</v>
      </c>
      <c r="AO171" s="81">
        <v>0</v>
      </c>
      <c r="AP171" s="82"/>
      <c r="AQ171" s="81">
        <v>213</v>
      </c>
      <c r="AR171" s="81">
        <v>46</v>
      </c>
      <c r="AS171" s="81">
        <v>0</v>
      </c>
      <c r="AT171" s="81">
        <v>0</v>
      </c>
      <c r="AU171" s="81">
        <v>0</v>
      </c>
      <c r="AV171" s="81">
        <v>0</v>
      </c>
      <c r="AW171" s="81" t="s">
        <v>564</v>
      </c>
      <c r="AX171" s="82"/>
      <c r="AY171" s="81">
        <v>928.5</v>
      </c>
      <c r="AZ171" s="81">
        <v>1569.6000000000001</v>
      </c>
      <c r="BA171" s="81">
        <v>0</v>
      </c>
      <c r="BB171" s="81">
        <v>0</v>
      </c>
      <c r="BC171" s="81">
        <v>0</v>
      </c>
      <c r="BD171" s="81">
        <v>0</v>
      </c>
      <c r="BE171" s="81" t="s">
        <v>564</v>
      </c>
      <c r="BF171" s="82"/>
      <c r="BG171" s="81">
        <v>0</v>
      </c>
      <c r="BH171" s="81">
        <v>0</v>
      </c>
      <c r="BI171" s="81">
        <v>0</v>
      </c>
      <c r="BJ171" s="81">
        <v>0</v>
      </c>
      <c r="BK171" s="81">
        <v>9.15</v>
      </c>
      <c r="BL171" s="81">
        <v>0</v>
      </c>
      <c r="BM171" s="82"/>
      <c r="BN171" s="81">
        <v>0</v>
      </c>
      <c r="BO171" s="81">
        <v>0</v>
      </c>
      <c r="BP171" s="81">
        <v>0</v>
      </c>
      <c r="BQ171" s="81">
        <v>0</v>
      </c>
      <c r="BR171" s="81">
        <v>1</v>
      </c>
      <c r="BS171" s="81">
        <v>0</v>
      </c>
      <c r="BT171"/>
      <c r="BU171" s="80">
        <v>9.15</v>
      </c>
      <c r="BV171" s="80">
        <v>0</v>
      </c>
      <c r="BW171" s="80">
        <v>0</v>
      </c>
      <c r="BX171" s="80">
        <v>0</v>
      </c>
      <c r="BY171" s="80">
        <v>0</v>
      </c>
      <c r="BZ171" s="80">
        <v>0</v>
      </c>
      <c r="CA171" s="80">
        <v>0</v>
      </c>
      <c r="CB171" s="80">
        <v>0</v>
      </c>
      <c r="CC171" s="80">
        <v>0</v>
      </c>
    </row>
    <row r="172" spans="1:81">
      <c r="A172" s="80" t="s">
        <v>1875</v>
      </c>
      <c r="B172" s="80">
        <v>420</v>
      </c>
      <c r="C172" s="80">
        <v>12</v>
      </c>
      <c r="D172" s="80">
        <v>25</v>
      </c>
      <c r="E172" s="80">
        <v>2015</v>
      </c>
      <c r="F172" s="80" t="s">
        <v>91</v>
      </c>
      <c r="G172" s="80" t="s">
        <v>1863</v>
      </c>
      <c r="H172" s="80" t="s">
        <v>1864</v>
      </c>
      <c r="I172" s="177"/>
      <c r="J172" s="81">
        <v>10.177264904080049</v>
      </c>
      <c r="K172" s="81">
        <v>0.75233607641894806</v>
      </c>
      <c r="L172" s="81">
        <v>5.8538860474287855</v>
      </c>
      <c r="M172" s="81">
        <v>29.421755641853</v>
      </c>
      <c r="N172" s="81">
        <v>28.992125814620699</v>
      </c>
      <c r="O172" s="81">
        <v>15.272144740933149</v>
      </c>
      <c r="P172" s="81">
        <v>15.060811749873581</v>
      </c>
      <c r="Q172" s="81">
        <v>1.1825733980471418</v>
      </c>
      <c r="R172" s="81">
        <v>2.9831095333661835</v>
      </c>
      <c r="S172" s="81">
        <v>3.5727585022799997</v>
      </c>
      <c r="T172" s="82"/>
      <c r="U172" s="81">
        <v>262144</v>
      </c>
      <c r="V172" s="81">
        <v>364</v>
      </c>
      <c r="W172" s="81">
        <v>104</v>
      </c>
      <c r="X172" s="81">
        <v>6131</v>
      </c>
      <c r="Y172" s="81">
        <v>8123</v>
      </c>
      <c r="Z172" s="81">
        <v>8873</v>
      </c>
      <c r="AA172" s="81">
        <v>2997</v>
      </c>
      <c r="AB172" s="81">
        <v>16276</v>
      </c>
      <c r="AC172" s="81">
        <v>511015</v>
      </c>
      <c r="AD172" s="81">
        <v>3.5727585022799997</v>
      </c>
      <c r="AE172" s="82"/>
      <c r="AF172" s="81">
        <v>2449305.5592298196</v>
      </c>
      <c r="AG172" s="81">
        <v>576479.22787841165</v>
      </c>
      <c r="AH172" s="81">
        <v>1059315.1953539685</v>
      </c>
      <c r="AI172" s="81">
        <v>38610881.603657179</v>
      </c>
      <c r="AJ172" s="81">
        <v>44453192.119063348</v>
      </c>
      <c r="AK172" s="81">
        <v>0</v>
      </c>
      <c r="AL172" s="81">
        <v>0</v>
      </c>
      <c r="AM172" s="81">
        <v>2230557.5247478816</v>
      </c>
      <c r="AN172" s="81">
        <v>0</v>
      </c>
      <c r="AO172" s="81">
        <v>0</v>
      </c>
      <c r="AP172" s="82"/>
      <c r="AQ172" s="81">
        <v>224</v>
      </c>
      <c r="AR172" s="81">
        <v>62</v>
      </c>
      <c r="AS172" s="81">
        <v>0</v>
      </c>
      <c r="AT172" s="81">
        <v>0</v>
      </c>
      <c r="AU172" s="81">
        <v>0</v>
      </c>
      <c r="AV172" s="81">
        <v>0</v>
      </c>
      <c r="AW172" s="81" t="s">
        <v>564</v>
      </c>
      <c r="AX172" s="82"/>
      <c r="AY172" s="81">
        <v>993.1</v>
      </c>
      <c r="AZ172" s="81">
        <v>3016.6</v>
      </c>
      <c r="BA172" s="81">
        <v>0</v>
      </c>
      <c r="BB172" s="81">
        <v>0</v>
      </c>
      <c r="BC172" s="81">
        <v>0</v>
      </c>
      <c r="BD172" s="81">
        <v>0</v>
      </c>
      <c r="BE172" s="81" t="s">
        <v>564</v>
      </c>
      <c r="BF172" s="82"/>
      <c r="BG172" s="81">
        <v>0</v>
      </c>
      <c r="BH172" s="81">
        <v>0</v>
      </c>
      <c r="BI172" s="81">
        <v>0</v>
      </c>
      <c r="BJ172" s="81">
        <v>0</v>
      </c>
      <c r="BK172" s="81">
        <v>9.5139999999999993</v>
      </c>
      <c r="BL172" s="81">
        <v>0</v>
      </c>
      <c r="BM172" s="82"/>
      <c r="BN172" s="81">
        <v>0</v>
      </c>
      <c r="BO172" s="81">
        <v>0</v>
      </c>
      <c r="BP172" s="81">
        <v>0</v>
      </c>
      <c r="BQ172" s="81">
        <v>0</v>
      </c>
      <c r="BR172" s="81">
        <v>1</v>
      </c>
      <c r="BS172" s="81">
        <v>0</v>
      </c>
      <c r="BT172"/>
      <c r="BU172" s="80">
        <v>9.5139999999999993</v>
      </c>
      <c r="BV172" s="80">
        <v>0</v>
      </c>
      <c r="BW172" s="80">
        <v>0</v>
      </c>
      <c r="BX172" s="80">
        <v>0</v>
      </c>
      <c r="BY172" s="80">
        <v>0</v>
      </c>
      <c r="BZ172" s="80">
        <v>0</v>
      </c>
      <c r="CA172" s="80">
        <v>0</v>
      </c>
      <c r="CB172" s="80">
        <v>0</v>
      </c>
      <c r="CC172" s="80">
        <v>0</v>
      </c>
    </row>
    <row r="173" spans="1:81">
      <c r="A173" s="80" t="s">
        <v>1876</v>
      </c>
      <c r="B173" s="80">
        <v>421</v>
      </c>
      <c r="C173" s="80">
        <v>13</v>
      </c>
      <c r="D173" s="80">
        <v>25</v>
      </c>
      <c r="E173" s="80">
        <v>2016</v>
      </c>
      <c r="F173" s="80" t="s">
        <v>92</v>
      </c>
      <c r="G173" s="80" t="s">
        <v>1863</v>
      </c>
      <c r="H173" s="80" t="s">
        <v>1864</v>
      </c>
      <c r="I173" s="177"/>
      <c r="J173" s="81">
        <v>11.077700957583641</v>
      </c>
      <c r="K173" s="81">
        <v>0.76361807716055785</v>
      </c>
      <c r="L173" s="81">
        <v>8.1570915563986546</v>
      </c>
      <c r="M173" s="81">
        <v>30.221515436017583</v>
      </c>
      <c r="N173" s="81">
        <v>29.181187047105379</v>
      </c>
      <c r="O173" s="81">
        <v>15.079887097216314</v>
      </c>
      <c r="P173" s="81">
        <v>14.60531813378652</v>
      </c>
      <c r="Q173" s="81">
        <v>1.128487908980317</v>
      </c>
      <c r="R173" s="81">
        <v>2.828146275437156</v>
      </c>
      <c r="S173" s="81">
        <v>2.466299808</v>
      </c>
      <c r="T173" s="82"/>
      <c r="U173" s="81">
        <v>264034</v>
      </c>
      <c r="V173" s="81">
        <v>364</v>
      </c>
      <c r="W173" s="81">
        <v>104</v>
      </c>
      <c r="X173" s="81">
        <v>6131</v>
      </c>
      <c r="Y173" s="81">
        <v>8055</v>
      </c>
      <c r="Z173" s="81">
        <v>8869</v>
      </c>
      <c r="AA173" s="81">
        <v>3006</v>
      </c>
      <c r="AB173" s="81">
        <v>15977</v>
      </c>
      <c r="AC173" s="81">
        <v>483019.54504323268</v>
      </c>
      <c r="AD173" s="81">
        <v>2.466299808</v>
      </c>
      <c r="AE173" s="82"/>
      <c r="AF173" s="81">
        <v>2485418.9768244289</v>
      </c>
      <c r="AG173" s="81">
        <v>558550.19264495955</v>
      </c>
      <c r="AH173" s="81">
        <v>1251728.062727828</v>
      </c>
      <c r="AI173" s="81">
        <v>45791436.609811611</v>
      </c>
      <c r="AJ173" s="81">
        <v>42138316.679661922</v>
      </c>
      <c r="AK173" s="81">
        <v>0</v>
      </c>
      <c r="AL173" s="81">
        <v>0</v>
      </c>
      <c r="AM173" s="81">
        <v>2191281.9184701</v>
      </c>
      <c r="AN173" s="81">
        <v>0</v>
      </c>
      <c r="AO173" s="81">
        <v>0</v>
      </c>
      <c r="AP173" s="82"/>
      <c r="AQ173" s="81">
        <v>237</v>
      </c>
      <c r="AR173" s="81">
        <v>67</v>
      </c>
      <c r="AS173" s="81">
        <v>0</v>
      </c>
      <c r="AT173" s="81">
        <v>0</v>
      </c>
      <c r="AU173" s="81">
        <v>0</v>
      </c>
      <c r="AV173" s="81">
        <v>0</v>
      </c>
      <c r="AW173" s="81" t="s">
        <v>564</v>
      </c>
      <c r="AX173" s="82"/>
      <c r="AY173" s="81">
        <v>1064.0999999999999</v>
      </c>
      <c r="AZ173" s="81">
        <v>3145.6</v>
      </c>
      <c r="BA173" s="81">
        <v>0</v>
      </c>
      <c r="BB173" s="81">
        <v>0</v>
      </c>
      <c r="BC173" s="81">
        <v>0</v>
      </c>
      <c r="BD173" s="81">
        <v>0</v>
      </c>
      <c r="BE173" s="81" t="s">
        <v>564</v>
      </c>
      <c r="BF173" s="82"/>
      <c r="BG173" s="81">
        <v>0</v>
      </c>
      <c r="BH173" s="81">
        <v>0</v>
      </c>
      <c r="BI173" s="81">
        <v>0</v>
      </c>
      <c r="BJ173" s="81">
        <v>0</v>
      </c>
      <c r="BK173" s="81">
        <v>8.6649999999999991</v>
      </c>
      <c r="BL173" s="81">
        <v>0</v>
      </c>
      <c r="BM173" s="82"/>
      <c r="BN173" s="81">
        <v>0</v>
      </c>
      <c r="BO173" s="81">
        <v>0</v>
      </c>
      <c r="BP173" s="81">
        <v>0</v>
      </c>
      <c r="BQ173" s="81">
        <v>0</v>
      </c>
      <c r="BR173" s="81">
        <v>1</v>
      </c>
      <c r="BS173" s="81">
        <v>0</v>
      </c>
      <c r="BT173"/>
      <c r="BU173" s="80">
        <v>8.6649999999999991</v>
      </c>
      <c r="BV173" s="80">
        <v>0</v>
      </c>
      <c r="BW173" s="80">
        <v>0</v>
      </c>
      <c r="BX173" s="80">
        <v>0</v>
      </c>
      <c r="BY173" s="80">
        <v>0</v>
      </c>
      <c r="BZ173" s="80">
        <v>0</v>
      </c>
      <c r="CA173" s="80">
        <v>0</v>
      </c>
      <c r="CB173" s="80">
        <v>0</v>
      </c>
      <c r="CC173" s="80">
        <v>0</v>
      </c>
    </row>
    <row r="174" spans="1:81">
      <c r="A174" s="80" t="s">
        <v>1877</v>
      </c>
      <c r="B174" s="80">
        <v>422</v>
      </c>
      <c r="C174" s="80">
        <v>14</v>
      </c>
      <c r="D174" s="80">
        <v>25</v>
      </c>
      <c r="E174" s="80">
        <v>2017</v>
      </c>
      <c r="F174" s="80" t="s">
        <v>71</v>
      </c>
      <c r="G174" s="80" t="s">
        <v>1863</v>
      </c>
      <c r="H174" s="80" t="s">
        <v>1864</v>
      </c>
      <c r="I174" s="177"/>
      <c r="J174" s="81">
        <v>10.85524181105602</v>
      </c>
      <c r="K174" s="81">
        <v>0.72446643336663075</v>
      </c>
      <c r="L174" s="81">
        <v>7.5577387909672815</v>
      </c>
      <c r="M174" s="81">
        <v>22.067751977703008</v>
      </c>
      <c r="N174" s="81">
        <v>25.359982697435807</v>
      </c>
      <c r="O174" s="81">
        <v>14.741829186742224</v>
      </c>
      <c r="P174" s="81">
        <v>14.310025024824608</v>
      </c>
      <c r="Q174" s="81">
        <v>1.0632363565584555</v>
      </c>
      <c r="R174" s="81">
        <v>2.9986653584696654</v>
      </c>
      <c r="S174" s="81">
        <v>3.0855922202399997</v>
      </c>
      <c r="T174" s="82"/>
      <c r="U174" s="81">
        <v>271413</v>
      </c>
      <c r="V174" s="81">
        <v>364</v>
      </c>
      <c r="W174" s="81">
        <v>104</v>
      </c>
      <c r="X174" s="81">
        <v>6131</v>
      </c>
      <c r="Y174" s="81">
        <v>7931</v>
      </c>
      <c r="Z174" s="81">
        <v>8814</v>
      </c>
      <c r="AA174" s="81">
        <v>2964</v>
      </c>
      <c r="AB174" s="81">
        <v>15567</v>
      </c>
      <c r="AC174" s="81">
        <v>522304.49999999988</v>
      </c>
      <c r="AD174" s="81">
        <v>3.0855922202400001</v>
      </c>
      <c r="AE174" s="82"/>
      <c r="AF174" s="81">
        <v>2471457.7496299702</v>
      </c>
      <c r="AG174" s="81">
        <v>558414.92305857362</v>
      </c>
      <c r="AH174" s="81">
        <v>1549655.677417953</v>
      </c>
      <c r="AI174" s="81">
        <v>37521944.657248929</v>
      </c>
      <c r="AJ174" s="81">
        <v>44382439.954331197</v>
      </c>
      <c r="AK174" s="81">
        <v>0</v>
      </c>
      <c r="AL174" s="81">
        <v>0</v>
      </c>
      <c r="AM174" s="81">
        <v>2138390.2548249052</v>
      </c>
      <c r="AN174" s="81">
        <v>0</v>
      </c>
      <c r="AO174" s="81">
        <v>0</v>
      </c>
      <c r="AP174" s="82"/>
      <c r="AQ174" s="81">
        <v>245</v>
      </c>
      <c r="AR174" s="81">
        <v>74</v>
      </c>
      <c r="AS174" s="81">
        <v>0</v>
      </c>
      <c r="AT174" s="81">
        <v>0</v>
      </c>
      <c r="AU174" s="81">
        <v>0</v>
      </c>
      <c r="AV174" s="81">
        <v>0</v>
      </c>
      <c r="AW174" s="81" t="s">
        <v>564</v>
      </c>
      <c r="AX174" s="82"/>
      <c r="AY174" s="81">
        <v>1101.5</v>
      </c>
      <c r="AZ174" s="81">
        <v>4070.7</v>
      </c>
      <c r="BA174" s="81">
        <v>0</v>
      </c>
      <c r="BB174" s="81">
        <v>0</v>
      </c>
      <c r="BC174" s="81">
        <v>0</v>
      </c>
      <c r="BD174" s="81">
        <v>0</v>
      </c>
      <c r="BE174" s="81" t="s">
        <v>564</v>
      </c>
      <c r="BF174" s="82"/>
      <c r="BG174" s="81">
        <v>0</v>
      </c>
      <c r="BH174" s="81">
        <v>0</v>
      </c>
      <c r="BI174" s="81">
        <v>0</v>
      </c>
      <c r="BJ174" s="81">
        <v>0</v>
      </c>
      <c r="BK174" s="81">
        <v>8.7420000000000009</v>
      </c>
      <c r="BL174" s="81">
        <v>0</v>
      </c>
      <c r="BM174" s="82"/>
      <c r="BN174" s="81">
        <v>0</v>
      </c>
      <c r="BO174" s="81">
        <v>0</v>
      </c>
      <c r="BP174" s="81">
        <v>0</v>
      </c>
      <c r="BQ174" s="81">
        <v>0</v>
      </c>
      <c r="BR174" s="81">
        <v>1</v>
      </c>
      <c r="BS174" s="81">
        <v>0</v>
      </c>
      <c r="BT174"/>
      <c r="BU174" s="80">
        <v>8.7420000000000009</v>
      </c>
      <c r="BV174" s="80">
        <v>0</v>
      </c>
      <c r="BW174" s="80">
        <v>0</v>
      </c>
      <c r="BX174" s="80">
        <v>0</v>
      </c>
      <c r="BY174" s="80">
        <v>0</v>
      </c>
      <c r="BZ174" s="80">
        <v>0</v>
      </c>
      <c r="CA174" s="80">
        <v>0</v>
      </c>
      <c r="CB174" s="80">
        <v>0</v>
      </c>
      <c r="CC174" s="80">
        <v>0</v>
      </c>
    </row>
    <row r="175" spans="1:81">
      <c r="A175" s="80" t="s">
        <v>1878</v>
      </c>
      <c r="B175" s="80">
        <v>423</v>
      </c>
      <c r="C175" s="80">
        <v>15</v>
      </c>
      <c r="D175" s="80">
        <v>25</v>
      </c>
      <c r="E175" s="80">
        <v>2018</v>
      </c>
      <c r="F175" s="80" t="s">
        <v>93</v>
      </c>
      <c r="G175" s="80" t="s">
        <v>1863</v>
      </c>
      <c r="H175" s="80" t="s">
        <v>1864</v>
      </c>
      <c r="I175" s="177"/>
      <c r="J175" s="81">
        <v>9.0184102529797272</v>
      </c>
      <c r="K175" s="81">
        <v>0.65080230473443146</v>
      </c>
      <c r="L175" s="81">
        <v>6.8562242354622382</v>
      </c>
      <c r="M175" s="81">
        <v>19.284777212707397</v>
      </c>
      <c r="N175" s="81">
        <v>18.971915802904942</v>
      </c>
      <c r="O175" s="81">
        <v>14.409064191070112</v>
      </c>
      <c r="P175" s="81">
        <v>14.095881361618327</v>
      </c>
      <c r="Q175" s="81">
        <v>0.96571442541766384</v>
      </c>
      <c r="R175" s="81">
        <v>3.1238177486662657</v>
      </c>
      <c r="S175" s="81">
        <v>2.51346353998</v>
      </c>
      <c r="T175" s="82"/>
      <c r="U175" s="81">
        <v>241986</v>
      </c>
      <c r="V175" s="81">
        <v>364</v>
      </c>
      <c r="W175" s="81">
        <v>104</v>
      </c>
      <c r="X175" s="81">
        <v>6131</v>
      </c>
      <c r="Y175" s="81">
        <v>7842</v>
      </c>
      <c r="Z175" s="81">
        <v>8780</v>
      </c>
      <c r="AA175" s="81">
        <v>2949</v>
      </c>
      <c r="AB175" s="81">
        <v>15237</v>
      </c>
      <c r="AC175" s="81">
        <v>541971</v>
      </c>
      <c r="AD175" s="81">
        <v>2.51346353998</v>
      </c>
      <c r="AE175" s="82"/>
      <c r="AF175" s="81">
        <v>2142016.070146801</v>
      </c>
      <c r="AG175" s="81">
        <v>497031.64856667147</v>
      </c>
      <c r="AH175" s="81">
        <v>1438089.47786296</v>
      </c>
      <c r="AI175" s="81">
        <v>36644436.690728977</v>
      </c>
      <c r="AJ175" s="81">
        <v>40542992.706609227</v>
      </c>
      <c r="AK175" s="81">
        <v>0</v>
      </c>
      <c r="AL175" s="81">
        <v>0</v>
      </c>
      <c r="AM175" s="81">
        <v>2097389.9739133939</v>
      </c>
      <c r="AN175" s="81">
        <v>0</v>
      </c>
      <c r="AO175" s="81">
        <v>0</v>
      </c>
      <c r="AP175" s="82"/>
      <c r="AQ175" s="81">
        <v>258</v>
      </c>
      <c r="AR175" s="81">
        <v>94</v>
      </c>
      <c r="AS175" s="81">
        <v>0</v>
      </c>
      <c r="AT175" s="81">
        <v>0</v>
      </c>
      <c r="AU175" s="81">
        <v>0</v>
      </c>
      <c r="AV175" s="81">
        <v>0</v>
      </c>
      <c r="AW175" s="81" t="s">
        <v>564</v>
      </c>
      <c r="AX175" s="82"/>
      <c r="AY175" s="81">
        <v>1173.3</v>
      </c>
      <c r="AZ175" s="81">
        <v>4925.2</v>
      </c>
      <c r="BA175" s="81">
        <v>0</v>
      </c>
      <c r="BB175" s="81">
        <v>0</v>
      </c>
      <c r="BC175" s="81">
        <v>0</v>
      </c>
      <c r="BD175" s="81">
        <v>0</v>
      </c>
      <c r="BE175" s="81" t="s">
        <v>564</v>
      </c>
      <c r="BF175" s="82"/>
      <c r="BG175" s="81">
        <v>0</v>
      </c>
      <c r="BH175" s="81">
        <v>0</v>
      </c>
      <c r="BI175" s="81">
        <v>0</v>
      </c>
      <c r="BJ175" s="81">
        <v>0</v>
      </c>
      <c r="BK175" s="81">
        <v>7.9459999999999997</v>
      </c>
      <c r="BL175" s="81">
        <v>0</v>
      </c>
      <c r="BM175" s="82"/>
      <c r="BN175" s="81">
        <v>0</v>
      </c>
      <c r="BO175" s="81">
        <v>0</v>
      </c>
      <c r="BP175" s="81">
        <v>0</v>
      </c>
      <c r="BQ175" s="81">
        <v>0</v>
      </c>
      <c r="BR175" s="81">
        <v>1</v>
      </c>
      <c r="BS175" s="81">
        <v>0</v>
      </c>
      <c r="BT175"/>
      <c r="BU175" s="80">
        <v>7.9459999999999997</v>
      </c>
      <c r="BV175" s="80">
        <v>0</v>
      </c>
      <c r="BW175" s="80">
        <v>0</v>
      </c>
      <c r="BX175" s="80">
        <v>0</v>
      </c>
      <c r="BY175" s="80">
        <v>0</v>
      </c>
      <c r="BZ175" s="80">
        <v>0</v>
      </c>
      <c r="CA175" s="80">
        <v>0</v>
      </c>
      <c r="CB175" s="80">
        <v>0</v>
      </c>
      <c r="CC175" s="80">
        <v>0</v>
      </c>
    </row>
    <row r="176" spans="1:81">
      <c r="A176" s="80" t="s">
        <v>1879</v>
      </c>
      <c r="B176" s="80">
        <v>424</v>
      </c>
      <c r="C176" s="80">
        <v>16</v>
      </c>
      <c r="D176" s="80">
        <v>25</v>
      </c>
      <c r="E176" s="80">
        <v>2019</v>
      </c>
      <c r="F176" s="80" t="s">
        <v>73</v>
      </c>
      <c r="G176" s="80" t="s">
        <v>1863</v>
      </c>
      <c r="H176" s="80" t="s">
        <v>1864</v>
      </c>
      <c r="I176" s="177"/>
      <c r="J176" s="81">
        <v>7.8206919767010712</v>
      </c>
      <c r="K176" s="81">
        <v>0.59629188103050268</v>
      </c>
      <c r="L176" s="81">
        <v>6.9201568247143035</v>
      </c>
      <c r="M176" s="81">
        <v>18.613300082529108</v>
      </c>
      <c r="N176" s="81">
        <v>18.583058299827531</v>
      </c>
      <c r="O176" s="81">
        <v>13.953744183882117</v>
      </c>
      <c r="P176" s="81">
        <v>13.725399776224716</v>
      </c>
      <c r="Q176" s="81">
        <v>0.91970780497947868</v>
      </c>
      <c r="R176" s="81">
        <v>3.184905889023919</v>
      </c>
      <c r="S176" s="81">
        <v>3.1633806051450004</v>
      </c>
      <c r="T176" s="82"/>
      <c r="U176" s="81">
        <v>189943</v>
      </c>
      <c r="V176" s="81">
        <v>364</v>
      </c>
      <c r="W176" s="81">
        <v>104</v>
      </c>
      <c r="X176" s="81">
        <v>6131</v>
      </c>
      <c r="Y176" s="81">
        <v>7734</v>
      </c>
      <c r="Z176" s="81">
        <v>8736</v>
      </c>
      <c r="AA176" s="81">
        <v>2850</v>
      </c>
      <c r="AB176" s="81">
        <v>14904</v>
      </c>
      <c r="AC176" s="81">
        <v>561620</v>
      </c>
      <c r="AD176" s="81">
        <v>3.163380605145</v>
      </c>
      <c r="AE176" s="82"/>
      <c r="AF176" s="81">
        <v>1745042.028407499</v>
      </c>
      <c r="AG176" s="81">
        <v>482248.61479029141</v>
      </c>
      <c r="AH176" s="81">
        <v>1583281.551123128</v>
      </c>
      <c r="AI176" s="81">
        <v>35955620.257248253</v>
      </c>
      <c r="AJ176" s="81">
        <v>36578161.466900803</v>
      </c>
      <c r="AK176" s="81">
        <v>0</v>
      </c>
      <c r="AL176" s="81">
        <v>0</v>
      </c>
      <c r="AM176" s="81">
        <v>2029812.6027480699</v>
      </c>
      <c r="AN176" s="81">
        <v>0</v>
      </c>
      <c r="AO176" s="81">
        <v>0</v>
      </c>
      <c r="AP176" s="82"/>
      <c r="AQ176" s="81">
        <v>264</v>
      </c>
      <c r="AR176" s="81">
        <v>106</v>
      </c>
      <c r="AS176" s="81">
        <v>0</v>
      </c>
      <c r="AT176" s="81">
        <v>0</v>
      </c>
      <c r="AU176" s="81">
        <v>0</v>
      </c>
      <c r="AV176" s="81">
        <v>0</v>
      </c>
      <c r="AW176" s="81" t="s">
        <v>564</v>
      </c>
      <c r="AX176" s="82"/>
      <c r="AY176" s="81">
        <v>1210.9000000000001</v>
      </c>
      <c r="AZ176" s="81">
        <v>6869.800000000002</v>
      </c>
      <c r="BA176" s="81">
        <v>0</v>
      </c>
      <c r="BB176" s="81">
        <v>0</v>
      </c>
      <c r="BC176" s="81">
        <v>0</v>
      </c>
      <c r="BD176" s="81">
        <v>0</v>
      </c>
      <c r="BE176" s="81" t="s">
        <v>564</v>
      </c>
      <c r="BF176" s="82"/>
      <c r="BG176" s="81">
        <v>0</v>
      </c>
      <c r="BH176" s="81">
        <v>0</v>
      </c>
      <c r="BI176" s="81">
        <v>0</v>
      </c>
      <c r="BJ176" s="81">
        <v>0</v>
      </c>
      <c r="BK176" s="81">
        <v>4.7140000000000004</v>
      </c>
      <c r="BL176" s="81">
        <v>0</v>
      </c>
      <c r="BM176" s="82"/>
      <c r="BN176" s="81">
        <v>0</v>
      </c>
      <c r="BO176" s="81">
        <v>0</v>
      </c>
      <c r="BP176" s="81">
        <v>0</v>
      </c>
      <c r="BQ176" s="81">
        <v>0</v>
      </c>
      <c r="BR176" s="81">
        <v>1</v>
      </c>
      <c r="BS176" s="81">
        <v>0</v>
      </c>
      <c r="BT176"/>
      <c r="BU176" s="80">
        <v>4.7140000000000004</v>
      </c>
      <c r="BV176" s="80">
        <v>0</v>
      </c>
      <c r="BW176" s="80">
        <v>0</v>
      </c>
      <c r="BX176" s="80">
        <v>0</v>
      </c>
      <c r="BY176" s="80">
        <v>0</v>
      </c>
      <c r="BZ176" s="80">
        <v>0</v>
      </c>
      <c r="CA176" s="80">
        <v>0</v>
      </c>
      <c r="CB176" s="80">
        <v>0</v>
      </c>
      <c r="CC176" s="80">
        <v>0</v>
      </c>
    </row>
    <row r="177" spans="1:81">
      <c r="A177" s="80" t="s">
        <v>1880</v>
      </c>
      <c r="B177" s="80">
        <v>425</v>
      </c>
      <c r="C177" s="80">
        <v>17</v>
      </c>
      <c r="D177" s="80">
        <v>25</v>
      </c>
      <c r="E177" s="80">
        <v>2020</v>
      </c>
      <c r="F177" s="80" t="s">
        <v>218</v>
      </c>
      <c r="G177" s="80" t="s">
        <v>1863</v>
      </c>
      <c r="H177" s="80" t="s">
        <v>1864</v>
      </c>
      <c r="I177" s="177"/>
      <c r="J177" s="81">
        <v>5.4365231841757478</v>
      </c>
      <c r="K177" s="81">
        <v>0.64700353017485168</v>
      </c>
      <c r="L177" s="81">
        <v>3.2841834475417437</v>
      </c>
      <c r="M177" s="81">
        <v>16.027833754101056</v>
      </c>
      <c r="N177" s="81">
        <v>16.3739728650405</v>
      </c>
      <c r="O177" s="81">
        <v>12.163879290278775</v>
      </c>
      <c r="P177" s="81">
        <v>12.841201720965163</v>
      </c>
      <c r="Q177" s="81">
        <v>0.86127503955945683</v>
      </c>
      <c r="R177" s="81">
        <v>1.9582900169044879</v>
      </c>
      <c r="S177" s="81">
        <v>2.764814294535999</v>
      </c>
      <c r="T177" s="82"/>
      <c r="U177" s="81">
        <v>166327</v>
      </c>
      <c r="V177" s="81">
        <v>326</v>
      </c>
      <c r="W177" s="81">
        <v>52</v>
      </c>
      <c r="X177" s="81">
        <v>5583</v>
      </c>
      <c r="Y177" s="81">
        <v>7649</v>
      </c>
      <c r="Z177" s="81">
        <v>8692</v>
      </c>
      <c r="AA177" s="81">
        <v>2897</v>
      </c>
      <c r="AB177" s="81">
        <v>14607</v>
      </c>
      <c r="AC177" s="81">
        <v>347122.5</v>
      </c>
      <c r="AD177" s="81">
        <v>2.764814294535999</v>
      </c>
      <c r="AE177" s="82"/>
      <c r="AF177" s="81">
        <v>1498375.2897101301</v>
      </c>
      <c r="AG177" s="81">
        <v>477761.46448703832</v>
      </c>
      <c r="AH177" s="81">
        <v>807745.13684988301</v>
      </c>
      <c r="AI177" s="81">
        <v>30167363.280374724</v>
      </c>
      <c r="AJ177" s="81">
        <v>30101324.034660015</v>
      </c>
      <c r="AK177" s="81"/>
      <c r="AL177" s="81"/>
      <c r="AM177" s="81">
        <v>1906375.7871548308</v>
      </c>
      <c r="AN177" s="81"/>
      <c r="AO177" s="81"/>
      <c r="AP177" s="82"/>
      <c r="AQ177" s="81">
        <v>279</v>
      </c>
      <c r="AR177" s="81">
        <v>115</v>
      </c>
      <c r="AS177" s="81">
        <v>0</v>
      </c>
      <c r="AT177" s="81">
        <v>0</v>
      </c>
      <c r="AU177" s="81">
        <v>0</v>
      </c>
      <c r="AV177" s="81">
        <v>0</v>
      </c>
      <c r="AW177" s="81">
        <v>0</v>
      </c>
      <c r="AX177" s="82"/>
      <c r="AY177" s="81">
        <v>1286.5</v>
      </c>
      <c r="AZ177" s="81">
        <v>7453.1</v>
      </c>
      <c r="BA177" s="81">
        <v>0</v>
      </c>
      <c r="BB177" s="81">
        <v>0</v>
      </c>
      <c r="BC177" s="81">
        <v>0</v>
      </c>
      <c r="BD177" s="81">
        <v>0</v>
      </c>
      <c r="BE177" s="81">
        <v>0</v>
      </c>
      <c r="BF177" s="82"/>
      <c r="BG177" s="81">
        <v>0</v>
      </c>
      <c r="BH177" s="81">
        <v>0</v>
      </c>
      <c r="BI177" s="81">
        <v>0</v>
      </c>
      <c r="BJ177" s="81">
        <v>0</v>
      </c>
      <c r="BK177" s="81">
        <v>3.5289999999999999</v>
      </c>
      <c r="BL177" s="81">
        <v>0</v>
      </c>
      <c r="BM177" s="82"/>
      <c r="BN177" s="81">
        <v>0</v>
      </c>
      <c r="BO177" s="81">
        <v>0</v>
      </c>
      <c r="BP177" s="81">
        <v>0</v>
      </c>
      <c r="BQ177" s="81">
        <v>0</v>
      </c>
      <c r="BR177" s="81">
        <v>1</v>
      </c>
      <c r="BS177" s="81">
        <v>0</v>
      </c>
      <c r="BT177"/>
      <c r="BU177" s="80">
        <v>3.5289999999999999</v>
      </c>
      <c r="BV177" s="80">
        <v>0</v>
      </c>
      <c r="BW177" s="80">
        <v>0</v>
      </c>
      <c r="BX177" s="80">
        <v>0</v>
      </c>
      <c r="BY177" s="80">
        <v>0</v>
      </c>
      <c r="BZ177" s="80">
        <v>0</v>
      </c>
      <c r="CA177" s="80">
        <v>0</v>
      </c>
      <c r="CB177" s="80">
        <v>0</v>
      </c>
      <c r="CC177" s="80">
        <v>0</v>
      </c>
    </row>
    <row r="178" spans="1:81">
      <c r="A178" s="80" t="s">
        <v>1881</v>
      </c>
      <c r="B178" s="80">
        <v>425</v>
      </c>
      <c r="C178" s="80">
        <v>18</v>
      </c>
      <c r="D178" s="80">
        <v>25</v>
      </c>
      <c r="E178" s="80">
        <v>2021</v>
      </c>
      <c r="F178" s="80" t="s">
        <v>75</v>
      </c>
      <c r="G178" s="174" t="s">
        <v>1863</v>
      </c>
      <c r="H178" s="80" t="s">
        <v>1864</v>
      </c>
      <c r="I178" s="177"/>
      <c r="J178" s="81">
        <v>5.108430841968242</v>
      </c>
      <c r="K178" s="81">
        <v>0.66419216443244666</v>
      </c>
      <c r="L178" s="81">
        <v>2.6386579517117381</v>
      </c>
      <c r="M178" s="81">
        <v>15.532065476942559</v>
      </c>
      <c r="N178" s="81">
        <v>15.348720073025179</v>
      </c>
      <c r="O178" s="81">
        <v>11.669137486755099</v>
      </c>
      <c r="P178" s="81">
        <v>13.144984208869539</v>
      </c>
      <c r="Q178" s="81">
        <v>0.85842379674127434</v>
      </c>
      <c r="R178" s="81">
        <v>2.3552974215379154</v>
      </c>
      <c r="S178" s="81">
        <v>2.4764248148000001</v>
      </c>
      <c r="T178" s="82"/>
      <c r="U178" s="81">
        <v>169365</v>
      </c>
      <c r="V178" s="81">
        <v>326</v>
      </c>
      <c r="W178" s="81">
        <v>52</v>
      </c>
      <c r="X178" s="81">
        <v>5583</v>
      </c>
      <c r="Y178" s="81">
        <v>7598</v>
      </c>
      <c r="Z178" s="81">
        <v>8586</v>
      </c>
      <c r="AA178" s="81">
        <v>2892</v>
      </c>
      <c r="AB178" s="81">
        <v>14386</v>
      </c>
      <c r="AC178" s="81">
        <v>404662.99999999994</v>
      </c>
      <c r="AD178" s="81">
        <v>2.4764248148000001</v>
      </c>
      <c r="AE178" s="82"/>
      <c r="AF178" s="81">
        <v>1342165.0111843755</v>
      </c>
      <c r="AG178" s="81">
        <v>510625.35826184519</v>
      </c>
      <c r="AH178" s="81">
        <v>627457.01104809286</v>
      </c>
      <c r="AI178" s="81">
        <v>33939718.055783145</v>
      </c>
      <c r="AJ178" s="81">
        <v>34384902.499941818</v>
      </c>
      <c r="AK178" s="81">
        <v>0</v>
      </c>
      <c r="AL178" s="81">
        <v>0</v>
      </c>
      <c r="AM178" s="81">
        <v>1888362.2900030527</v>
      </c>
      <c r="AN178" s="81">
        <v>0</v>
      </c>
      <c r="AO178" s="81">
        <v>0</v>
      </c>
      <c r="AP178" s="82"/>
      <c r="AQ178" s="81">
        <v>286</v>
      </c>
      <c r="AR178" s="81">
        <v>117</v>
      </c>
      <c r="AS178" s="81">
        <v>0</v>
      </c>
      <c r="AT178" s="81">
        <v>0</v>
      </c>
      <c r="AU178" s="81">
        <v>0</v>
      </c>
      <c r="AV178" s="81">
        <v>0</v>
      </c>
      <c r="AW178" s="81"/>
      <c r="AX178" s="82"/>
      <c r="AY178" s="81">
        <v>1321.9</v>
      </c>
      <c r="AZ178" s="81">
        <v>8002.1</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1882</v>
      </c>
      <c r="B179" s="80">
        <v>425</v>
      </c>
      <c r="C179" s="80">
        <v>19</v>
      </c>
      <c r="D179" s="80">
        <v>25</v>
      </c>
      <c r="E179" s="80">
        <v>2022</v>
      </c>
      <c r="F179" s="80" t="s">
        <v>568</v>
      </c>
      <c r="G179" s="174" t="s">
        <v>1863</v>
      </c>
      <c r="H179" s="80" t="s">
        <v>1864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300</v>
      </c>
      <c r="AR179" s="81">
        <v>118</v>
      </c>
      <c r="AS179" s="81">
        <v>0</v>
      </c>
      <c r="AT179" s="81">
        <v>0</v>
      </c>
      <c r="AU179" s="81">
        <v>0</v>
      </c>
      <c r="AV179" s="81">
        <v>0</v>
      </c>
      <c r="AW179" s="81"/>
      <c r="AX179" s="82"/>
      <c r="AY179" s="81">
        <v>1411.8999999999994</v>
      </c>
      <c r="AZ179" s="81">
        <v>8051.6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1883</v>
      </c>
      <c r="B180" s="80">
        <v>222</v>
      </c>
      <c r="C180" s="80">
        <v>1</v>
      </c>
      <c r="D180" s="80">
        <v>14</v>
      </c>
      <c r="E180" s="80">
        <v>1990</v>
      </c>
      <c r="F180" s="80" t="s">
        <v>562</v>
      </c>
      <c r="G180" s="80" t="s">
        <v>1884</v>
      </c>
      <c r="H180" s="80" t="s">
        <v>1885</v>
      </c>
      <c r="I180" s="177"/>
      <c r="J180" s="81">
        <v>42.480465123512431</v>
      </c>
      <c r="K180" s="81">
        <v>2.0867330928611065</v>
      </c>
      <c r="L180" s="81">
        <v>0.71528795743681928</v>
      </c>
      <c r="M180" s="81">
        <v>7.3236348144417267</v>
      </c>
      <c r="N180" s="81">
        <v>13.299121280137687</v>
      </c>
      <c r="O180" s="81">
        <v>12.868586234071522</v>
      </c>
      <c r="P180" s="81">
        <v>20.50977132032159</v>
      </c>
      <c r="Q180" s="81">
        <v>0.96639671533370597</v>
      </c>
      <c r="R180" s="81">
        <v>0</v>
      </c>
      <c r="S180" s="81">
        <v>1.0333589087839761</v>
      </c>
      <c r="T180" s="82"/>
      <c r="U180" s="81">
        <v>2555129</v>
      </c>
      <c r="V180" s="81">
        <v>559</v>
      </c>
      <c r="W180" s="81">
        <v>7</v>
      </c>
      <c r="X180" s="81">
        <v>2238</v>
      </c>
      <c r="Y180" s="81">
        <v>3911</v>
      </c>
      <c r="Z180" s="81">
        <v>5293</v>
      </c>
      <c r="AA180" s="81">
        <v>4980</v>
      </c>
      <c r="AB180" s="81">
        <v>15691</v>
      </c>
      <c r="AC180" s="81">
        <v>0</v>
      </c>
      <c r="AD180" s="81">
        <v>1.0333589087839761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1886</v>
      </c>
      <c r="B181" s="80">
        <v>223</v>
      </c>
      <c r="C181" s="80">
        <v>2</v>
      </c>
      <c r="D181" s="80">
        <v>14</v>
      </c>
      <c r="E181" s="80">
        <v>2005</v>
      </c>
      <c r="F181" s="80" t="s">
        <v>565</v>
      </c>
      <c r="G181" s="80" t="s">
        <v>1884</v>
      </c>
      <c r="H181" s="80" t="s">
        <v>1885</v>
      </c>
      <c r="I181" s="177"/>
      <c r="J181" s="81">
        <v>624.61977389585968</v>
      </c>
      <c r="K181" s="81">
        <v>1.3882388764542271</v>
      </c>
      <c r="L181" s="81">
        <v>5.2393259662119904</v>
      </c>
      <c r="M181" s="81">
        <v>13.740874132901698</v>
      </c>
      <c r="N181" s="81">
        <v>21.794527561792751</v>
      </c>
      <c r="O181" s="81">
        <v>20.148495693042388</v>
      </c>
      <c r="P181" s="81">
        <v>22.498240534945104</v>
      </c>
      <c r="Q181" s="81">
        <v>0.9413996354362828</v>
      </c>
      <c r="R181" s="81">
        <v>0</v>
      </c>
      <c r="S181" s="81">
        <v>0.55080861999999997</v>
      </c>
      <c r="T181" s="82"/>
      <c r="U181" s="81">
        <v>47336176</v>
      </c>
      <c r="V181" s="81">
        <v>478</v>
      </c>
      <c r="W181" s="81">
        <v>58</v>
      </c>
      <c r="X181" s="81">
        <v>2328</v>
      </c>
      <c r="Y181" s="81">
        <v>5254</v>
      </c>
      <c r="Z181" s="81">
        <v>9590</v>
      </c>
      <c r="AA181" s="81">
        <v>4474</v>
      </c>
      <c r="AB181" s="81">
        <v>15979</v>
      </c>
      <c r="AC181" s="81">
        <v>0</v>
      </c>
      <c r="AD181" s="81">
        <v>0.55080861999999997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1887</v>
      </c>
      <c r="B182" s="80">
        <v>224</v>
      </c>
      <c r="C182" s="80">
        <v>3</v>
      </c>
      <c r="D182" s="80">
        <v>14</v>
      </c>
      <c r="E182" s="80">
        <v>2006</v>
      </c>
      <c r="F182" s="80" t="s">
        <v>566</v>
      </c>
      <c r="G182" s="80" t="s">
        <v>1884</v>
      </c>
      <c r="H182" s="80" t="s">
        <v>1885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1888</v>
      </c>
      <c r="B183" s="80">
        <v>225</v>
      </c>
      <c r="C183" s="80">
        <v>4</v>
      </c>
      <c r="D183" s="80">
        <v>14</v>
      </c>
      <c r="E183" s="80">
        <v>2007</v>
      </c>
      <c r="F183" s="80" t="s">
        <v>567</v>
      </c>
      <c r="G183" s="80" t="s">
        <v>1884</v>
      </c>
      <c r="H183" s="80" t="s">
        <v>1885</v>
      </c>
      <c r="I183" s="177"/>
      <c r="J183" s="81">
        <v>561.77565581503177</v>
      </c>
      <c r="K183" s="81">
        <v>1.1513596182514623</v>
      </c>
      <c r="L183" s="81">
        <v>8.0528499730433438</v>
      </c>
      <c r="M183" s="81">
        <v>14.101891136044706</v>
      </c>
      <c r="N183" s="81">
        <v>21.760421983822347</v>
      </c>
      <c r="O183" s="81">
        <v>19.375846723629472</v>
      </c>
      <c r="P183" s="81">
        <v>22.203068132366088</v>
      </c>
      <c r="Q183" s="81">
        <v>0.97872570760307431</v>
      </c>
      <c r="R183" s="81">
        <v>0</v>
      </c>
      <c r="S183" s="81">
        <v>0.79090974000000003</v>
      </c>
      <c r="T183" s="82"/>
      <c r="U183" s="81">
        <v>50233506</v>
      </c>
      <c r="V183" s="81">
        <v>430</v>
      </c>
      <c r="W183" s="81">
        <v>104</v>
      </c>
      <c r="X183" s="81">
        <v>2943</v>
      </c>
      <c r="Y183" s="81">
        <v>5298</v>
      </c>
      <c r="Z183" s="81">
        <v>9587</v>
      </c>
      <c r="AA183" s="81">
        <v>4348</v>
      </c>
      <c r="AB183" s="81">
        <v>15734</v>
      </c>
      <c r="AC183" s="81">
        <v>0</v>
      </c>
      <c r="AD183" s="81">
        <v>0.79090974000000003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1889</v>
      </c>
      <c r="B184" s="80">
        <v>226</v>
      </c>
      <c r="C184" s="80">
        <v>5</v>
      </c>
      <c r="D184" s="80">
        <v>14</v>
      </c>
      <c r="E184" s="80">
        <v>2008</v>
      </c>
      <c r="F184" s="80" t="s">
        <v>84</v>
      </c>
      <c r="G184" s="80" t="s">
        <v>1884</v>
      </c>
      <c r="H184" s="80" t="s">
        <v>1885</v>
      </c>
      <c r="I184" s="177"/>
      <c r="J184" s="81">
        <v>516.17108801115774</v>
      </c>
      <c r="K184" s="81">
        <v>0.86824522709069507</v>
      </c>
      <c r="L184" s="81">
        <v>6.8867120668282977</v>
      </c>
      <c r="M184" s="81">
        <v>14.887014048667757</v>
      </c>
      <c r="N184" s="81">
        <v>19.123182735196611</v>
      </c>
      <c r="O184" s="81">
        <v>19.160118397404254</v>
      </c>
      <c r="P184" s="81">
        <v>22.019643314029608</v>
      </c>
      <c r="Q184" s="81">
        <v>0.95861920339715134</v>
      </c>
      <c r="R184" s="81">
        <v>0</v>
      </c>
      <c r="S184" s="81">
        <v>1.25234954075</v>
      </c>
      <c r="T184" s="82"/>
      <c r="U184" s="81">
        <v>49125784</v>
      </c>
      <c r="V184" s="81">
        <v>430</v>
      </c>
      <c r="W184" s="81">
        <v>104</v>
      </c>
      <c r="X184" s="81">
        <v>2943</v>
      </c>
      <c r="Y184" s="81">
        <v>5365</v>
      </c>
      <c r="Z184" s="81">
        <v>9813</v>
      </c>
      <c r="AA184" s="81">
        <v>4317</v>
      </c>
      <c r="AB184" s="81">
        <v>15664</v>
      </c>
      <c r="AC184" s="81">
        <v>0</v>
      </c>
      <c r="AD184" s="81">
        <v>1.25234954075</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1890</v>
      </c>
      <c r="B185" s="80">
        <v>227</v>
      </c>
      <c r="C185" s="80">
        <v>6</v>
      </c>
      <c r="D185" s="80">
        <v>14</v>
      </c>
      <c r="E185" s="80">
        <v>2009</v>
      </c>
      <c r="F185" s="80" t="s">
        <v>85</v>
      </c>
      <c r="G185" s="80" t="s">
        <v>1884</v>
      </c>
      <c r="H185" s="80" t="s">
        <v>1885</v>
      </c>
      <c r="I185" s="177"/>
      <c r="J185" s="81">
        <v>426.1739622826729</v>
      </c>
      <c r="K185" s="81">
        <v>0.88897831178077802</v>
      </c>
      <c r="L185" s="81">
        <v>3.2972608800137664</v>
      </c>
      <c r="M185" s="81">
        <v>17.492035385067542</v>
      </c>
      <c r="N185" s="81">
        <v>19.715193135854488</v>
      </c>
      <c r="O185" s="81">
        <v>19.819022627989881</v>
      </c>
      <c r="P185" s="81">
        <v>21.140784017502529</v>
      </c>
      <c r="Q185" s="81">
        <v>0.90904410793720725</v>
      </c>
      <c r="R185" s="81">
        <v>0</v>
      </c>
      <c r="S185" s="81">
        <v>0.83337706367999997</v>
      </c>
      <c r="T185" s="82"/>
      <c r="U185" s="81">
        <v>34625441</v>
      </c>
      <c r="V185" s="81">
        <v>427</v>
      </c>
      <c r="W185" s="81">
        <v>62</v>
      </c>
      <c r="X185" s="81">
        <v>3623</v>
      </c>
      <c r="Y185" s="81">
        <v>5355</v>
      </c>
      <c r="Z185" s="81">
        <v>10019</v>
      </c>
      <c r="AA185" s="81">
        <v>4255</v>
      </c>
      <c r="AB185" s="81">
        <v>15593</v>
      </c>
      <c r="AC185" s="81">
        <v>0</v>
      </c>
      <c r="AD185" s="81">
        <v>0.83337706367999997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4.6100000000000003</v>
      </c>
      <c r="BI185" s="81">
        <v>337.18500000000006</v>
      </c>
      <c r="BJ185" s="81">
        <v>0</v>
      </c>
      <c r="BK185" s="81">
        <v>3.04</v>
      </c>
      <c r="BL185" s="81">
        <v>0</v>
      </c>
      <c r="BM185" s="82"/>
      <c r="BN185" s="81">
        <v>0</v>
      </c>
      <c r="BO185" s="81">
        <v>1</v>
      </c>
      <c r="BP185" s="81">
        <v>4</v>
      </c>
      <c r="BQ185" s="81">
        <v>0</v>
      </c>
      <c r="BR185" s="81">
        <v>1</v>
      </c>
      <c r="BS185" s="81">
        <v>0</v>
      </c>
      <c r="BT185"/>
      <c r="BU185" s="80"/>
      <c r="BV185" s="80"/>
      <c r="BW185" s="80"/>
      <c r="BX185" s="80"/>
      <c r="BY185" s="80"/>
      <c r="BZ185" s="80"/>
      <c r="CA185" s="80"/>
      <c r="CB185" s="80"/>
      <c r="CC185" s="80"/>
    </row>
    <row r="186" spans="1:81">
      <c r="A186" s="80" t="s">
        <v>1891</v>
      </c>
      <c r="B186" s="80">
        <v>228</v>
      </c>
      <c r="C186" s="80">
        <v>7</v>
      </c>
      <c r="D186" s="80">
        <v>14</v>
      </c>
      <c r="E186" s="80">
        <v>2010</v>
      </c>
      <c r="F186" s="80" t="s">
        <v>86</v>
      </c>
      <c r="G186" s="80" t="s">
        <v>1884</v>
      </c>
      <c r="H186" s="80" t="s">
        <v>1885</v>
      </c>
      <c r="I186" s="177"/>
      <c r="J186" s="81">
        <v>413.74366035904501</v>
      </c>
      <c r="K186" s="81">
        <v>0.92946638097207113</v>
      </c>
      <c r="L186" s="81">
        <v>3.0607804268382903</v>
      </c>
      <c r="M186" s="81">
        <v>18.056039049946435</v>
      </c>
      <c r="N186" s="81">
        <v>22.475425858171061</v>
      </c>
      <c r="O186" s="81">
        <v>19.955756905714118</v>
      </c>
      <c r="P186" s="81">
        <v>21.432580234547672</v>
      </c>
      <c r="Q186" s="81">
        <v>0.94297889922421563</v>
      </c>
      <c r="R186" s="81">
        <v>0</v>
      </c>
      <c r="S186" s="81">
        <v>0.72674649715999995</v>
      </c>
      <c r="T186" s="82"/>
      <c r="U186" s="81">
        <v>33724740</v>
      </c>
      <c r="V186" s="81">
        <v>427</v>
      </c>
      <c r="W186" s="81">
        <v>62</v>
      </c>
      <c r="X186" s="81">
        <v>3623</v>
      </c>
      <c r="Y186" s="81">
        <v>5374</v>
      </c>
      <c r="Z186" s="81">
        <v>10135</v>
      </c>
      <c r="AA186" s="81">
        <v>4206</v>
      </c>
      <c r="AB186" s="81">
        <v>15499</v>
      </c>
      <c r="AC186" s="81">
        <v>0</v>
      </c>
      <c r="AD186" s="81">
        <v>0.72674649715999995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3.9369999999999998</v>
      </c>
      <c r="BI186" s="81">
        <v>341.76799999999997</v>
      </c>
      <c r="BJ186" s="81">
        <v>0</v>
      </c>
      <c r="BK186" s="81">
        <v>3.21</v>
      </c>
      <c r="BL186" s="81">
        <v>0</v>
      </c>
      <c r="BM186" s="82"/>
      <c r="BN186" s="81">
        <v>0</v>
      </c>
      <c r="BO186" s="81">
        <v>1</v>
      </c>
      <c r="BP186" s="81">
        <v>4</v>
      </c>
      <c r="BQ186" s="81">
        <v>0</v>
      </c>
      <c r="BR186" s="81">
        <v>1</v>
      </c>
      <c r="BS186" s="81">
        <v>0</v>
      </c>
      <c r="BT186"/>
      <c r="BU186" s="80">
        <v>322.52</v>
      </c>
      <c r="BV186" s="80">
        <v>0</v>
      </c>
      <c r="BW186" s="80">
        <v>0</v>
      </c>
      <c r="BX186" s="80">
        <v>0</v>
      </c>
      <c r="BY186" s="80">
        <v>0</v>
      </c>
      <c r="BZ186" s="80">
        <v>0</v>
      </c>
      <c r="CA186" s="80">
        <v>11.038</v>
      </c>
      <c r="CB186" s="80">
        <v>15.356999999999999</v>
      </c>
      <c r="CC186" s="80">
        <v>0</v>
      </c>
    </row>
    <row r="187" spans="1:81">
      <c r="A187" s="80" t="s">
        <v>1892</v>
      </c>
      <c r="B187" s="80">
        <v>229</v>
      </c>
      <c r="C187" s="80">
        <v>8</v>
      </c>
      <c r="D187" s="80">
        <v>14</v>
      </c>
      <c r="E187" s="80">
        <v>2011</v>
      </c>
      <c r="F187" s="80" t="s">
        <v>87</v>
      </c>
      <c r="G187" s="80" t="s">
        <v>1884</v>
      </c>
      <c r="H187" s="80" t="s">
        <v>1885</v>
      </c>
      <c r="I187" s="177"/>
      <c r="J187" s="81">
        <v>537.68368234921161</v>
      </c>
      <c r="K187" s="81">
        <v>1.283078376335909</v>
      </c>
      <c r="L187" s="81">
        <v>3.044174310214395</v>
      </c>
      <c r="M187" s="81">
        <v>21.028882270659516</v>
      </c>
      <c r="N187" s="81">
        <v>23.485042027863326</v>
      </c>
      <c r="O187" s="81">
        <v>19.876392183053095</v>
      </c>
      <c r="P187" s="81">
        <v>20.729088398285032</v>
      </c>
      <c r="Q187" s="81">
        <v>1.0821496291902541</v>
      </c>
      <c r="R187" s="81">
        <v>0</v>
      </c>
      <c r="S187" s="81">
        <v>1.277266725</v>
      </c>
      <c r="T187" s="82"/>
      <c r="U187" s="81">
        <v>40646589</v>
      </c>
      <c r="V187" s="81">
        <v>427</v>
      </c>
      <c r="W187" s="81">
        <v>62</v>
      </c>
      <c r="X187" s="81">
        <v>3623</v>
      </c>
      <c r="Y187" s="81">
        <v>5446</v>
      </c>
      <c r="Z187" s="81">
        <v>10314</v>
      </c>
      <c r="AA187" s="81">
        <v>4189</v>
      </c>
      <c r="AB187" s="81">
        <v>15420</v>
      </c>
      <c r="AC187" s="81">
        <v>0</v>
      </c>
      <c r="AD187" s="81">
        <v>1.277266725</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4.1319999999999997</v>
      </c>
      <c r="BI187" s="81">
        <v>330.11399999999998</v>
      </c>
      <c r="BJ187" s="81">
        <v>0</v>
      </c>
      <c r="BK187" s="81">
        <v>3.1389999999999998</v>
      </c>
      <c r="BL187" s="81">
        <v>0</v>
      </c>
      <c r="BM187" s="82"/>
      <c r="BN187" s="81">
        <v>0</v>
      </c>
      <c r="BO187" s="81">
        <v>1</v>
      </c>
      <c r="BP187" s="81">
        <v>3</v>
      </c>
      <c r="BQ187" s="81">
        <v>0</v>
      </c>
      <c r="BR187" s="81">
        <v>1</v>
      </c>
      <c r="BS187" s="81">
        <v>0</v>
      </c>
      <c r="BT187"/>
      <c r="BU187" s="80">
        <v>314.29399999999998</v>
      </c>
      <c r="BV187" s="80">
        <v>0</v>
      </c>
      <c r="BW187" s="80">
        <v>0</v>
      </c>
      <c r="BX187" s="80">
        <v>0</v>
      </c>
      <c r="BY187" s="80">
        <v>0</v>
      </c>
      <c r="BZ187" s="80">
        <v>0</v>
      </c>
      <c r="CA187" s="80">
        <v>10.654</v>
      </c>
      <c r="CB187" s="80">
        <v>12.436999999999999</v>
      </c>
      <c r="CC187" s="80">
        <v>0</v>
      </c>
    </row>
    <row r="188" spans="1:81">
      <c r="A188" s="80" t="s">
        <v>1893</v>
      </c>
      <c r="B188" s="80">
        <v>230</v>
      </c>
      <c r="C188" s="80">
        <v>9</v>
      </c>
      <c r="D188" s="80">
        <v>14</v>
      </c>
      <c r="E188" s="80">
        <v>2012</v>
      </c>
      <c r="F188" s="80" t="s">
        <v>88</v>
      </c>
      <c r="G188" s="80" t="s">
        <v>1884</v>
      </c>
      <c r="H188" s="80" t="s">
        <v>1885</v>
      </c>
      <c r="I188" s="177"/>
      <c r="J188" s="81">
        <v>380.50097003814017</v>
      </c>
      <c r="K188" s="81">
        <v>1.1980908774913477</v>
      </c>
      <c r="L188" s="81">
        <v>3.0890215696408871</v>
      </c>
      <c r="M188" s="81">
        <v>19.857953823589078</v>
      </c>
      <c r="N188" s="81">
        <v>22.451207728756632</v>
      </c>
      <c r="O188" s="81">
        <v>19.913089244946136</v>
      </c>
      <c r="P188" s="81">
        <v>20.966467830924834</v>
      </c>
      <c r="Q188" s="81">
        <v>1.1790845774384286</v>
      </c>
      <c r="R188" s="81">
        <v>0</v>
      </c>
      <c r="S188" s="81">
        <v>0.99956008507999994</v>
      </c>
      <c r="T188" s="82"/>
      <c r="U188" s="81">
        <v>30252118</v>
      </c>
      <c r="V188" s="81">
        <v>427</v>
      </c>
      <c r="W188" s="81">
        <v>62</v>
      </c>
      <c r="X188" s="81">
        <v>3623</v>
      </c>
      <c r="Y188" s="81">
        <v>5545</v>
      </c>
      <c r="Z188" s="81">
        <v>10415</v>
      </c>
      <c r="AA188" s="81">
        <v>4213</v>
      </c>
      <c r="AB188" s="81">
        <v>15464</v>
      </c>
      <c r="AC188" s="81">
        <v>0</v>
      </c>
      <c r="AD188" s="81">
        <v>0.99956008507999994</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4.71</v>
      </c>
      <c r="BI188" s="81">
        <v>339.887</v>
      </c>
      <c r="BJ188" s="81">
        <v>0</v>
      </c>
      <c r="BK188" s="81">
        <v>3.4</v>
      </c>
      <c r="BL188" s="81">
        <v>0</v>
      </c>
      <c r="BM188" s="82"/>
      <c r="BN188" s="81">
        <v>0</v>
      </c>
      <c r="BO188" s="81">
        <v>1</v>
      </c>
      <c r="BP188" s="81">
        <v>3</v>
      </c>
      <c r="BQ188" s="81">
        <v>0</v>
      </c>
      <c r="BR188" s="81">
        <v>1</v>
      </c>
      <c r="BS188" s="81">
        <v>0</v>
      </c>
      <c r="BT188"/>
      <c r="BU188" s="80">
        <v>328.00700000000001</v>
      </c>
      <c r="BV188" s="80">
        <v>0</v>
      </c>
      <c r="BW188" s="80">
        <v>0</v>
      </c>
      <c r="BX188" s="80">
        <v>0</v>
      </c>
      <c r="BY188" s="80">
        <v>0</v>
      </c>
      <c r="BZ188" s="80">
        <v>0</v>
      </c>
      <c r="CA188" s="80">
        <v>9.3130000000000006</v>
      </c>
      <c r="CB188" s="80">
        <v>10.677</v>
      </c>
      <c r="CC188" s="80">
        <v>0</v>
      </c>
    </row>
    <row r="189" spans="1:81">
      <c r="A189" s="80" t="s">
        <v>1894</v>
      </c>
      <c r="B189" s="80">
        <v>231</v>
      </c>
      <c r="C189" s="80">
        <v>10</v>
      </c>
      <c r="D189" s="80">
        <v>14</v>
      </c>
      <c r="E189" s="80">
        <v>2013</v>
      </c>
      <c r="F189" s="80" t="s">
        <v>89</v>
      </c>
      <c r="G189" s="80" t="s">
        <v>1884</v>
      </c>
      <c r="H189" s="80" t="s">
        <v>1885</v>
      </c>
      <c r="I189" s="177"/>
      <c r="J189" s="81">
        <v>398.69261724259684</v>
      </c>
      <c r="K189" s="81">
        <v>1.0483715937564841</v>
      </c>
      <c r="L189" s="81">
        <v>2.9302590755331677</v>
      </c>
      <c r="M189" s="81">
        <v>19.995203134264166</v>
      </c>
      <c r="N189" s="81">
        <v>22.951134603260872</v>
      </c>
      <c r="O189" s="81">
        <v>19.126064333562095</v>
      </c>
      <c r="P189" s="81">
        <v>20.520954039146858</v>
      </c>
      <c r="Q189" s="81">
        <v>1.1904348023428759</v>
      </c>
      <c r="R189" s="81">
        <v>0</v>
      </c>
      <c r="S189" s="81">
        <v>1.3710561078400001</v>
      </c>
      <c r="T189" s="82"/>
      <c r="U189" s="81">
        <v>31810048</v>
      </c>
      <c r="V189" s="81">
        <v>427</v>
      </c>
      <c r="W189" s="81">
        <v>62</v>
      </c>
      <c r="X189" s="81">
        <v>3623</v>
      </c>
      <c r="Y189" s="81">
        <v>5536</v>
      </c>
      <c r="Z189" s="81">
        <v>10450</v>
      </c>
      <c r="AA189" s="81">
        <v>4108</v>
      </c>
      <c r="AB189" s="81">
        <v>15389</v>
      </c>
      <c r="AC189" s="81">
        <v>0</v>
      </c>
      <c r="AD189" s="81">
        <v>1.3710561078400001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5.0309999999999997</v>
      </c>
      <c r="BI189" s="81">
        <v>329.08600000000001</v>
      </c>
      <c r="BJ189" s="81">
        <v>0</v>
      </c>
      <c r="BK189" s="81">
        <v>3.488</v>
      </c>
      <c r="BL189" s="81">
        <v>0</v>
      </c>
      <c r="BM189" s="82"/>
      <c r="BN189" s="81">
        <v>0</v>
      </c>
      <c r="BO189" s="81">
        <v>1</v>
      </c>
      <c r="BP189" s="81">
        <v>3</v>
      </c>
      <c r="BQ189" s="81">
        <v>0</v>
      </c>
      <c r="BR189" s="81">
        <v>1</v>
      </c>
      <c r="BS189" s="81">
        <v>0</v>
      </c>
      <c r="BT189"/>
      <c r="BU189" s="80">
        <v>319.79000000000002</v>
      </c>
      <c r="BV189" s="80">
        <v>0</v>
      </c>
      <c r="BW189" s="80">
        <v>0</v>
      </c>
      <c r="BX189" s="80">
        <v>0</v>
      </c>
      <c r="BY189" s="80">
        <v>0</v>
      </c>
      <c r="BZ189" s="80">
        <v>0</v>
      </c>
      <c r="CA189" s="80">
        <v>7.93</v>
      </c>
      <c r="CB189" s="80">
        <v>9.8849999999999998</v>
      </c>
      <c r="CC189" s="80">
        <v>0</v>
      </c>
    </row>
    <row r="190" spans="1:81">
      <c r="A190" s="80" t="s">
        <v>1895</v>
      </c>
      <c r="B190" s="80">
        <v>232</v>
      </c>
      <c r="C190" s="80">
        <v>11</v>
      </c>
      <c r="D190" s="80">
        <v>14</v>
      </c>
      <c r="E190" s="80">
        <v>2014</v>
      </c>
      <c r="F190" s="80" t="s">
        <v>90</v>
      </c>
      <c r="G190" s="80" t="s">
        <v>1884</v>
      </c>
      <c r="H190" s="80" t="s">
        <v>1885</v>
      </c>
      <c r="I190" s="177"/>
      <c r="J190" s="81">
        <v>361.41273212378587</v>
      </c>
      <c r="K190" s="81">
        <v>1.1336717385844564</v>
      </c>
      <c r="L190" s="81">
        <v>4.476448355550791</v>
      </c>
      <c r="M190" s="81">
        <v>19.576078863335191</v>
      </c>
      <c r="N190" s="81">
        <v>20.522318012272969</v>
      </c>
      <c r="O190" s="81">
        <v>18.206681222163027</v>
      </c>
      <c r="P190" s="81">
        <v>20.788368302715952</v>
      </c>
      <c r="Q190" s="81">
        <v>1.1302190507243526</v>
      </c>
      <c r="R190" s="81">
        <v>0</v>
      </c>
      <c r="S190" s="81">
        <v>1.4434780295999998</v>
      </c>
      <c r="T190" s="82"/>
      <c r="U190" s="81">
        <v>30172941</v>
      </c>
      <c r="V190" s="81">
        <v>390</v>
      </c>
      <c r="W190" s="81">
        <v>98</v>
      </c>
      <c r="X190" s="81">
        <v>3475</v>
      </c>
      <c r="Y190" s="81">
        <v>5533</v>
      </c>
      <c r="Z190" s="81">
        <v>10477</v>
      </c>
      <c r="AA190" s="81">
        <v>4140</v>
      </c>
      <c r="AB190" s="81">
        <v>15228</v>
      </c>
      <c r="AC190" s="81">
        <v>0</v>
      </c>
      <c r="AD190" s="81">
        <v>1.4434780295999998</v>
      </c>
      <c r="AE190" s="82"/>
      <c r="AF190" s="81">
        <v>252711182.50643525</v>
      </c>
      <c r="AG190" s="81">
        <v>905050.93868567632</v>
      </c>
      <c r="AH190" s="81">
        <v>762309.19761883933</v>
      </c>
      <c r="AI190" s="81">
        <v>25979785.578369591</v>
      </c>
      <c r="AJ190" s="81">
        <v>27804322.663225856</v>
      </c>
      <c r="AK190" s="81">
        <v>0</v>
      </c>
      <c r="AL190" s="81">
        <v>0</v>
      </c>
      <c r="AM190" s="81">
        <v>2090576.8447224742</v>
      </c>
      <c r="AN190" s="81">
        <v>0</v>
      </c>
      <c r="AO190" s="81">
        <v>0</v>
      </c>
      <c r="AP190" s="82"/>
      <c r="AQ190" s="81">
        <v>475</v>
      </c>
      <c r="AR190" s="81">
        <v>116</v>
      </c>
      <c r="AS190" s="81">
        <v>0</v>
      </c>
      <c r="AT190" s="81">
        <v>0</v>
      </c>
      <c r="AU190" s="81">
        <v>0</v>
      </c>
      <c r="AV190" s="81">
        <v>0</v>
      </c>
      <c r="AW190" s="81" t="s">
        <v>564</v>
      </c>
      <c r="AX190" s="82"/>
      <c r="AY190" s="81">
        <v>2029.9</v>
      </c>
      <c r="AZ190" s="81">
        <v>5727.1</v>
      </c>
      <c r="BA190" s="81">
        <v>0</v>
      </c>
      <c r="BB190" s="81">
        <v>0</v>
      </c>
      <c r="BC190" s="81">
        <v>0</v>
      </c>
      <c r="BD190" s="81">
        <v>0</v>
      </c>
      <c r="BE190" s="81" t="s">
        <v>564</v>
      </c>
      <c r="BF190" s="82"/>
      <c r="BG190" s="81">
        <v>0</v>
      </c>
      <c r="BH190" s="81">
        <v>4.9390000000000001</v>
      </c>
      <c r="BI190" s="81">
        <v>323.07</v>
      </c>
      <c r="BJ190" s="81">
        <v>0</v>
      </c>
      <c r="BK190" s="81">
        <v>3.3980000000000001</v>
      </c>
      <c r="BL190" s="81">
        <v>0</v>
      </c>
      <c r="BM190" s="82"/>
      <c r="BN190" s="81">
        <v>0</v>
      </c>
      <c r="BO190" s="81">
        <v>1</v>
      </c>
      <c r="BP190" s="81">
        <v>3</v>
      </c>
      <c r="BQ190" s="81">
        <v>0</v>
      </c>
      <c r="BR190" s="81">
        <v>1</v>
      </c>
      <c r="BS190" s="81">
        <v>0</v>
      </c>
      <c r="BT190"/>
      <c r="BU190" s="80">
        <v>313.97500000000002</v>
      </c>
      <c r="BV190" s="80">
        <v>0</v>
      </c>
      <c r="BW190" s="80">
        <v>0</v>
      </c>
      <c r="BX190" s="80">
        <v>0</v>
      </c>
      <c r="BY190" s="80">
        <v>0</v>
      </c>
      <c r="BZ190" s="80">
        <v>0</v>
      </c>
      <c r="CA190" s="80">
        <v>7.8419999999999996</v>
      </c>
      <c r="CB190" s="80">
        <v>9.59</v>
      </c>
      <c r="CC190" s="80">
        <v>0</v>
      </c>
    </row>
    <row r="191" spans="1:81">
      <c r="A191" s="80" t="s">
        <v>1896</v>
      </c>
      <c r="B191" s="80">
        <v>233</v>
      </c>
      <c r="C191" s="80">
        <v>12</v>
      </c>
      <c r="D191" s="80">
        <v>14</v>
      </c>
      <c r="E191" s="80">
        <v>2015</v>
      </c>
      <c r="F191" s="80" t="s">
        <v>91</v>
      </c>
      <c r="G191" s="80" t="s">
        <v>1884</v>
      </c>
      <c r="H191" s="80" t="s">
        <v>1885</v>
      </c>
      <c r="I191" s="177"/>
      <c r="J191" s="81">
        <v>238.78412482479931</v>
      </c>
      <c r="K191" s="81">
        <v>1.0727086995087636</v>
      </c>
      <c r="L191" s="81">
        <v>8.2878295865142739</v>
      </c>
      <c r="M191" s="81">
        <v>16.001105526723137</v>
      </c>
      <c r="N191" s="81">
        <v>19.405374544036832</v>
      </c>
      <c r="O191" s="81">
        <v>18.242923713417156</v>
      </c>
      <c r="P191" s="81">
        <v>20.463004819981723</v>
      </c>
      <c r="Q191" s="81">
        <v>1.0971281832459965</v>
      </c>
      <c r="R191" s="81">
        <v>0</v>
      </c>
      <c r="S191" s="81">
        <v>1.15857578206</v>
      </c>
      <c r="T191" s="82"/>
      <c r="U191" s="81">
        <v>20777898</v>
      </c>
      <c r="V191" s="81">
        <v>390</v>
      </c>
      <c r="W191" s="81">
        <v>98</v>
      </c>
      <c r="X191" s="81">
        <v>3475</v>
      </c>
      <c r="Y191" s="81">
        <v>5584</v>
      </c>
      <c r="Z191" s="81">
        <v>10599</v>
      </c>
      <c r="AA191" s="81">
        <v>4072</v>
      </c>
      <c r="AB191" s="81">
        <v>15100</v>
      </c>
      <c r="AC191" s="81">
        <v>0</v>
      </c>
      <c r="AD191" s="81">
        <v>1.15857578206</v>
      </c>
      <c r="AE191" s="82"/>
      <c r="AF191" s="81">
        <v>162719441.90595466</v>
      </c>
      <c r="AG191" s="81">
        <v>799254.43891882326</v>
      </c>
      <c r="AH191" s="81">
        <v>1335089.3835223867</v>
      </c>
      <c r="AI191" s="81">
        <v>22967299.770350669</v>
      </c>
      <c r="AJ191" s="81">
        <v>27682168.002099477</v>
      </c>
      <c r="AK191" s="81">
        <v>0</v>
      </c>
      <c r="AL191" s="81">
        <v>0</v>
      </c>
      <c r="AM191" s="81">
        <v>2069391.6578823426</v>
      </c>
      <c r="AN191" s="81">
        <v>0</v>
      </c>
      <c r="AO191" s="81">
        <v>0</v>
      </c>
      <c r="AP191" s="82"/>
      <c r="AQ191" s="81">
        <v>509</v>
      </c>
      <c r="AR191" s="81">
        <v>199</v>
      </c>
      <c r="AS191" s="81">
        <v>0</v>
      </c>
      <c r="AT191" s="81">
        <v>0</v>
      </c>
      <c r="AU191" s="81">
        <v>0</v>
      </c>
      <c r="AV191" s="81">
        <v>0</v>
      </c>
      <c r="AW191" s="81" t="s">
        <v>564</v>
      </c>
      <c r="AX191" s="82"/>
      <c r="AY191" s="81">
        <v>2215.1</v>
      </c>
      <c r="AZ191" s="81">
        <v>10007.700000000001</v>
      </c>
      <c r="BA191" s="81">
        <v>0</v>
      </c>
      <c r="BB191" s="81">
        <v>0</v>
      </c>
      <c r="BC191" s="81">
        <v>0</v>
      </c>
      <c r="BD191" s="81">
        <v>0</v>
      </c>
      <c r="BE191" s="81" t="s">
        <v>564</v>
      </c>
      <c r="BF191" s="82"/>
      <c r="BG191" s="81">
        <v>0</v>
      </c>
      <c r="BH191" s="81">
        <v>4.0919999999999996</v>
      </c>
      <c r="BI191" s="81">
        <v>231.66800000000001</v>
      </c>
      <c r="BJ191" s="81">
        <v>0</v>
      </c>
      <c r="BK191" s="81">
        <v>3.242</v>
      </c>
      <c r="BL191" s="81">
        <v>0</v>
      </c>
      <c r="BM191" s="82"/>
      <c r="BN191" s="81">
        <v>0</v>
      </c>
      <c r="BO191" s="81">
        <v>1</v>
      </c>
      <c r="BP191" s="81">
        <v>2</v>
      </c>
      <c r="BQ191" s="81">
        <v>0</v>
      </c>
      <c r="BR191" s="81">
        <v>1</v>
      </c>
      <c r="BS191" s="81">
        <v>0</v>
      </c>
      <c r="BT191"/>
      <c r="BU191" s="80">
        <v>200.541</v>
      </c>
      <c r="BV191" s="80">
        <v>0</v>
      </c>
      <c r="BW191" s="80">
        <v>0</v>
      </c>
      <c r="BX191" s="80">
        <v>0</v>
      </c>
      <c r="BY191" s="80">
        <v>0</v>
      </c>
      <c r="BZ191" s="80">
        <v>26.600999999999999</v>
      </c>
      <c r="CA191" s="80">
        <v>6.3520000000000003</v>
      </c>
      <c r="CB191" s="80">
        <v>5.508</v>
      </c>
      <c r="CC191" s="80">
        <v>0</v>
      </c>
    </row>
    <row r="192" spans="1:81">
      <c r="A192" s="80" t="s">
        <v>1897</v>
      </c>
      <c r="B192" s="80">
        <v>234</v>
      </c>
      <c r="C192" s="80">
        <v>13</v>
      </c>
      <c r="D192" s="80">
        <v>14</v>
      </c>
      <c r="E192" s="80">
        <v>2016</v>
      </c>
      <c r="F192" s="80" t="s">
        <v>92</v>
      </c>
      <c r="G192" s="80" t="s">
        <v>1884</v>
      </c>
      <c r="H192" s="80" t="s">
        <v>1885</v>
      </c>
      <c r="I192" s="177"/>
      <c r="J192" s="81">
        <v>247.09766998485438</v>
      </c>
      <c r="K192" s="81">
        <v>1.0040689760514518</v>
      </c>
      <c r="L192" s="81">
        <v>4.863730798780221</v>
      </c>
      <c r="M192" s="81">
        <v>15.503203391627357</v>
      </c>
      <c r="N192" s="81">
        <v>19.927541939762985</v>
      </c>
      <c r="O192" s="81">
        <v>18.18461974345794</v>
      </c>
      <c r="P192" s="81">
        <v>19.833302934835853</v>
      </c>
      <c r="Q192" s="81">
        <v>1.0583503053239702</v>
      </c>
      <c r="R192" s="81">
        <v>0</v>
      </c>
      <c r="S192" s="81">
        <v>1.3878899775</v>
      </c>
      <c r="T192" s="82"/>
      <c r="U192" s="81">
        <v>19714805</v>
      </c>
      <c r="V192" s="81">
        <v>390</v>
      </c>
      <c r="W192" s="81">
        <v>98</v>
      </c>
      <c r="X192" s="81">
        <v>3475</v>
      </c>
      <c r="Y192" s="81">
        <v>5646</v>
      </c>
      <c r="Z192" s="81">
        <v>10695</v>
      </c>
      <c r="AA192" s="81">
        <v>4082</v>
      </c>
      <c r="AB192" s="81">
        <v>14984</v>
      </c>
      <c r="AC192" s="81">
        <v>0</v>
      </c>
      <c r="AD192" s="81">
        <v>1.3878899775</v>
      </c>
      <c r="AE192" s="82"/>
      <c r="AF192" s="81">
        <v>171947344.5373565</v>
      </c>
      <c r="AG192" s="81">
        <v>735607.98524980305</v>
      </c>
      <c r="AH192" s="81">
        <v>631198.43561463919</v>
      </c>
      <c r="AI192" s="81">
        <v>23621337.890243191</v>
      </c>
      <c r="AJ192" s="81">
        <v>28781477.153861791</v>
      </c>
      <c r="AK192" s="81">
        <v>0</v>
      </c>
      <c r="AL192" s="81">
        <v>0</v>
      </c>
      <c r="AM192" s="81">
        <v>2055089.7081026461</v>
      </c>
      <c r="AN192" s="81">
        <v>0</v>
      </c>
      <c r="AO192" s="81">
        <v>0</v>
      </c>
      <c r="AP192" s="82"/>
      <c r="AQ192" s="81">
        <v>525</v>
      </c>
      <c r="AR192" s="81">
        <v>294</v>
      </c>
      <c r="AS192" s="81">
        <v>0</v>
      </c>
      <c r="AT192" s="81">
        <v>0</v>
      </c>
      <c r="AU192" s="81">
        <v>0</v>
      </c>
      <c r="AV192" s="81">
        <v>1</v>
      </c>
      <c r="AW192" s="81" t="s">
        <v>564</v>
      </c>
      <c r="AX192" s="82"/>
      <c r="AY192" s="81">
        <v>2311.3000000000002</v>
      </c>
      <c r="AZ192" s="81">
        <v>17939.7</v>
      </c>
      <c r="BA192" s="81">
        <v>0</v>
      </c>
      <c r="BB192" s="81">
        <v>0</v>
      </c>
      <c r="BC192" s="81">
        <v>0</v>
      </c>
      <c r="BD192" s="81">
        <v>6700</v>
      </c>
      <c r="BE192" s="81" t="s">
        <v>564</v>
      </c>
      <c r="BF192" s="82"/>
      <c r="BG192" s="81">
        <v>0</v>
      </c>
      <c r="BH192" s="81">
        <v>4.1130000000000004</v>
      </c>
      <c r="BI192" s="81">
        <v>260.58100000000002</v>
      </c>
      <c r="BJ192" s="81">
        <v>0</v>
      </c>
      <c r="BK192" s="81">
        <v>3.0779999999999998</v>
      </c>
      <c r="BL192" s="81">
        <v>0</v>
      </c>
      <c r="BM192" s="82"/>
      <c r="BN192" s="81">
        <v>0</v>
      </c>
      <c r="BO192" s="81">
        <v>1</v>
      </c>
      <c r="BP192" s="81">
        <v>3</v>
      </c>
      <c r="BQ192" s="81">
        <v>0</v>
      </c>
      <c r="BR192" s="81">
        <v>1</v>
      </c>
      <c r="BS192" s="81">
        <v>0</v>
      </c>
      <c r="BT192"/>
      <c r="BU192" s="80">
        <v>254.762</v>
      </c>
      <c r="BV192" s="80">
        <v>0</v>
      </c>
      <c r="BW192" s="80">
        <v>0</v>
      </c>
      <c r="BX192" s="80">
        <v>0</v>
      </c>
      <c r="BY192" s="80">
        <v>0</v>
      </c>
      <c r="BZ192" s="80">
        <v>0</v>
      </c>
      <c r="CA192" s="80">
        <v>7.05</v>
      </c>
      <c r="CB192" s="80">
        <v>5.96</v>
      </c>
      <c r="CC192" s="80">
        <v>0</v>
      </c>
    </row>
    <row r="193" spans="1:81">
      <c r="A193" s="80" t="s">
        <v>1898</v>
      </c>
      <c r="B193" s="80">
        <v>235</v>
      </c>
      <c r="C193" s="80">
        <v>14</v>
      </c>
      <c r="D193" s="80">
        <v>14</v>
      </c>
      <c r="E193" s="80">
        <v>2017</v>
      </c>
      <c r="F193" s="80" t="s">
        <v>71</v>
      </c>
      <c r="G193" s="80" t="s">
        <v>1884</v>
      </c>
      <c r="H193" s="80" t="s">
        <v>1885</v>
      </c>
      <c r="I193" s="177"/>
      <c r="J193" s="81">
        <v>260.38177358871701</v>
      </c>
      <c r="K193" s="81">
        <v>1.0136854302218574</v>
      </c>
      <c r="L193" s="81">
        <v>4.7527900261832654</v>
      </c>
      <c r="M193" s="81">
        <v>14.647064178173345</v>
      </c>
      <c r="N193" s="81">
        <v>19.296464037383803</v>
      </c>
      <c r="O193" s="81">
        <v>18.011658555936808</v>
      </c>
      <c r="P193" s="81">
        <v>19.475924747011629</v>
      </c>
      <c r="Q193" s="81">
        <v>1.0122840650448299</v>
      </c>
      <c r="R193" s="81">
        <v>0</v>
      </c>
      <c r="S193" s="81">
        <v>1.2613842484</v>
      </c>
      <c r="T193" s="82"/>
      <c r="U193" s="81">
        <v>22200445</v>
      </c>
      <c r="V193" s="81">
        <v>390</v>
      </c>
      <c r="W193" s="81">
        <v>98</v>
      </c>
      <c r="X193" s="81">
        <v>3475</v>
      </c>
      <c r="Y193" s="81">
        <v>5640</v>
      </c>
      <c r="Z193" s="81">
        <v>10769</v>
      </c>
      <c r="AA193" s="81">
        <v>4034</v>
      </c>
      <c r="AB193" s="81">
        <v>14821</v>
      </c>
      <c r="AC193" s="81">
        <v>0</v>
      </c>
      <c r="AD193" s="81">
        <v>1.2613842484</v>
      </c>
      <c r="AE193" s="82"/>
      <c r="AF193" s="81">
        <v>197651063.02813241</v>
      </c>
      <c r="AG193" s="81">
        <v>774863.68292721617</v>
      </c>
      <c r="AH193" s="81">
        <v>772683.84543478733</v>
      </c>
      <c r="AI193" s="81">
        <v>23223401.006344419</v>
      </c>
      <c r="AJ193" s="81">
        <v>27132827.771769311</v>
      </c>
      <c r="AK193" s="81">
        <v>0</v>
      </c>
      <c r="AL193" s="81">
        <v>0</v>
      </c>
      <c r="AM193" s="81">
        <v>2035914.5607220349</v>
      </c>
      <c r="AN193" s="81">
        <v>0</v>
      </c>
      <c r="AO193" s="81">
        <v>0</v>
      </c>
      <c r="AP193" s="82"/>
      <c r="AQ193" s="81">
        <v>546</v>
      </c>
      <c r="AR193" s="81">
        <v>384</v>
      </c>
      <c r="AS193" s="81">
        <v>0</v>
      </c>
      <c r="AT193" s="81">
        <v>0</v>
      </c>
      <c r="AU193" s="81">
        <v>0</v>
      </c>
      <c r="AV193" s="81">
        <v>1</v>
      </c>
      <c r="AW193" s="81" t="s">
        <v>564</v>
      </c>
      <c r="AX193" s="82"/>
      <c r="AY193" s="81">
        <v>2425</v>
      </c>
      <c r="AZ193" s="81">
        <v>27480.3</v>
      </c>
      <c r="BA193" s="81">
        <v>0</v>
      </c>
      <c r="BB193" s="81">
        <v>0</v>
      </c>
      <c r="BC193" s="81">
        <v>0</v>
      </c>
      <c r="BD193" s="81">
        <v>6700</v>
      </c>
      <c r="BE193" s="81" t="s">
        <v>564</v>
      </c>
      <c r="BF193" s="82"/>
      <c r="BG193" s="81">
        <v>0</v>
      </c>
      <c r="BH193" s="81">
        <v>4.0170000000000003</v>
      </c>
      <c r="BI193" s="81">
        <v>250.76300000000001</v>
      </c>
      <c r="BJ193" s="81">
        <v>0</v>
      </c>
      <c r="BK193" s="81">
        <v>3.1139999999999999</v>
      </c>
      <c r="BL193" s="81">
        <v>0</v>
      </c>
      <c r="BM193" s="82"/>
      <c r="BN193" s="81">
        <v>0</v>
      </c>
      <c r="BO193" s="81">
        <v>1</v>
      </c>
      <c r="BP193" s="81">
        <v>3</v>
      </c>
      <c r="BQ193" s="81">
        <v>0</v>
      </c>
      <c r="BR193" s="81">
        <v>1</v>
      </c>
      <c r="BS193" s="81">
        <v>0</v>
      </c>
      <c r="BT193"/>
      <c r="BU193" s="80">
        <v>243.77699999999999</v>
      </c>
      <c r="BV193" s="80">
        <v>0</v>
      </c>
      <c r="BW193" s="80">
        <v>0</v>
      </c>
      <c r="BX193" s="80">
        <v>0</v>
      </c>
      <c r="BY193" s="80">
        <v>0</v>
      </c>
      <c r="BZ193" s="80">
        <v>0</v>
      </c>
      <c r="CA193" s="80">
        <v>7.8680000000000003</v>
      </c>
      <c r="CB193" s="80">
        <v>6.2489999999999997</v>
      </c>
      <c r="CC193" s="80">
        <v>0</v>
      </c>
    </row>
    <row r="194" spans="1:81">
      <c r="A194" s="80" t="s">
        <v>1899</v>
      </c>
      <c r="B194" s="80">
        <v>236</v>
      </c>
      <c r="C194" s="80">
        <v>15</v>
      </c>
      <c r="D194" s="80">
        <v>14</v>
      </c>
      <c r="E194" s="80">
        <v>2018</v>
      </c>
      <c r="F194" s="80" t="s">
        <v>93</v>
      </c>
      <c r="G194" s="80" t="s">
        <v>1884</v>
      </c>
      <c r="H194" s="80" t="s">
        <v>1885</v>
      </c>
      <c r="I194" s="177"/>
      <c r="J194" s="81">
        <v>198.7949843177843</v>
      </c>
      <c r="K194" s="81">
        <v>0.93891834782639116</v>
      </c>
      <c r="L194" s="81">
        <v>4.3704803207178333</v>
      </c>
      <c r="M194" s="81">
        <v>15.158746123407962</v>
      </c>
      <c r="N194" s="81">
        <v>17.545205838016884</v>
      </c>
      <c r="O194" s="81">
        <v>17.571509145078323</v>
      </c>
      <c r="P194" s="81">
        <v>19.119540673609126</v>
      </c>
      <c r="Q194" s="81">
        <v>0.93053876707896188</v>
      </c>
      <c r="R194" s="81">
        <v>0</v>
      </c>
      <c r="S194" s="81">
        <v>1.05379842624</v>
      </c>
      <c r="T194" s="82"/>
      <c r="U194" s="81">
        <v>17667762</v>
      </c>
      <c r="V194" s="81">
        <v>390</v>
      </c>
      <c r="W194" s="81">
        <v>98</v>
      </c>
      <c r="X194" s="81">
        <v>3475</v>
      </c>
      <c r="Y194" s="81">
        <v>5686</v>
      </c>
      <c r="Z194" s="81">
        <v>10707</v>
      </c>
      <c r="AA194" s="81">
        <v>4000</v>
      </c>
      <c r="AB194" s="81">
        <v>14682</v>
      </c>
      <c r="AC194" s="81">
        <v>0</v>
      </c>
      <c r="AD194" s="81">
        <v>1.05379842624</v>
      </c>
      <c r="AE194" s="82"/>
      <c r="AF194" s="81">
        <v>159945619.30474311</v>
      </c>
      <c r="AG194" s="81">
        <v>702357.29606221977</v>
      </c>
      <c r="AH194" s="81">
        <v>715118.83765660238</v>
      </c>
      <c r="AI194" s="81">
        <v>23635274.177761529</v>
      </c>
      <c r="AJ194" s="81">
        <v>26854560.193633132</v>
      </c>
      <c r="AK194" s="81">
        <v>0</v>
      </c>
      <c r="AL194" s="81">
        <v>0</v>
      </c>
      <c r="AM194" s="81">
        <v>2020993.607468429</v>
      </c>
      <c r="AN194" s="81">
        <v>0</v>
      </c>
      <c r="AO194" s="81">
        <v>0</v>
      </c>
      <c r="AP194" s="82"/>
      <c r="AQ194" s="81">
        <v>578</v>
      </c>
      <c r="AR194" s="81">
        <v>465</v>
      </c>
      <c r="AS194" s="81">
        <v>0</v>
      </c>
      <c r="AT194" s="81">
        <v>0</v>
      </c>
      <c r="AU194" s="81">
        <v>0</v>
      </c>
      <c r="AV194" s="81">
        <v>1</v>
      </c>
      <c r="AW194" s="81" t="s">
        <v>564</v>
      </c>
      <c r="AX194" s="82"/>
      <c r="AY194" s="81">
        <v>2584.3000000000002</v>
      </c>
      <c r="AZ194" s="81">
        <v>32111</v>
      </c>
      <c r="BA194" s="81">
        <v>0</v>
      </c>
      <c r="BB194" s="81">
        <v>0</v>
      </c>
      <c r="BC194" s="81">
        <v>0</v>
      </c>
      <c r="BD194" s="81">
        <v>6700</v>
      </c>
      <c r="BE194" s="81" t="s">
        <v>564</v>
      </c>
      <c r="BF194" s="82"/>
      <c r="BG194" s="81">
        <v>0</v>
      </c>
      <c r="BH194" s="81">
        <v>3.9020000000000001</v>
      </c>
      <c r="BI194" s="81">
        <v>235.46</v>
      </c>
      <c r="BJ194" s="81">
        <v>0</v>
      </c>
      <c r="BK194" s="81">
        <v>3.0630000000000002</v>
      </c>
      <c r="BL194" s="81">
        <v>0</v>
      </c>
      <c r="BM194" s="82"/>
      <c r="BN194" s="81">
        <v>0</v>
      </c>
      <c r="BO194" s="81">
        <v>1</v>
      </c>
      <c r="BP194" s="81">
        <v>4</v>
      </c>
      <c r="BQ194" s="81">
        <v>0</v>
      </c>
      <c r="BR194" s="81">
        <v>1</v>
      </c>
      <c r="BS194" s="81">
        <v>0</v>
      </c>
      <c r="BT194"/>
      <c r="BU194" s="80">
        <v>231.52799999999999</v>
      </c>
      <c r="BV194" s="80">
        <v>0</v>
      </c>
      <c r="BW194" s="80">
        <v>0</v>
      </c>
      <c r="BX194" s="80">
        <v>0</v>
      </c>
      <c r="BY194" s="80">
        <v>0</v>
      </c>
      <c r="BZ194" s="80">
        <v>0</v>
      </c>
      <c r="CA194" s="80">
        <v>5.64</v>
      </c>
      <c r="CB194" s="80">
        <v>5.2569999999999997</v>
      </c>
      <c r="CC194" s="80">
        <v>0</v>
      </c>
    </row>
    <row r="195" spans="1:81">
      <c r="A195" s="80" t="s">
        <v>1900</v>
      </c>
      <c r="B195" s="80">
        <v>237</v>
      </c>
      <c r="C195" s="80">
        <v>16</v>
      </c>
      <c r="D195" s="80">
        <v>14</v>
      </c>
      <c r="E195" s="80">
        <v>2019</v>
      </c>
      <c r="F195" s="80" t="s">
        <v>73</v>
      </c>
      <c r="G195" s="80" t="s">
        <v>1884</v>
      </c>
      <c r="H195" s="80" t="s">
        <v>1885</v>
      </c>
      <c r="I195" s="177"/>
      <c r="J195" s="81">
        <v>159.83118447483417</v>
      </c>
      <c r="K195" s="81">
        <v>0.87539358668562961</v>
      </c>
      <c r="L195" s="81">
        <v>4.4015469369854436</v>
      </c>
      <c r="M195" s="81">
        <v>13.515788235327596</v>
      </c>
      <c r="N195" s="81">
        <v>16.385054994206964</v>
      </c>
      <c r="O195" s="81">
        <v>17.613088039797173</v>
      </c>
      <c r="P195" s="81">
        <v>19.292614562651302</v>
      </c>
      <c r="Q195" s="81">
        <v>0.89601162964989467</v>
      </c>
      <c r="R195" s="81">
        <v>0</v>
      </c>
      <c r="S195" s="81">
        <v>1.637671981</v>
      </c>
      <c r="T195" s="82"/>
      <c r="U195" s="81">
        <v>13978806</v>
      </c>
      <c r="V195" s="81">
        <v>390</v>
      </c>
      <c r="W195" s="81">
        <v>98</v>
      </c>
      <c r="X195" s="81">
        <v>3475</v>
      </c>
      <c r="Y195" s="81">
        <v>5720</v>
      </c>
      <c r="Z195" s="81">
        <v>11027</v>
      </c>
      <c r="AA195" s="81">
        <v>4006</v>
      </c>
      <c r="AB195" s="81">
        <v>14520</v>
      </c>
      <c r="AC195" s="81">
        <v>0</v>
      </c>
      <c r="AD195" s="81">
        <v>1.637671981</v>
      </c>
      <c r="AE195" s="82"/>
      <c r="AF195" s="81">
        <v>134204138.9111412</v>
      </c>
      <c r="AG195" s="81">
        <v>689912.4781926634</v>
      </c>
      <c r="AH195" s="81">
        <v>786529.27456726157</v>
      </c>
      <c r="AI195" s="81">
        <v>22678009.616053469</v>
      </c>
      <c r="AJ195" s="81">
        <v>24236331.628913123</v>
      </c>
      <c r="AK195" s="81">
        <v>0</v>
      </c>
      <c r="AL195" s="81">
        <v>0</v>
      </c>
      <c r="AM195" s="81">
        <v>1977514.6934985223</v>
      </c>
      <c r="AN195" s="81">
        <v>0</v>
      </c>
      <c r="AO195" s="81">
        <v>0</v>
      </c>
      <c r="AP195" s="82"/>
      <c r="AQ195" s="81">
        <v>615</v>
      </c>
      <c r="AR195" s="81">
        <v>549</v>
      </c>
      <c r="AS195" s="81">
        <v>0</v>
      </c>
      <c r="AT195" s="81">
        <v>0</v>
      </c>
      <c r="AU195" s="81">
        <v>0</v>
      </c>
      <c r="AV195" s="81">
        <v>1</v>
      </c>
      <c r="AW195" s="81" t="s">
        <v>564</v>
      </c>
      <c r="AX195" s="82"/>
      <c r="AY195" s="81">
        <v>2792.5</v>
      </c>
      <c r="AZ195" s="81">
        <v>35436.800000000017</v>
      </c>
      <c r="BA195" s="81">
        <v>0</v>
      </c>
      <c r="BB195" s="81">
        <v>0</v>
      </c>
      <c r="BC195" s="81">
        <v>0</v>
      </c>
      <c r="BD195" s="81">
        <v>6700</v>
      </c>
      <c r="BE195" s="81" t="s">
        <v>564</v>
      </c>
      <c r="BF195" s="82"/>
      <c r="BG195" s="81">
        <v>0</v>
      </c>
      <c r="BH195" s="81">
        <v>3.91</v>
      </c>
      <c r="BI195" s="81">
        <v>165.666</v>
      </c>
      <c r="BJ195" s="81">
        <v>0</v>
      </c>
      <c r="BK195" s="81">
        <v>33.488</v>
      </c>
      <c r="BL195" s="81">
        <v>0</v>
      </c>
      <c r="BM195" s="82"/>
      <c r="BN195" s="81">
        <v>0</v>
      </c>
      <c r="BO195" s="81">
        <v>1</v>
      </c>
      <c r="BP195" s="81">
        <v>3</v>
      </c>
      <c r="BQ195" s="81">
        <v>0</v>
      </c>
      <c r="BR195" s="81">
        <v>2</v>
      </c>
      <c r="BS195" s="81">
        <v>0</v>
      </c>
      <c r="BT195"/>
      <c r="BU195" s="80">
        <v>203.06399999999999</v>
      </c>
      <c r="BV195" s="80">
        <v>0</v>
      </c>
      <c r="BW195" s="80">
        <v>0</v>
      </c>
      <c r="BX195" s="80">
        <v>0</v>
      </c>
      <c r="BY195" s="80">
        <v>0</v>
      </c>
      <c r="BZ195" s="80">
        <v>0</v>
      </c>
      <c r="CA195" s="80">
        <v>0</v>
      </c>
      <c r="CB195" s="80">
        <v>0</v>
      </c>
      <c r="CC195" s="80">
        <v>0</v>
      </c>
    </row>
    <row r="196" spans="1:81">
      <c r="A196" s="80" t="s">
        <v>1901</v>
      </c>
      <c r="B196" s="80">
        <v>238</v>
      </c>
      <c r="C196" s="80">
        <v>17</v>
      </c>
      <c r="D196" s="80">
        <v>14</v>
      </c>
      <c r="E196" s="80">
        <v>2020</v>
      </c>
      <c r="F196" s="80" t="s">
        <v>218</v>
      </c>
      <c r="G196" s="80" t="s">
        <v>1884</v>
      </c>
      <c r="H196" s="80" t="s">
        <v>1885</v>
      </c>
      <c r="I196" s="177"/>
      <c r="J196" s="81">
        <v>128.53662962947109</v>
      </c>
      <c r="K196" s="81">
        <v>0.80666153349012126</v>
      </c>
      <c r="L196" s="81">
        <v>9.0241227226344858</v>
      </c>
      <c r="M196" s="81">
        <v>12.779308332817731</v>
      </c>
      <c r="N196" s="81">
        <v>16.338089704653392</v>
      </c>
      <c r="O196" s="81">
        <v>15.421761364343315</v>
      </c>
      <c r="P196" s="81">
        <v>18.067220647101831</v>
      </c>
      <c r="Q196" s="81">
        <v>0.84588565191483311</v>
      </c>
      <c r="R196" s="81">
        <v>0</v>
      </c>
      <c r="S196" s="81">
        <v>5.3926807000000007E-2</v>
      </c>
      <c r="T196" s="82"/>
      <c r="U196" s="81">
        <v>11455261</v>
      </c>
      <c r="V196" s="81">
        <v>342</v>
      </c>
      <c r="W196" s="81">
        <v>214</v>
      </c>
      <c r="X196" s="81">
        <v>3645</v>
      </c>
      <c r="Y196" s="81">
        <v>5741</v>
      </c>
      <c r="Z196" s="81">
        <v>11020</v>
      </c>
      <c r="AA196" s="81">
        <v>4076</v>
      </c>
      <c r="AB196" s="81">
        <v>14346</v>
      </c>
      <c r="AC196" s="81">
        <v>0</v>
      </c>
      <c r="AD196" s="81">
        <v>5.3926807000000007E-2</v>
      </c>
      <c r="AE196" s="82"/>
      <c r="AF196" s="81">
        <v>111902148.3780093</v>
      </c>
      <c r="AG196" s="81">
        <v>619714.86720032664</v>
      </c>
      <c r="AH196" s="81">
        <v>1681812.1027285187</v>
      </c>
      <c r="AI196" s="81">
        <v>22978561.652934432</v>
      </c>
      <c r="AJ196" s="81">
        <v>27964449.401880622</v>
      </c>
      <c r="AK196" s="81"/>
      <c r="AL196" s="81"/>
      <c r="AM196" s="81">
        <v>1872312.3873843502</v>
      </c>
      <c r="AN196" s="81"/>
      <c r="AO196" s="81"/>
      <c r="AP196" s="82"/>
      <c r="AQ196" s="81">
        <v>642</v>
      </c>
      <c r="AR196" s="81">
        <v>640</v>
      </c>
      <c r="AS196" s="81">
        <v>0</v>
      </c>
      <c r="AT196" s="81">
        <v>0</v>
      </c>
      <c r="AU196" s="81">
        <v>0</v>
      </c>
      <c r="AV196" s="81">
        <v>1</v>
      </c>
      <c r="AW196" s="81">
        <v>0</v>
      </c>
      <c r="AX196" s="82"/>
      <c r="AY196" s="81">
        <v>2968.8</v>
      </c>
      <c r="AZ196" s="81">
        <v>39847.799999999967</v>
      </c>
      <c r="BA196" s="81">
        <v>0</v>
      </c>
      <c r="BB196" s="81">
        <v>0</v>
      </c>
      <c r="BC196" s="81">
        <v>0</v>
      </c>
      <c r="BD196" s="81">
        <v>6750</v>
      </c>
      <c r="BE196" s="81">
        <v>0</v>
      </c>
      <c r="BF196" s="82"/>
      <c r="BG196" s="81">
        <v>0</v>
      </c>
      <c r="BH196" s="81">
        <v>3.8519999999999999</v>
      </c>
      <c r="BI196" s="81">
        <v>179.75200000000001</v>
      </c>
      <c r="BJ196" s="81">
        <v>0</v>
      </c>
      <c r="BK196" s="81">
        <v>2.6909999999999998</v>
      </c>
      <c r="BL196" s="81">
        <v>0</v>
      </c>
      <c r="BM196" s="82"/>
      <c r="BN196" s="81">
        <v>0</v>
      </c>
      <c r="BO196" s="81">
        <v>1</v>
      </c>
      <c r="BP196" s="81">
        <v>3</v>
      </c>
      <c r="BQ196" s="81">
        <v>0</v>
      </c>
      <c r="BR196" s="81">
        <v>1</v>
      </c>
      <c r="BS196" s="81">
        <v>0</v>
      </c>
      <c r="BT196"/>
      <c r="BU196" s="80">
        <v>186.29499999999999</v>
      </c>
      <c r="BV196" s="80">
        <v>0</v>
      </c>
      <c r="BW196" s="80">
        <v>0</v>
      </c>
      <c r="BX196" s="80">
        <v>0</v>
      </c>
      <c r="BY196" s="80">
        <v>0</v>
      </c>
      <c r="BZ196" s="80">
        <v>0</v>
      </c>
      <c r="CA196" s="80">
        <v>0</v>
      </c>
      <c r="CB196" s="80">
        <v>0</v>
      </c>
      <c r="CC196" s="80">
        <v>0</v>
      </c>
    </row>
    <row r="197" spans="1:81">
      <c r="A197" s="80" t="s">
        <v>1902</v>
      </c>
      <c r="B197" s="80">
        <v>238</v>
      </c>
      <c r="C197" s="80">
        <v>18</v>
      </c>
      <c r="D197" s="80">
        <v>14</v>
      </c>
      <c r="E197" s="80">
        <v>2021</v>
      </c>
      <c r="F197" s="80" t="s">
        <v>75</v>
      </c>
      <c r="G197" s="174" t="s">
        <v>1884</v>
      </c>
      <c r="H197" s="80" t="s">
        <v>1885</v>
      </c>
      <c r="I197" s="177"/>
      <c r="J197" s="81">
        <v>137.43430323021087</v>
      </c>
      <c r="K197" s="81">
        <v>0.88412414708007381</v>
      </c>
      <c r="L197" s="81">
        <v>8.6321527248143557</v>
      </c>
      <c r="M197" s="81">
        <v>14.591147635808502</v>
      </c>
      <c r="N197" s="81">
        <v>15.887008309045687</v>
      </c>
      <c r="O197" s="81">
        <v>15.239464085602718</v>
      </c>
      <c r="P197" s="81">
        <v>18.712966800800796</v>
      </c>
      <c r="Q197" s="81">
        <v>0.84589293358851003</v>
      </c>
      <c r="R197" s="81">
        <v>0</v>
      </c>
      <c r="S197" s="81">
        <v>0</v>
      </c>
      <c r="T197" s="82"/>
      <c r="U197" s="81">
        <v>12084573</v>
      </c>
      <c r="V197" s="81">
        <v>342</v>
      </c>
      <c r="W197" s="81">
        <v>214</v>
      </c>
      <c r="X197" s="81">
        <v>3645</v>
      </c>
      <c r="Y197" s="81">
        <v>5735</v>
      </c>
      <c r="Z197" s="81">
        <v>11213</v>
      </c>
      <c r="AA197" s="81">
        <v>4117</v>
      </c>
      <c r="AB197" s="81">
        <v>14176</v>
      </c>
      <c r="AC197" s="81">
        <v>0</v>
      </c>
      <c r="AD197" s="81">
        <v>0</v>
      </c>
      <c r="AE197" s="82"/>
      <c r="AF197" s="81">
        <v>119973262.39945805</v>
      </c>
      <c r="AG197" s="81">
        <v>656751.25916061294</v>
      </c>
      <c r="AH197" s="81">
        <v>1536517.7838591915</v>
      </c>
      <c r="AI197" s="81">
        <v>24471292.490550499</v>
      </c>
      <c r="AJ197" s="81">
        <v>25840450.274805013</v>
      </c>
      <c r="AK197" s="81">
        <v>0</v>
      </c>
      <c r="AL197" s="81">
        <v>0</v>
      </c>
      <c r="AM197" s="81">
        <v>1860796.8735634142</v>
      </c>
      <c r="AN197" s="81">
        <v>0</v>
      </c>
      <c r="AO197" s="81">
        <v>0</v>
      </c>
      <c r="AP197" s="82"/>
      <c r="AQ197" s="81">
        <v>664</v>
      </c>
      <c r="AR197" s="81">
        <v>694</v>
      </c>
      <c r="AS197" s="81">
        <v>0</v>
      </c>
      <c r="AT197" s="81">
        <v>0</v>
      </c>
      <c r="AU197" s="81">
        <v>0</v>
      </c>
      <c r="AV197" s="81">
        <v>1</v>
      </c>
      <c r="AW197" s="81"/>
      <c r="AX197" s="82"/>
      <c r="AY197" s="81">
        <v>3109.900000000001</v>
      </c>
      <c r="AZ197" s="81">
        <v>42681.699999999983</v>
      </c>
      <c r="BA197" s="81">
        <v>0</v>
      </c>
      <c r="BB197" s="81">
        <v>0</v>
      </c>
      <c r="BC197" s="81">
        <v>0</v>
      </c>
      <c r="BD197" s="81">
        <v>6750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1903</v>
      </c>
      <c r="B198" s="80">
        <v>238</v>
      </c>
      <c r="C198" s="80">
        <v>19</v>
      </c>
      <c r="D198" s="80">
        <v>14</v>
      </c>
      <c r="E198" s="80">
        <v>2022</v>
      </c>
      <c r="F198" s="80" t="s">
        <v>568</v>
      </c>
      <c r="G198" s="174" t="s">
        <v>1884</v>
      </c>
      <c r="H198" s="80" t="s">
        <v>1885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692</v>
      </c>
      <c r="AR198" s="81">
        <v>717</v>
      </c>
      <c r="AS198" s="81">
        <v>0</v>
      </c>
      <c r="AT198" s="81">
        <v>0</v>
      </c>
      <c r="AU198" s="81">
        <v>0</v>
      </c>
      <c r="AV198" s="81">
        <v>2</v>
      </c>
      <c r="AW198" s="81"/>
      <c r="AX198" s="82"/>
      <c r="AY198" s="81">
        <v>3278.7000000000016</v>
      </c>
      <c r="AZ198" s="81">
        <v>45316.999999999978</v>
      </c>
      <c r="BA198" s="81">
        <v>0</v>
      </c>
      <c r="BB198" s="81">
        <v>0</v>
      </c>
      <c r="BC198" s="81">
        <v>0</v>
      </c>
      <c r="BD198" s="81">
        <v>8740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1904</v>
      </c>
      <c r="B199" s="80">
        <v>426</v>
      </c>
      <c r="C199" s="80">
        <v>1</v>
      </c>
      <c r="D199" s="80">
        <v>26</v>
      </c>
      <c r="E199" s="80">
        <v>1990</v>
      </c>
      <c r="F199" s="80" t="s">
        <v>562</v>
      </c>
      <c r="G199" s="80" t="s">
        <v>1905</v>
      </c>
      <c r="H199" s="80" t="s">
        <v>1906</v>
      </c>
      <c r="I199" s="177"/>
      <c r="J199" s="81">
        <v>11.087875871216898</v>
      </c>
      <c r="K199" s="81">
        <v>3.0614781064266001</v>
      </c>
      <c r="L199" s="81">
        <v>5.4301564310557335</v>
      </c>
      <c r="M199" s="81">
        <v>7.8844085911204616</v>
      </c>
      <c r="N199" s="81">
        <v>18.534626324305524</v>
      </c>
      <c r="O199" s="81">
        <v>14.587477310491051</v>
      </c>
      <c r="P199" s="81">
        <v>24.776462703424635</v>
      </c>
      <c r="Q199" s="81">
        <v>1.3271248755344269</v>
      </c>
      <c r="R199" s="81">
        <v>0</v>
      </c>
      <c r="S199" s="81">
        <v>1.0827241996837227</v>
      </c>
      <c r="T199" s="82"/>
      <c r="U199" s="81">
        <v>1801652</v>
      </c>
      <c r="V199" s="81">
        <v>880</v>
      </c>
      <c r="W199" s="81">
        <v>78</v>
      </c>
      <c r="X199" s="81">
        <v>3307</v>
      </c>
      <c r="Y199" s="81">
        <v>4818</v>
      </c>
      <c r="Z199" s="81">
        <v>6000</v>
      </c>
      <c r="AA199" s="81">
        <v>6016</v>
      </c>
      <c r="AB199" s="81">
        <v>21548</v>
      </c>
      <c r="AC199" s="81">
        <v>0</v>
      </c>
      <c r="AD199" s="81">
        <v>1.0827241996837227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1907</v>
      </c>
      <c r="B200" s="80">
        <v>427</v>
      </c>
      <c r="C200" s="80">
        <v>2</v>
      </c>
      <c r="D200" s="80">
        <v>26</v>
      </c>
      <c r="E200" s="80">
        <v>2005</v>
      </c>
      <c r="F200" s="80" t="s">
        <v>565</v>
      </c>
      <c r="G200" s="80" t="s">
        <v>1905</v>
      </c>
      <c r="H200" s="80" t="s">
        <v>1906</v>
      </c>
      <c r="I200" s="177"/>
      <c r="J200" s="81">
        <v>24.878173307622333</v>
      </c>
      <c r="K200" s="81">
        <v>1.9116358800928153</v>
      </c>
      <c r="L200" s="81">
        <v>4.2817797691826875</v>
      </c>
      <c r="M200" s="81">
        <v>14.663072463934174</v>
      </c>
      <c r="N200" s="81">
        <v>29.505627048620543</v>
      </c>
      <c r="O200" s="81">
        <v>21.236808599089937</v>
      </c>
      <c r="P200" s="81">
        <v>22.392638601276385</v>
      </c>
      <c r="Q200" s="81">
        <v>1.1144324115346846</v>
      </c>
      <c r="R200" s="81">
        <v>0</v>
      </c>
      <c r="S200" s="81">
        <v>2.0775835886392735</v>
      </c>
      <c r="T200" s="82"/>
      <c r="U200" s="81">
        <v>3213249</v>
      </c>
      <c r="V200" s="81">
        <v>705</v>
      </c>
      <c r="W200" s="81">
        <v>48</v>
      </c>
      <c r="X200" s="81">
        <v>2442</v>
      </c>
      <c r="Y200" s="81">
        <v>5480</v>
      </c>
      <c r="Z200" s="81">
        <v>10108</v>
      </c>
      <c r="AA200" s="81">
        <v>4453</v>
      </c>
      <c r="AB200" s="81">
        <v>18916</v>
      </c>
      <c r="AC200" s="81">
        <v>0</v>
      </c>
      <c r="AD200" s="81">
        <v>2.0775835886392735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1908</v>
      </c>
      <c r="B201" s="80">
        <v>428</v>
      </c>
      <c r="C201" s="80">
        <v>3</v>
      </c>
      <c r="D201" s="80">
        <v>26</v>
      </c>
      <c r="E201" s="80">
        <v>2006</v>
      </c>
      <c r="F201" s="80" t="s">
        <v>566</v>
      </c>
      <c r="G201" s="80" t="s">
        <v>1905</v>
      </c>
      <c r="H201" s="80" t="s">
        <v>1906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1909</v>
      </c>
      <c r="B202" s="80">
        <v>429</v>
      </c>
      <c r="C202" s="80">
        <v>4</v>
      </c>
      <c r="D202" s="80">
        <v>26</v>
      </c>
      <c r="E202" s="80">
        <v>2007</v>
      </c>
      <c r="F202" s="80" t="s">
        <v>567</v>
      </c>
      <c r="G202" s="80" t="s">
        <v>1905</v>
      </c>
      <c r="H202" s="80" t="s">
        <v>1906</v>
      </c>
      <c r="I202" s="177"/>
      <c r="J202" s="81">
        <v>24.930275629885713</v>
      </c>
      <c r="K202" s="81">
        <v>1.4258743031844157</v>
      </c>
      <c r="L202" s="81">
        <v>6.5599271478770049</v>
      </c>
      <c r="M202" s="81">
        <v>17.43732657996383</v>
      </c>
      <c r="N202" s="81">
        <v>29.029552943656633</v>
      </c>
      <c r="O202" s="81">
        <v>20.491468648261108</v>
      </c>
      <c r="P202" s="81">
        <v>21.799654520945452</v>
      </c>
      <c r="Q202" s="81">
        <v>1.1347968147834551</v>
      </c>
      <c r="R202" s="81">
        <v>0</v>
      </c>
      <c r="S202" s="81">
        <v>1.6091679524722089</v>
      </c>
      <c r="T202" s="82"/>
      <c r="U202" s="81">
        <v>3583835</v>
      </c>
      <c r="V202" s="81">
        <v>555</v>
      </c>
      <c r="W202" s="81">
        <v>76</v>
      </c>
      <c r="X202" s="81">
        <v>3578</v>
      </c>
      <c r="Y202" s="81">
        <v>5407</v>
      </c>
      <c r="Z202" s="81">
        <v>10139</v>
      </c>
      <c r="AA202" s="81">
        <v>4269</v>
      </c>
      <c r="AB202" s="81">
        <v>18243</v>
      </c>
      <c r="AC202" s="81">
        <v>0</v>
      </c>
      <c r="AD202" s="81">
        <v>1.6091679524722089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1910</v>
      </c>
      <c r="B203" s="80">
        <v>430</v>
      </c>
      <c r="C203" s="80">
        <v>5</v>
      </c>
      <c r="D203" s="80">
        <v>26</v>
      </c>
      <c r="E203" s="80">
        <v>2008</v>
      </c>
      <c r="F203" s="80" t="s">
        <v>84</v>
      </c>
      <c r="G203" s="80" t="s">
        <v>1905</v>
      </c>
      <c r="H203" s="80" t="s">
        <v>1906</v>
      </c>
      <c r="I203" s="177"/>
      <c r="J203" s="81">
        <v>22.392336145813214</v>
      </c>
      <c r="K203" s="81">
        <v>1.0664114287714768</v>
      </c>
      <c r="L203" s="81">
        <v>5.8442113840167673</v>
      </c>
      <c r="M203" s="81">
        <v>17.638486831410127</v>
      </c>
      <c r="N203" s="81">
        <v>27.897234426837848</v>
      </c>
      <c r="O203" s="81">
        <v>19.818118998639882</v>
      </c>
      <c r="P203" s="81">
        <v>21.055614454555062</v>
      </c>
      <c r="Q203" s="81">
        <v>1.1003558016522461</v>
      </c>
      <c r="R203" s="81">
        <v>0</v>
      </c>
      <c r="S203" s="81">
        <v>1.543907005927097</v>
      </c>
      <c r="T203" s="82"/>
      <c r="U203" s="81">
        <v>3682718</v>
      </c>
      <c r="V203" s="81">
        <v>555</v>
      </c>
      <c r="W203" s="81">
        <v>76</v>
      </c>
      <c r="X203" s="81">
        <v>3578</v>
      </c>
      <c r="Y203" s="81">
        <v>5346</v>
      </c>
      <c r="Z203" s="81">
        <v>10150</v>
      </c>
      <c r="AA203" s="81">
        <v>4128</v>
      </c>
      <c r="AB203" s="81">
        <v>17980</v>
      </c>
      <c r="AC203" s="81">
        <v>0</v>
      </c>
      <c r="AD203" s="81">
        <v>1.543907005927097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1911</v>
      </c>
      <c r="B204" s="80">
        <v>431</v>
      </c>
      <c r="C204" s="80">
        <v>6</v>
      </c>
      <c r="D204" s="80">
        <v>26</v>
      </c>
      <c r="E204" s="80">
        <v>2009</v>
      </c>
      <c r="F204" s="80" t="s">
        <v>85</v>
      </c>
      <c r="G204" s="80" t="s">
        <v>1905</v>
      </c>
      <c r="H204" s="80" t="s">
        <v>1906</v>
      </c>
      <c r="I204" s="177"/>
      <c r="J204" s="81">
        <v>19.745507716682916</v>
      </c>
      <c r="K204" s="81">
        <v>1.2000989446217498</v>
      </c>
      <c r="L204" s="81">
        <v>4.950452268751321</v>
      </c>
      <c r="M204" s="81">
        <v>21.152118789202071</v>
      </c>
      <c r="N204" s="81">
        <v>24.911096114814857</v>
      </c>
      <c r="O204" s="81">
        <v>19.983208562526574</v>
      </c>
      <c r="P204" s="81">
        <v>20.152061098705115</v>
      </c>
      <c r="Q204" s="81">
        <v>1.0302461024476577</v>
      </c>
      <c r="R204" s="81">
        <v>0</v>
      </c>
      <c r="S204" s="81">
        <v>1.3434637346431275</v>
      </c>
      <c r="T204" s="82"/>
      <c r="U204" s="81">
        <v>2570149</v>
      </c>
      <c r="V204" s="81">
        <v>574</v>
      </c>
      <c r="W204" s="81">
        <v>92</v>
      </c>
      <c r="X204" s="81">
        <v>4322</v>
      </c>
      <c r="Y204" s="81">
        <v>5286</v>
      </c>
      <c r="Z204" s="81">
        <v>10102</v>
      </c>
      <c r="AA204" s="81">
        <v>4056</v>
      </c>
      <c r="AB204" s="81">
        <v>17672</v>
      </c>
      <c r="AC204" s="81">
        <v>0</v>
      </c>
      <c r="AD204" s="81">
        <v>1.3434637346431275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6.88</v>
      </c>
      <c r="BJ204" s="81">
        <v>0</v>
      </c>
      <c r="BK204" s="81">
        <v>9.5399999999999991</v>
      </c>
      <c r="BL204" s="81">
        <v>0</v>
      </c>
      <c r="BM204" s="82"/>
      <c r="BN204" s="81">
        <v>0</v>
      </c>
      <c r="BO204" s="81">
        <v>0</v>
      </c>
      <c r="BP204" s="81">
        <v>1</v>
      </c>
      <c r="BQ204" s="81">
        <v>0</v>
      </c>
      <c r="BR204" s="81">
        <v>1</v>
      </c>
      <c r="BS204" s="81">
        <v>0</v>
      </c>
      <c r="BT204"/>
      <c r="BU204" s="80"/>
      <c r="BV204" s="80"/>
      <c r="BW204" s="80"/>
      <c r="BX204" s="80"/>
      <c r="BY204" s="80"/>
      <c r="BZ204" s="80"/>
      <c r="CA204" s="80"/>
      <c r="CB204" s="80"/>
      <c r="CC204" s="80"/>
    </row>
    <row r="205" spans="1:81">
      <c r="A205" s="80" t="s">
        <v>1912</v>
      </c>
      <c r="B205" s="80">
        <v>432</v>
      </c>
      <c r="C205" s="80">
        <v>7</v>
      </c>
      <c r="D205" s="80">
        <v>26</v>
      </c>
      <c r="E205" s="80">
        <v>2010</v>
      </c>
      <c r="F205" s="80" t="s">
        <v>86</v>
      </c>
      <c r="G205" s="80" t="s">
        <v>1905</v>
      </c>
      <c r="H205" s="80" t="s">
        <v>1906</v>
      </c>
      <c r="I205" s="177"/>
      <c r="J205" s="81">
        <v>20.781637070670367</v>
      </c>
      <c r="K205" s="81">
        <v>1.2293881642055349</v>
      </c>
      <c r="L205" s="81">
        <v>4.6940692548195191</v>
      </c>
      <c r="M205" s="81">
        <v>20.311628323960733</v>
      </c>
      <c r="N205" s="81">
        <v>25.60171036751219</v>
      </c>
      <c r="O205" s="81">
        <v>19.876997134995957</v>
      </c>
      <c r="P205" s="81">
        <v>20.306427064829403</v>
      </c>
      <c r="Q205" s="81">
        <v>1.0631404145457088</v>
      </c>
      <c r="R205" s="81">
        <v>0</v>
      </c>
      <c r="S205" s="81">
        <v>1.426405702211015</v>
      </c>
      <c r="T205" s="82"/>
      <c r="U205" s="81">
        <v>3099401</v>
      </c>
      <c r="V205" s="81">
        <v>574</v>
      </c>
      <c r="W205" s="81">
        <v>92</v>
      </c>
      <c r="X205" s="81">
        <v>4322</v>
      </c>
      <c r="Y205" s="81">
        <v>5278</v>
      </c>
      <c r="Z205" s="81">
        <v>10095</v>
      </c>
      <c r="AA205" s="81">
        <v>3985</v>
      </c>
      <c r="AB205" s="81">
        <v>17474</v>
      </c>
      <c r="AC205" s="81">
        <v>0</v>
      </c>
      <c r="AD205" s="81">
        <v>1.426405702211015</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7.57</v>
      </c>
      <c r="BJ205" s="81">
        <v>0</v>
      </c>
      <c r="BK205" s="81">
        <v>9.81</v>
      </c>
      <c r="BL205" s="81">
        <v>0</v>
      </c>
      <c r="BM205" s="82"/>
      <c r="BN205" s="81">
        <v>0</v>
      </c>
      <c r="BO205" s="81">
        <v>0</v>
      </c>
      <c r="BP205" s="81">
        <v>1</v>
      </c>
      <c r="BQ205" s="81">
        <v>0</v>
      </c>
      <c r="BR205" s="81">
        <v>1</v>
      </c>
      <c r="BS205" s="81">
        <v>0</v>
      </c>
      <c r="BT205"/>
      <c r="BU205" s="80">
        <v>17.38</v>
      </c>
      <c r="BV205" s="80">
        <v>0</v>
      </c>
      <c r="BW205" s="80">
        <v>0</v>
      </c>
      <c r="BX205" s="80">
        <v>0</v>
      </c>
      <c r="BY205" s="80">
        <v>0</v>
      </c>
      <c r="BZ205" s="80">
        <v>0</v>
      </c>
      <c r="CA205" s="80">
        <v>0</v>
      </c>
      <c r="CB205" s="80">
        <v>0</v>
      </c>
      <c r="CC205" s="80">
        <v>0</v>
      </c>
    </row>
    <row r="206" spans="1:81">
      <c r="A206" s="80" t="s">
        <v>1913</v>
      </c>
      <c r="B206" s="80">
        <v>433</v>
      </c>
      <c r="C206" s="80">
        <v>8</v>
      </c>
      <c r="D206" s="80">
        <v>26</v>
      </c>
      <c r="E206" s="80">
        <v>2011</v>
      </c>
      <c r="F206" s="80" t="s">
        <v>87</v>
      </c>
      <c r="G206" s="80" t="s">
        <v>1905</v>
      </c>
      <c r="H206" s="80" t="s">
        <v>1906</v>
      </c>
      <c r="I206" s="177"/>
      <c r="J206" s="81">
        <v>19.662917612516353</v>
      </c>
      <c r="K206" s="81">
        <v>1.5793139183333373</v>
      </c>
      <c r="L206" s="81">
        <v>3.7093235759971681</v>
      </c>
      <c r="M206" s="81">
        <v>22.88421696056896</v>
      </c>
      <c r="N206" s="81">
        <v>29.463692948958737</v>
      </c>
      <c r="O206" s="81">
        <v>19.643209765547823</v>
      </c>
      <c r="P206" s="81">
        <v>19.595891634568805</v>
      </c>
      <c r="Q206" s="81">
        <v>1.2076986361047395</v>
      </c>
      <c r="R206" s="81">
        <v>0</v>
      </c>
      <c r="S206" s="81">
        <v>1.7921131817209897</v>
      </c>
      <c r="T206" s="82"/>
      <c r="U206" s="81">
        <v>2706262</v>
      </c>
      <c r="V206" s="81">
        <v>574</v>
      </c>
      <c r="W206" s="81">
        <v>92</v>
      </c>
      <c r="X206" s="81">
        <v>4322</v>
      </c>
      <c r="Y206" s="81">
        <v>5248</v>
      </c>
      <c r="Z206" s="81">
        <v>10193</v>
      </c>
      <c r="AA206" s="81">
        <v>3960</v>
      </c>
      <c r="AB206" s="81">
        <v>17209</v>
      </c>
      <c r="AC206" s="81">
        <v>0</v>
      </c>
      <c r="AD206" s="81">
        <v>1.7921131817209897</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8.2690000000000001</v>
      </c>
      <c r="BJ206" s="81">
        <v>0</v>
      </c>
      <c r="BK206" s="81">
        <v>8.8569999999999993</v>
      </c>
      <c r="BL206" s="81">
        <v>0</v>
      </c>
      <c r="BM206" s="82"/>
      <c r="BN206" s="81">
        <v>0</v>
      </c>
      <c r="BO206" s="81">
        <v>0</v>
      </c>
      <c r="BP206" s="81">
        <v>2</v>
      </c>
      <c r="BQ206" s="81">
        <v>0</v>
      </c>
      <c r="BR206" s="81">
        <v>1</v>
      </c>
      <c r="BS206" s="81">
        <v>0</v>
      </c>
      <c r="BT206"/>
      <c r="BU206" s="80">
        <v>17.126000000000001</v>
      </c>
      <c r="BV206" s="80">
        <v>0</v>
      </c>
      <c r="BW206" s="80">
        <v>0</v>
      </c>
      <c r="BX206" s="80">
        <v>0</v>
      </c>
      <c r="BY206" s="80">
        <v>0</v>
      </c>
      <c r="BZ206" s="80">
        <v>0</v>
      </c>
      <c r="CA206" s="80">
        <v>0</v>
      </c>
      <c r="CB206" s="80">
        <v>0</v>
      </c>
      <c r="CC206" s="80">
        <v>0</v>
      </c>
    </row>
    <row r="207" spans="1:81">
      <c r="A207" s="80" t="s">
        <v>1914</v>
      </c>
      <c r="B207" s="80">
        <v>434</v>
      </c>
      <c r="C207" s="80">
        <v>9</v>
      </c>
      <c r="D207" s="80">
        <v>26</v>
      </c>
      <c r="E207" s="80">
        <v>2012</v>
      </c>
      <c r="F207" s="80" t="s">
        <v>88</v>
      </c>
      <c r="G207" s="80" t="s">
        <v>1905</v>
      </c>
      <c r="H207" s="80" t="s">
        <v>1906</v>
      </c>
      <c r="I207" s="177"/>
      <c r="J207" s="81">
        <v>22.651221286058142</v>
      </c>
      <c r="K207" s="81">
        <v>1.4823702156180962</v>
      </c>
      <c r="L207" s="81">
        <v>3.6535251524393879</v>
      </c>
      <c r="M207" s="81">
        <v>22.8000875190973</v>
      </c>
      <c r="N207" s="81">
        <v>29.492095509998492</v>
      </c>
      <c r="O207" s="81">
        <v>19.591879548052141</v>
      </c>
      <c r="P207" s="81">
        <v>19.602876047000453</v>
      </c>
      <c r="Q207" s="81">
        <v>1.2981062422975458</v>
      </c>
      <c r="R207" s="81">
        <v>0</v>
      </c>
      <c r="S207" s="81">
        <v>1.8321392131862908</v>
      </c>
      <c r="T207" s="82"/>
      <c r="U207" s="81">
        <v>2748945</v>
      </c>
      <c r="V207" s="81">
        <v>574</v>
      </c>
      <c r="W207" s="81">
        <v>92</v>
      </c>
      <c r="X207" s="81">
        <v>4322</v>
      </c>
      <c r="Y207" s="81">
        <v>5269</v>
      </c>
      <c r="Z207" s="81">
        <v>10247</v>
      </c>
      <c r="AA207" s="81">
        <v>3939</v>
      </c>
      <c r="AB207" s="81">
        <v>17025</v>
      </c>
      <c r="AC207" s="81">
        <v>0</v>
      </c>
      <c r="AD207" s="81">
        <v>1.8321392131862908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9.5850000000000009</v>
      </c>
      <c r="BJ207" s="81">
        <v>0</v>
      </c>
      <c r="BK207" s="81">
        <v>9.7149999999999999</v>
      </c>
      <c r="BL207" s="81">
        <v>0</v>
      </c>
      <c r="BM207" s="82"/>
      <c r="BN207" s="81">
        <v>0</v>
      </c>
      <c r="BO207" s="81">
        <v>0</v>
      </c>
      <c r="BP207" s="81">
        <v>2</v>
      </c>
      <c r="BQ207" s="81">
        <v>0</v>
      </c>
      <c r="BR207" s="81">
        <v>1</v>
      </c>
      <c r="BS207" s="81">
        <v>0</v>
      </c>
      <c r="BT207"/>
      <c r="BU207" s="80">
        <v>19.3</v>
      </c>
      <c r="BV207" s="80">
        <v>0</v>
      </c>
      <c r="BW207" s="80">
        <v>0</v>
      </c>
      <c r="BX207" s="80">
        <v>0</v>
      </c>
      <c r="BY207" s="80">
        <v>0</v>
      </c>
      <c r="BZ207" s="80">
        <v>0</v>
      </c>
      <c r="CA207" s="80">
        <v>0</v>
      </c>
      <c r="CB207" s="80">
        <v>0</v>
      </c>
      <c r="CC207" s="80">
        <v>0</v>
      </c>
    </row>
    <row r="208" spans="1:81">
      <c r="A208" s="80" t="s">
        <v>1915</v>
      </c>
      <c r="B208" s="80">
        <v>435</v>
      </c>
      <c r="C208" s="80">
        <v>10</v>
      </c>
      <c r="D208" s="80">
        <v>26</v>
      </c>
      <c r="E208" s="80">
        <v>2013</v>
      </c>
      <c r="F208" s="80" t="s">
        <v>89</v>
      </c>
      <c r="G208" s="80" t="s">
        <v>1905</v>
      </c>
      <c r="H208" s="80" t="s">
        <v>1906</v>
      </c>
      <c r="I208" s="177"/>
      <c r="J208" s="81">
        <v>24.180550483624117</v>
      </c>
      <c r="K208" s="81">
        <v>1.2786306395654952</v>
      </c>
      <c r="L208" s="81">
        <v>3.3375414283213121</v>
      </c>
      <c r="M208" s="81">
        <v>21.871042478428759</v>
      </c>
      <c r="N208" s="81">
        <v>30.702055672048225</v>
      </c>
      <c r="O208" s="81">
        <v>18.831394825647884</v>
      </c>
      <c r="P208" s="81">
        <v>19.396997208862526</v>
      </c>
      <c r="Q208" s="81">
        <v>1.2946336247976069</v>
      </c>
      <c r="R208" s="81">
        <v>0</v>
      </c>
      <c r="S208" s="81">
        <v>1.5307315953682592</v>
      </c>
      <c r="T208" s="82"/>
      <c r="U208" s="81">
        <v>2877603</v>
      </c>
      <c r="V208" s="81">
        <v>574</v>
      </c>
      <c r="W208" s="81">
        <v>92</v>
      </c>
      <c r="X208" s="81">
        <v>4322</v>
      </c>
      <c r="Y208" s="81">
        <v>5207</v>
      </c>
      <c r="Z208" s="81">
        <v>10289</v>
      </c>
      <c r="AA208" s="81">
        <v>3883</v>
      </c>
      <c r="AB208" s="81">
        <v>16736</v>
      </c>
      <c r="AC208" s="81">
        <v>0</v>
      </c>
      <c r="AD208" s="81">
        <v>1.5307315953682592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10.201000000000001</v>
      </c>
      <c r="BJ208" s="81">
        <v>0</v>
      </c>
      <c r="BK208" s="81">
        <v>10.286</v>
      </c>
      <c r="BL208" s="81">
        <v>0</v>
      </c>
      <c r="BM208" s="82"/>
      <c r="BN208" s="81">
        <v>0</v>
      </c>
      <c r="BO208" s="81">
        <v>0</v>
      </c>
      <c r="BP208" s="81">
        <v>2</v>
      </c>
      <c r="BQ208" s="81">
        <v>0</v>
      </c>
      <c r="BR208" s="81">
        <v>1</v>
      </c>
      <c r="BS208" s="81">
        <v>0</v>
      </c>
      <c r="BT208"/>
      <c r="BU208" s="80">
        <v>20.486999999999998</v>
      </c>
      <c r="BV208" s="80">
        <v>0</v>
      </c>
      <c r="BW208" s="80">
        <v>0</v>
      </c>
      <c r="BX208" s="80">
        <v>0</v>
      </c>
      <c r="BY208" s="80">
        <v>0</v>
      </c>
      <c r="BZ208" s="80">
        <v>0</v>
      </c>
      <c r="CA208" s="80">
        <v>0</v>
      </c>
      <c r="CB208" s="80">
        <v>0</v>
      </c>
      <c r="CC208" s="80">
        <v>0</v>
      </c>
    </row>
    <row r="209" spans="1:81">
      <c r="A209" s="80" t="s">
        <v>1916</v>
      </c>
      <c r="B209" s="80">
        <v>436</v>
      </c>
      <c r="C209" s="80">
        <v>11</v>
      </c>
      <c r="D209" s="80">
        <v>26</v>
      </c>
      <c r="E209" s="80">
        <v>2014</v>
      </c>
      <c r="F209" s="80" t="s">
        <v>90</v>
      </c>
      <c r="G209" s="80" t="s">
        <v>1905</v>
      </c>
      <c r="H209" s="80" t="s">
        <v>1906</v>
      </c>
      <c r="I209" s="177"/>
      <c r="J209" s="81">
        <v>21.167315483977731</v>
      </c>
      <c r="K209" s="81">
        <v>1.2019240765526962</v>
      </c>
      <c r="L209" s="81">
        <v>4.7490547788134725</v>
      </c>
      <c r="M209" s="81">
        <v>26.885746690740699</v>
      </c>
      <c r="N209" s="81">
        <v>26.659397530710216</v>
      </c>
      <c r="O209" s="81">
        <v>17.812206025309827</v>
      </c>
      <c r="P209" s="81">
        <v>19.12128176249815</v>
      </c>
      <c r="Q209" s="81">
        <v>1.2200250036647562</v>
      </c>
      <c r="R209" s="81">
        <v>0</v>
      </c>
      <c r="S209" s="81">
        <v>1.5111275605708174</v>
      </c>
      <c r="T209" s="82"/>
      <c r="U209" s="81">
        <v>3016145</v>
      </c>
      <c r="V209" s="81">
        <v>493</v>
      </c>
      <c r="W209" s="81">
        <v>108</v>
      </c>
      <c r="X209" s="81">
        <v>5281</v>
      </c>
      <c r="Y209" s="81">
        <v>5180</v>
      </c>
      <c r="Z209" s="81">
        <v>10250</v>
      </c>
      <c r="AA209" s="81">
        <v>3808</v>
      </c>
      <c r="AB209" s="81">
        <v>16438</v>
      </c>
      <c r="AC209" s="81">
        <v>0</v>
      </c>
      <c r="AD209" s="81">
        <v>1.5111275605708174</v>
      </c>
      <c r="AE209" s="82"/>
      <c r="AF209" s="81">
        <v>28898855.416356426</v>
      </c>
      <c r="AG209" s="81">
        <v>939553.4483581126</v>
      </c>
      <c r="AH209" s="81">
        <v>1148637.9854425753</v>
      </c>
      <c r="AI209" s="81">
        <v>31378574.59510785</v>
      </c>
      <c r="AJ209" s="81">
        <v>30851466.156135116</v>
      </c>
      <c r="AK209" s="81">
        <v>0</v>
      </c>
      <c r="AL209" s="81">
        <v>0</v>
      </c>
      <c r="AM209" s="81">
        <v>2256691.763432364</v>
      </c>
      <c r="AN209" s="81">
        <v>0</v>
      </c>
      <c r="AO209" s="81">
        <v>0</v>
      </c>
      <c r="AP209" s="82"/>
      <c r="AQ209" s="81">
        <v>160</v>
      </c>
      <c r="AR209" s="81">
        <v>13</v>
      </c>
      <c r="AS209" s="81">
        <v>0</v>
      </c>
      <c r="AT209" s="81">
        <v>0</v>
      </c>
      <c r="AU209" s="81">
        <v>0</v>
      </c>
      <c r="AV209" s="81">
        <v>0</v>
      </c>
      <c r="AW209" s="81" t="s">
        <v>564</v>
      </c>
      <c r="AX209" s="82"/>
      <c r="AY209" s="81">
        <v>709.3</v>
      </c>
      <c r="AZ209" s="81">
        <v>768</v>
      </c>
      <c r="BA209" s="81">
        <v>0</v>
      </c>
      <c r="BB209" s="81">
        <v>0</v>
      </c>
      <c r="BC209" s="81">
        <v>0</v>
      </c>
      <c r="BD209" s="81">
        <v>0</v>
      </c>
      <c r="BE209" s="81" t="s">
        <v>564</v>
      </c>
      <c r="BF209" s="82"/>
      <c r="BG209" s="81">
        <v>0</v>
      </c>
      <c r="BH209" s="81">
        <v>0</v>
      </c>
      <c r="BI209" s="81">
        <v>10.757</v>
      </c>
      <c r="BJ209" s="81">
        <v>0</v>
      </c>
      <c r="BK209" s="81">
        <v>9.5050000000000008</v>
      </c>
      <c r="BL209" s="81">
        <v>0</v>
      </c>
      <c r="BM209" s="82"/>
      <c r="BN209" s="81">
        <v>0</v>
      </c>
      <c r="BO209" s="81">
        <v>0</v>
      </c>
      <c r="BP209" s="81">
        <v>2</v>
      </c>
      <c r="BQ209" s="81">
        <v>0</v>
      </c>
      <c r="BR209" s="81">
        <v>1</v>
      </c>
      <c r="BS209" s="81">
        <v>0</v>
      </c>
      <c r="BT209"/>
      <c r="BU209" s="80">
        <v>20.262</v>
      </c>
      <c r="BV209" s="80">
        <v>0</v>
      </c>
      <c r="BW209" s="80">
        <v>0</v>
      </c>
      <c r="BX209" s="80">
        <v>0</v>
      </c>
      <c r="BY209" s="80">
        <v>0</v>
      </c>
      <c r="BZ209" s="80">
        <v>0</v>
      </c>
      <c r="CA209" s="80">
        <v>0</v>
      </c>
      <c r="CB209" s="80">
        <v>0</v>
      </c>
      <c r="CC209" s="80">
        <v>0</v>
      </c>
    </row>
    <row r="210" spans="1:81">
      <c r="A210" s="80" t="s">
        <v>1917</v>
      </c>
      <c r="B210" s="80">
        <v>437</v>
      </c>
      <c r="C210" s="80">
        <v>12</v>
      </c>
      <c r="D210" s="80">
        <v>26</v>
      </c>
      <c r="E210" s="80">
        <v>2015</v>
      </c>
      <c r="F210" s="80" t="s">
        <v>91</v>
      </c>
      <c r="G210" s="80" t="s">
        <v>1905</v>
      </c>
      <c r="H210" s="80" t="s">
        <v>1906</v>
      </c>
      <c r="I210" s="177"/>
      <c r="J210" s="81">
        <v>20.324116367129218</v>
      </c>
      <c r="K210" s="81">
        <v>1.216851815795349</v>
      </c>
      <c r="L210" s="81">
        <v>4.8294873038373476</v>
      </c>
      <c r="M210" s="81">
        <v>27.514078470076818</v>
      </c>
      <c r="N210" s="81">
        <v>23.888760947253463</v>
      </c>
      <c r="O210" s="81">
        <v>17.623294263768116</v>
      </c>
      <c r="P210" s="81">
        <v>18.975517239747298</v>
      </c>
      <c r="Q210" s="81">
        <v>1.1718927461969986</v>
      </c>
      <c r="R210" s="81">
        <v>0</v>
      </c>
      <c r="S210" s="81">
        <v>1.8106007229309493</v>
      </c>
      <c r="T210" s="82"/>
      <c r="U210" s="81">
        <v>2846308</v>
      </c>
      <c r="V210" s="81">
        <v>493</v>
      </c>
      <c r="W210" s="81">
        <v>108</v>
      </c>
      <c r="X210" s="81">
        <v>5281</v>
      </c>
      <c r="Y210" s="81">
        <v>5167</v>
      </c>
      <c r="Z210" s="81">
        <v>10239</v>
      </c>
      <c r="AA210" s="81">
        <v>3776</v>
      </c>
      <c r="AB210" s="81">
        <v>16129</v>
      </c>
      <c r="AC210" s="81">
        <v>0</v>
      </c>
      <c r="AD210" s="81">
        <v>1.8106007229309493</v>
      </c>
      <c r="AE210" s="82"/>
      <c r="AF210" s="81">
        <v>28330813.794311855</v>
      </c>
      <c r="AG210" s="81">
        <v>878148.9902061749</v>
      </c>
      <c r="AH210" s="81">
        <v>954544.41043799056</v>
      </c>
      <c r="AI210" s="81">
        <v>35397257.939008594</v>
      </c>
      <c r="AJ210" s="81">
        <v>28836914.462228656</v>
      </c>
      <c r="AK210" s="81">
        <v>0</v>
      </c>
      <c r="AL210" s="81">
        <v>0</v>
      </c>
      <c r="AM210" s="81">
        <v>2210411.7913896888</v>
      </c>
      <c r="AN210" s="81">
        <v>0</v>
      </c>
      <c r="AO210" s="81">
        <v>0</v>
      </c>
      <c r="AP210" s="82"/>
      <c r="AQ210" s="81">
        <v>178</v>
      </c>
      <c r="AR210" s="81">
        <v>17</v>
      </c>
      <c r="AS210" s="81">
        <v>0</v>
      </c>
      <c r="AT210" s="81">
        <v>0</v>
      </c>
      <c r="AU210" s="81">
        <v>0</v>
      </c>
      <c r="AV210" s="81">
        <v>0</v>
      </c>
      <c r="AW210" s="81" t="s">
        <v>564</v>
      </c>
      <c r="AX210" s="82"/>
      <c r="AY210" s="81">
        <v>809</v>
      </c>
      <c r="AZ210" s="81">
        <v>1043</v>
      </c>
      <c r="BA210" s="81">
        <v>0</v>
      </c>
      <c r="BB210" s="81">
        <v>0</v>
      </c>
      <c r="BC210" s="81">
        <v>0</v>
      </c>
      <c r="BD210" s="81">
        <v>0</v>
      </c>
      <c r="BE210" s="81" t="s">
        <v>564</v>
      </c>
      <c r="BF210" s="82"/>
      <c r="BG210" s="81">
        <v>0</v>
      </c>
      <c r="BH210" s="81">
        <v>0</v>
      </c>
      <c r="BI210" s="81">
        <v>9.8849999999999998</v>
      </c>
      <c r="BJ210" s="81">
        <v>0</v>
      </c>
      <c r="BK210" s="81">
        <v>8.6430000000000007</v>
      </c>
      <c r="BL210" s="81">
        <v>0</v>
      </c>
      <c r="BM210" s="82"/>
      <c r="BN210" s="81">
        <v>0</v>
      </c>
      <c r="BO210" s="81">
        <v>0</v>
      </c>
      <c r="BP210" s="81">
        <v>2</v>
      </c>
      <c r="BQ210" s="81">
        <v>0</v>
      </c>
      <c r="BR210" s="81">
        <v>1</v>
      </c>
      <c r="BS210" s="81">
        <v>0</v>
      </c>
      <c r="BT210"/>
      <c r="BU210" s="80">
        <v>18.527999999999999</v>
      </c>
      <c r="BV210" s="80">
        <v>0</v>
      </c>
      <c r="BW210" s="80">
        <v>0</v>
      </c>
      <c r="BX210" s="80">
        <v>0</v>
      </c>
      <c r="BY210" s="80">
        <v>0</v>
      </c>
      <c r="BZ210" s="80">
        <v>0</v>
      </c>
      <c r="CA210" s="80">
        <v>0</v>
      </c>
      <c r="CB210" s="80">
        <v>0</v>
      </c>
      <c r="CC210" s="80">
        <v>0</v>
      </c>
    </row>
    <row r="211" spans="1:81">
      <c r="A211" s="80" t="s">
        <v>1918</v>
      </c>
      <c r="B211" s="80">
        <v>438</v>
      </c>
      <c r="C211" s="80">
        <v>13</v>
      </c>
      <c r="D211" s="80">
        <v>26</v>
      </c>
      <c r="E211" s="80">
        <v>2016</v>
      </c>
      <c r="F211" s="80" t="s">
        <v>92</v>
      </c>
      <c r="G211" s="80" t="s">
        <v>1905</v>
      </c>
      <c r="H211" s="80" t="s">
        <v>1906</v>
      </c>
      <c r="I211" s="177"/>
      <c r="J211" s="81">
        <v>18.897078872129597</v>
      </c>
      <c r="K211" s="81">
        <v>1.2152198793579765</v>
      </c>
      <c r="L211" s="81">
        <v>5.6382848636367902</v>
      </c>
      <c r="M211" s="81">
        <v>23.425042477032381</v>
      </c>
      <c r="N211" s="81">
        <v>23.662642284802281</v>
      </c>
      <c r="O211" s="81">
        <v>17.336174184600015</v>
      </c>
      <c r="P211" s="81">
        <v>19.007320206045531</v>
      </c>
      <c r="Q211" s="81">
        <v>1.1171867845241081</v>
      </c>
      <c r="R211" s="81">
        <v>0</v>
      </c>
      <c r="S211" s="81">
        <v>1.8625609309478233</v>
      </c>
      <c r="T211" s="82"/>
      <c r="U211" s="81">
        <v>2812066</v>
      </c>
      <c r="V211" s="81">
        <v>493</v>
      </c>
      <c r="W211" s="81">
        <v>108</v>
      </c>
      <c r="X211" s="81">
        <v>5281</v>
      </c>
      <c r="Y211" s="81">
        <v>5145</v>
      </c>
      <c r="Z211" s="81">
        <v>10196</v>
      </c>
      <c r="AA211" s="81">
        <v>3912</v>
      </c>
      <c r="AB211" s="81">
        <v>15817</v>
      </c>
      <c r="AC211" s="81">
        <v>0</v>
      </c>
      <c r="AD211" s="81">
        <v>1.862560930947823</v>
      </c>
      <c r="AE211" s="82"/>
      <c r="AF211" s="81">
        <v>26337532.405557439</v>
      </c>
      <c r="AG211" s="81">
        <v>850402.2287313795</v>
      </c>
      <c r="AH211" s="81">
        <v>848575.14776738186</v>
      </c>
      <c r="AI211" s="81">
        <v>32827127.44127059</v>
      </c>
      <c r="AJ211" s="81">
        <v>25788968.881194379</v>
      </c>
      <c r="AK211" s="81">
        <v>0</v>
      </c>
      <c r="AL211" s="81">
        <v>0</v>
      </c>
      <c r="AM211" s="81">
        <v>2169337.5542618502</v>
      </c>
      <c r="AN211" s="81">
        <v>0</v>
      </c>
      <c r="AO211" s="81">
        <v>0</v>
      </c>
      <c r="AP211" s="82"/>
      <c r="AQ211" s="81">
        <v>193</v>
      </c>
      <c r="AR211" s="81">
        <v>19</v>
      </c>
      <c r="AS211" s="81">
        <v>0</v>
      </c>
      <c r="AT211" s="81">
        <v>0</v>
      </c>
      <c r="AU211" s="81">
        <v>0</v>
      </c>
      <c r="AV211" s="81">
        <v>0</v>
      </c>
      <c r="AW211" s="81" t="s">
        <v>564</v>
      </c>
      <c r="AX211" s="82"/>
      <c r="AY211" s="81">
        <v>902.4</v>
      </c>
      <c r="AZ211" s="81">
        <v>1142</v>
      </c>
      <c r="BA211" s="81">
        <v>0</v>
      </c>
      <c r="BB211" s="81">
        <v>0</v>
      </c>
      <c r="BC211" s="81">
        <v>0</v>
      </c>
      <c r="BD211" s="81">
        <v>0</v>
      </c>
      <c r="BE211" s="81" t="s">
        <v>564</v>
      </c>
      <c r="BF211" s="82"/>
      <c r="BG211" s="81">
        <v>0</v>
      </c>
      <c r="BH211" s="81">
        <v>0</v>
      </c>
      <c r="BI211" s="81">
        <v>4.2279999999999998</v>
      </c>
      <c r="BJ211" s="81">
        <v>0</v>
      </c>
      <c r="BK211" s="81">
        <v>8.6809999999999992</v>
      </c>
      <c r="BL211" s="81">
        <v>0</v>
      </c>
      <c r="BM211" s="82"/>
      <c r="BN211" s="81">
        <v>0</v>
      </c>
      <c r="BO211" s="81">
        <v>0</v>
      </c>
      <c r="BP211" s="81">
        <v>1</v>
      </c>
      <c r="BQ211" s="81">
        <v>0</v>
      </c>
      <c r="BR211" s="81">
        <v>1</v>
      </c>
      <c r="BS211" s="81">
        <v>0</v>
      </c>
      <c r="BT211"/>
      <c r="BU211" s="80">
        <v>12.909000000000001</v>
      </c>
      <c r="BV211" s="80">
        <v>0</v>
      </c>
      <c r="BW211" s="80">
        <v>0</v>
      </c>
      <c r="BX211" s="80">
        <v>0</v>
      </c>
      <c r="BY211" s="80">
        <v>0</v>
      </c>
      <c r="BZ211" s="80">
        <v>0</v>
      </c>
      <c r="CA211" s="80">
        <v>0</v>
      </c>
      <c r="CB211" s="80">
        <v>0</v>
      </c>
      <c r="CC211" s="80">
        <v>0</v>
      </c>
    </row>
    <row r="212" spans="1:81">
      <c r="A212" s="80" t="s">
        <v>1919</v>
      </c>
      <c r="B212" s="80">
        <v>439</v>
      </c>
      <c r="C212" s="80">
        <v>14</v>
      </c>
      <c r="D212" s="80">
        <v>26</v>
      </c>
      <c r="E212" s="80">
        <v>2017</v>
      </c>
      <c r="F212" s="80" t="s">
        <v>71</v>
      </c>
      <c r="G212" s="80" t="s">
        <v>1905</v>
      </c>
      <c r="H212" s="80" t="s">
        <v>1906</v>
      </c>
      <c r="I212" s="177"/>
      <c r="J212" s="81">
        <v>15.776937342521984</v>
      </c>
      <c r="K212" s="81">
        <v>1.1679154859314531</v>
      </c>
      <c r="L212" s="81">
        <v>5.0077200212581685</v>
      </c>
      <c r="M212" s="81">
        <v>20.229548827089818</v>
      </c>
      <c r="N212" s="81">
        <v>24.872593588352654</v>
      </c>
      <c r="O212" s="81">
        <v>16.973006873957353</v>
      </c>
      <c r="P212" s="81">
        <v>18.679314042188398</v>
      </c>
      <c r="Q212" s="81">
        <v>1.0597530229563175</v>
      </c>
      <c r="R212" s="81">
        <v>0</v>
      </c>
      <c r="S212" s="81">
        <v>2.364390983274705</v>
      </c>
      <c r="T212" s="82"/>
      <c r="U212" s="81">
        <v>2707430</v>
      </c>
      <c r="V212" s="81">
        <v>493</v>
      </c>
      <c r="W212" s="81">
        <v>108</v>
      </c>
      <c r="X212" s="81">
        <v>5281</v>
      </c>
      <c r="Y212" s="81">
        <v>5109</v>
      </c>
      <c r="Z212" s="81">
        <v>10148</v>
      </c>
      <c r="AA212" s="81">
        <v>3869</v>
      </c>
      <c r="AB212" s="81">
        <v>15516</v>
      </c>
      <c r="AC212" s="81">
        <v>0</v>
      </c>
      <c r="AD212" s="81">
        <v>2.364390983274705</v>
      </c>
      <c r="AE212" s="82"/>
      <c r="AF212" s="81">
        <v>22735583.488503031</v>
      </c>
      <c r="AG212" s="81">
        <v>833338.60890909494</v>
      </c>
      <c r="AH212" s="81">
        <v>1011257.5119284519</v>
      </c>
      <c r="AI212" s="81">
        <v>29686122.191708721</v>
      </c>
      <c r="AJ212" s="81">
        <v>29029976.094055571</v>
      </c>
      <c r="AK212" s="81">
        <v>0</v>
      </c>
      <c r="AL212" s="81">
        <v>0</v>
      </c>
      <c r="AM212" s="81">
        <v>2131384.543833958</v>
      </c>
      <c r="AN212" s="81">
        <v>0</v>
      </c>
      <c r="AO212" s="81">
        <v>0</v>
      </c>
      <c r="AP212" s="82"/>
      <c r="AQ212" s="81">
        <v>199</v>
      </c>
      <c r="AR212" s="81">
        <v>22</v>
      </c>
      <c r="AS212" s="81">
        <v>0</v>
      </c>
      <c r="AT212" s="81">
        <v>0</v>
      </c>
      <c r="AU212" s="81">
        <v>0</v>
      </c>
      <c r="AV212" s="81">
        <v>0</v>
      </c>
      <c r="AW212" s="81" t="s">
        <v>564</v>
      </c>
      <c r="AX212" s="82"/>
      <c r="AY212" s="81">
        <v>941</v>
      </c>
      <c r="AZ212" s="81">
        <v>1254.5</v>
      </c>
      <c r="BA212" s="81">
        <v>0</v>
      </c>
      <c r="BB212" s="81">
        <v>0</v>
      </c>
      <c r="BC212" s="81">
        <v>0</v>
      </c>
      <c r="BD212" s="81">
        <v>0</v>
      </c>
      <c r="BE212" s="81" t="s">
        <v>564</v>
      </c>
      <c r="BF212" s="82"/>
      <c r="BG212" s="81">
        <v>0</v>
      </c>
      <c r="BH212" s="81">
        <v>0</v>
      </c>
      <c r="BI212" s="81">
        <v>3.8359999999999999</v>
      </c>
      <c r="BJ212" s="81">
        <v>0</v>
      </c>
      <c r="BK212" s="81">
        <v>8.6170000000000009</v>
      </c>
      <c r="BL212" s="81">
        <v>0</v>
      </c>
      <c r="BM212" s="82"/>
      <c r="BN212" s="81">
        <v>0</v>
      </c>
      <c r="BO212" s="81">
        <v>0</v>
      </c>
      <c r="BP212" s="81">
        <v>1</v>
      </c>
      <c r="BQ212" s="81">
        <v>0</v>
      </c>
      <c r="BR212" s="81">
        <v>1</v>
      </c>
      <c r="BS212" s="81">
        <v>0</v>
      </c>
      <c r="BT212"/>
      <c r="BU212" s="80">
        <v>12.452999999999999</v>
      </c>
      <c r="BV212" s="80">
        <v>0</v>
      </c>
      <c r="BW212" s="80">
        <v>0</v>
      </c>
      <c r="BX212" s="80">
        <v>0</v>
      </c>
      <c r="BY212" s="80">
        <v>0</v>
      </c>
      <c r="BZ212" s="80">
        <v>0</v>
      </c>
      <c r="CA212" s="80">
        <v>0</v>
      </c>
      <c r="CB212" s="80">
        <v>0</v>
      </c>
      <c r="CC212" s="80">
        <v>0</v>
      </c>
    </row>
    <row r="213" spans="1:81">
      <c r="A213" s="80" t="s">
        <v>1920</v>
      </c>
      <c r="B213" s="80">
        <v>440</v>
      </c>
      <c r="C213" s="80">
        <v>15</v>
      </c>
      <c r="D213" s="80">
        <v>26</v>
      </c>
      <c r="E213" s="80">
        <v>2018</v>
      </c>
      <c r="F213" s="80" t="s">
        <v>93</v>
      </c>
      <c r="G213" s="80" t="s">
        <v>1905</v>
      </c>
      <c r="H213" s="80" t="s">
        <v>1906</v>
      </c>
      <c r="I213" s="177"/>
      <c r="J213" s="81">
        <v>16.553434001019099</v>
      </c>
      <c r="K213" s="81">
        <v>1.1088878946167762</v>
      </c>
      <c r="L213" s="81">
        <v>4.6210738368968212</v>
      </c>
      <c r="M213" s="81">
        <v>20.439076243632439</v>
      </c>
      <c r="N213" s="81">
        <v>22.230869101849031</v>
      </c>
      <c r="O213" s="81">
        <v>16.585193931088213</v>
      </c>
      <c r="P213" s="81">
        <v>18.555514223737653</v>
      </c>
      <c r="Q213" s="81">
        <v>0.9623553084952291</v>
      </c>
      <c r="R213" s="81">
        <v>0</v>
      </c>
      <c r="S213" s="81">
        <v>2.4192896684644634</v>
      </c>
      <c r="T213" s="82"/>
      <c r="U213" s="81">
        <v>2698787</v>
      </c>
      <c r="V213" s="81">
        <v>493</v>
      </c>
      <c r="W213" s="81">
        <v>108</v>
      </c>
      <c r="X213" s="81">
        <v>5281</v>
      </c>
      <c r="Y213" s="81">
        <v>5069</v>
      </c>
      <c r="Z213" s="81">
        <v>10106</v>
      </c>
      <c r="AA213" s="81">
        <v>3882</v>
      </c>
      <c r="AB213" s="81">
        <v>15184</v>
      </c>
      <c r="AC213" s="81">
        <v>0</v>
      </c>
      <c r="AD213" s="81">
        <v>2.4192896684644629</v>
      </c>
      <c r="AE213" s="82"/>
      <c r="AF213" s="81">
        <v>23696655.164575178</v>
      </c>
      <c r="AG213" s="81">
        <v>740638.96239084669</v>
      </c>
      <c r="AH213" s="81">
        <v>959571.96886355255</v>
      </c>
      <c r="AI213" s="81">
        <v>29368635.716078069</v>
      </c>
      <c r="AJ213" s="81">
        <v>27060832.020365842</v>
      </c>
      <c r="AK213" s="81">
        <v>0</v>
      </c>
      <c r="AL213" s="81">
        <v>0</v>
      </c>
      <c r="AM213" s="81">
        <v>2090094.4650456761</v>
      </c>
      <c r="AN213" s="81">
        <v>0</v>
      </c>
      <c r="AO213" s="81">
        <v>0</v>
      </c>
      <c r="AP213" s="82"/>
      <c r="AQ213" s="81">
        <v>203</v>
      </c>
      <c r="AR213" s="81">
        <v>22</v>
      </c>
      <c r="AS213" s="81">
        <v>0</v>
      </c>
      <c r="AT213" s="81">
        <v>0</v>
      </c>
      <c r="AU213" s="81">
        <v>0</v>
      </c>
      <c r="AV213" s="81">
        <v>0</v>
      </c>
      <c r="AW213" s="81" t="s">
        <v>564</v>
      </c>
      <c r="AX213" s="82"/>
      <c r="AY213" s="81">
        <v>960.9</v>
      </c>
      <c r="AZ213" s="81">
        <v>1255</v>
      </c>
      <c r="BA213" s="81">
        <v>0</v>
      </c>
      <c r="BB213" s="81">
        <v>0</v>
      </c>
      <c r="BC213" s="81">
        <v>0</v>
      </c>
      <c r="BD213" s="81">
        <v>0</v>
      </c>
      <c r="BE213" s="81" t="s">
        <v>564</v>
      </c>
      <c r="BF213" s="82"/>
      <c r="BG213" s="81">
        <v>0</v>
      </c>
      <c r="BH213" s="81">
        <v>0</v>
      </c>
      <c r="BI213" s="81">
        <v>8.9390000000000001</v>
      </c>
      <c r="BJ213" s="81">
        <v>0</v>
      </c>
      <c r="BK213" s="81">
        <v>8.3819999999999997</v>
      </c>
      <c r="BL213" s="81">
        <v>0</v>
      </c>
      <c r="BM213" s="82"/>
      <c r="BN213" s="81">
        <v>0</v>
      </c>
      <c r="BO213" s="81">
        <v>0</v>
      </c>
      <c r="BP213" s="81">
        <v>2</v>
      </c>
      <c r="BQ213" s="81">
        <v>0</v>
      </c>
      <c r="BR213" s="81">
        <v>1</v>
      </c>
      <c r="BS213" s="81">
        <v>0</v>
      </c>
      <c r="BT213"/>
      <c r="BU213" s="80">
        <v>17.321000000000002</v>
      </c>
      <c r="BV213" s="80">
        <v>0</v>
      </c>
      <c r="BW213" s="80">
        <v>0</v>
      </c>
      <c r="BX213" s="80">
        <v>0</v>
      </c>
      <c r="BY213" s="80">
        <v>0</v>
      </c>
      <c r="BZ213" s="80">
        <v>0</v>
      </c>
      <c r="CA213" s="80">
        <v>0</v>
      </c>
      <c r="CB213" s="80">
        <v>0</v>
      </c>
      <c r="CC213" s="80">
        <v>0</v>
      </c>
    </row>
    <row r="214" spans="1:81">
      <c r="A214" s="80" t="s">
        <v>1921</v>
      </c>
      <c r="B214" s="80">
        <v>441</v>
      </c>
      <c r="C214" s="80">
        <v>16</v>
      </c>
      <c r="D214" s="80">
        <v>26</v>
      </c>
      <c r="E214" s="80">
        <v>2019</v>
      </c>
      <c r="F214" s="80" t="s">
        <v>73</v>
      </c>
      <c r="G214" s="80" t="s">
        <v>1905</v>
      </c>
      <c r="H214" s="80" t="s">
        <v>1906</v>
      </c>
      <c r="I214" s="177"/>
      <c r="J214" s="81">
        <v>14.152322931286573</v>
      </c>
      <c r="K214" s="81">
        <v>1.0255194381563295</v>
      </c>
      <c r="L214" s="81">
        <v>4.6679410992021859</v>
      </c>
      <c r="M214" s="81">
        <v>20.042860824901918</v>
      </c>
      <c r="N214" s="81">
        <v>21.34372821844816</v>
      </c>
      <c r="O214" s="81">
        <v>16.031791480497347</v>
      </c>
      <c r="P214" s="81">
        <v>17.56369578382159</v>
      </c>
      <c r="Q214" s="81">
        <v>0.92661918945060728</v>
      </c>
      <c r="R214" s="81">
        <v>0</v>
      </c>
      <c r="S214" s="81">
        <v>2.3257710620903445</v>
      </c>
      <c r="T214" s="82"/>
      <c r="U214" s="81">
        <v>2641024</v>
      </c>
      <c r="V214" s="81">
        <v>493</v>
      </c>
      <c r="W214" s="81">
        <v>108</v>
      </c>
      <c r="X214" s="81">
        <v>5281</v>
      </c>
      <c r="Y214" s="81">
        <v>5064</v>
      </c>
      <c r="Z214" s="81">
        <v>10037</v>
      </c>
      <c r="AA214" s="81">
        <v>3647</v>
      </c>
      <c r="AB214" s="81">
        <v>15016</v>
      </c>
      <c r="AC214" s="81">
        <v>0</v>
      </c>
      <c r="AD214" s="81">
        <v>2.325771062090344</v>
      </c>
      <c r="AE214" s="82"/>
      <c r="AF214" s="81">
        <v>20421344.795896798</v>
      </c>
      <c r="AG214" s="81">
        <v>716511.97943019064</v>
      </c>
      <c r="AH214" s="81">
        <v>1019560.729195322</v>
      </c>
      <c r="AI214" s="81">
        <v>29691931.27554597</v>
      </c>
      <c r="AJ214" s="81">
        <v>26253167.057979226</v>
      </c>
      <c r="AK214" s="81">
        <v>0</v>
      </c>
      <c r="AL214" s="81">
        <v>0</v>
      </c>
      <c r="AM214" s="81">
        <v>2045066.1596125213</v>
      </c>
      <c r="AN214" s="81">
        <v>0</v>
      </c>
      <c r="AO214" s="81">
        <v>0</v>
      </c>
      <c r="AP214" s="82"/>
      <c r="AQ214" s="81">
        <v>211</v>
      </c>
      <c r="AR214" s="81">
        <v>23</v>
      </c>
      <c r="AS214" s="81">
        <v>0</v>
      </c>
      <c r="AT214" s="81">
        <v>0</v>
      </c>
      <c r="AU214" s="81">
        <v>0</v>
      </c>
      <c r="AV214" s="81">
        <v>0</v>
      </c>
      <c r="AW214" s="81" t="s">
        <v>564</v>
      </c>
      <c r="AX214" s="82"/>
      <c r="AY214" s="81">
        <v>1007.6</v>
      </c>
      <c r="AZ214" s="81">
        <v>1276.3</v>
      </c>
      <c r="BA214" s="81">
        <v>0</v>
      </c>
      <c r="BB214" s="81">
        <v>0</v>
      </c>
      <c r="BC214" s="81">
        <v>0</v>
      </c>
      <c r="BD214" s="81">
        <v>0</v>
      </c>
      <c r="BE214" s="81" t="s">
        <v>564</v>
      </c>
      <c r="BF214" s="82"/>
      <c r="BG214" s="81">
        <v>0</v>
      </c>
      <c r="BH214" s="81">
        <v>0</v>
      </c>
      <c r="BI214" s="81">
        <v>8.3859999999999992</v>
      </c>
      <c r="BJ214" s="81">
        <v>0</v>
      </c>
      <c r="BK214" s="81">
        <v>8.1590000000000007</v>
      </c>
      <c r="BL214" s="81">
        <v>0</v>
      </c>
      <c r="BM214" s="82"/>
      <c r="BN214" s="81">
        <v>0</v>
      </c>
      <c r="BO214" s="81">
        <v>0</v>
      </c>
      <c r="BP214" s="81">
        <v>2</v>
      </c>
      <c r="BQ214" s="81">
        <v>0</v>
      </c>
      <c r="BR214" s="81">
        <v>1</v>
      </c>
      <c r="BS214" s="81">
        <v>0</v>
      </c>
      <c r="BT214"/>
      <c r="BU214" s="80">
        <v>16.545000000000002</v>
      </c>
      <c r="BV214" s="80">
        <v>0</v>
      </c>
      <c r="BW214" s="80">
        <v>0</v>
      </c>
      <c r="BX214" s="80">
        <v>0</v>
      </c>
      <c r="BY214" s="80">
        <v>0</v>
      </c>
      <c r="BZ214" s="80">
        <v>0</v>
      </c>
      <c r="CA214" s="80">
        <v>0</v>
      </c>
      <c r="CB214" s="80">
        <v>0</v>
      </c>
      <c r="CC214" s="80">
        <v>0</v>
      </c>
    </row>
    <row r="215" spans="1:81">
      <c r="A215" s="80" t="s">
        <v>1922</v>
      </c>
      <c r="B215" s="80">
        <v>442</v>
      </c>
      <c r="C215" s="80">
        <v>17</v>
      </c>
      <c r="D215" s="80">
        <v>26</v>
      </c>
      <c r="E215" s="80">
        <v>2020</v>
      </c>
      <c r="F215" s="80" t="s">
        <v>218</v>
      </c>
      <c r="G215" s="80" t="s">
        <v>1905</v>
      </c>
      <c r="H215" s="80" t="s">
        <v>1906</v>
      </c>
      <c r="I215" s="177"/>
      <c r="J215" s="81">
        <v>13.283920917541479</v>
      </c>
      <c r="K215" s="81">
        <v>0.92939840767405602</v>
      </c>
      <c r="L215" s="81">
        <v>8.3794233852323092</v>
      </c>
      <c r="M215" s="81">
        <v>15.412199281578548</v>
      </c>
      <c r="N215" s="81">
        <v>19.769223952784085</v>
      </c>
      <c r="O215" s="81">
        <v>13.948157488058969</v>
      </c>
      <c r="P215" s="81">
        <v>16.781770699197136</v>
      </c>
      <c r="Q215" s="81">
        <v>0.86717135666467671</v>
      </c>
      <c r="R215" s="81">
        <v>0</v>
      </c>
      <c r="S215" s="81">
        <v>2.2312024123030318</v>
      </c>
      <c r="T215" s="82"/>
      <c r="U215" s="81">
        <v>2561471</v>
      </c>
      <c r="V215" s="81">
        <v>395</v>
      </c>
      <c r="W215" s="81">
        <v>245</v>
      </c>
      <c r="X215" s="81">
        <v>4131</v>
      </c>
      <c r="Y215" s="81">
        <v>5042</v>
      </c>
      <c r="Z215" s="81">
        <v>9967</v>
      </c>
      <c r="AA215" s="81">
        <v>3786</v>
      </c>
      <c r="AB215" s="81">
        <v>14707</v>
      </c>
      <c r="AC215" s="81">
        <v>0</v>
      </c>
      <c r="AD215" s="81">
        <v>2.2312024123030318</v>
      </c>
      <c r="AE215" s="82"/>
      <c r="AF215" s="81">
        <v>20761066.452626809</v>
      </c>
      <c r="AG215" s="81">
        <v>629755.28803517215</v>
      </c>
      <c r="AH215" s="81">
        <v>2072707.7863398034</v>
      </c>
      <c r="AI215" s="81">
        <v>24283015.396704014</v>
      </c>
      <c r="AJ215" s="81">
        <v>26676831.529790312</v>
      </c>
      <c r="AK215" s="81"/>
      <c r="AL215" s="81"/>
      <c r="AM215" s="81">
        <v>1919426.8981780035</v>
      </c>
      <c r="AN215" s="81"/>
      <c r="AO215" s="81"/>
      <c r="AP215" s="82"/>
      <c r="AQ215" s="81">
        <v>221</v>
      </c>
      <c r="AR215" s="81">
        <v>25</v>
      </c>
      <c r="AS215" s="81">
        <v>0</v>
      </c>
      <c r="AT215" s="81">
        <v>0</v>
      </c>
      <c r="AU215" s="81">
        <v>0</v>
      </c>
      <c r="AV215" s="81">
        <v>0</v>
      </c>
      <c r="AW215" s="81">
        <v>0</v>
      </c>
      <c r="AX215" s="82"/>
      <c r="AY215" s="81">
        <v>1063.5999999999999</v>
      </c>
      <c r="AZ215" s="81">
        <v>21287.3</v>
      </c>
      <c r="BA215" s="81">
        <v>0</v>
      </c>
      <c r="BB215" s="81">
        <v>0</v>
      </c>
      <c r="BC215" s="81">
        <v>0</v>
      </c>
      <c r="BD215" s="81">
        <v>0</v>
      </c>
      <c r="BE215" s="81">
        <v>0</v>
      </c>
      <c r="BF215" s="82"/>
      <c r="BG215" s="81">
        <v>0</v>
      </c>
      <c r="BH215" s="81">
        <v>0</v>
      </c>
      <c r="BI215" s="81">
        <v>7.9710000000000001</v>
      </c>
      <c r="BJ215" s="81">
        <v>0</v>
      </c>
      <c r="BK215" s="81">
        <v>8.1039999999999992</v>
      </c>
      <c r="BL215" s="81">
        <v>0</v>
      </c>
      <c r="BM215" s="82"/>
      <c r="BN215" s="81">
        <v>0</v>
      </c>
      <c r="BO215" s="81">
        <v>0</v>
      </c>
      <c r="BP215" s="81">
        <v>2</v>
      </c>
      <c r="BQ215" s="81">
        <v>0</v>
      </c>
      <c r="BR215" s="81">
        <v>1</v>
      </c>
      <c r="BS215" s="81">
        <v>0</v>
      </c>
      <c r="BT215"/>
      <c r="BU215" s="80">
        <v>16.074999999999999</v>
      </c>
      <c r="BV215" s="80">
        <v>0</v>
      </c>
      <c r="BW215" s="80">
        <v>0</v>
      </c>
      <c r="BX215" s="80">
        <v>0</v>
      </c>
      <c r="BY215" s="80">
        <v>0</v>
      </c>
      <c r="BZ215" s="80">
        <v>0</v>
      </c>
      <c r="CA215" s="80">
        <v>0</v>
      </c>
      <c r="CB215" s="80">
        <v>0</v>
      </c>
      <c r="CC215" s="80">
        <v>0</v>
      </c>
    </row>
    <row r="216" spans="1:81">
      <c r="A216" s="80" t="s">
        <v>1923</v>
      </c>
      <c r="B216" s="80">
        <v>442</v>
      </c>
      <c r="C216" s="80">
        <v>18</v>
      </c>
      <c r="D216" s="80">
        <v>26</v>
      </c>
      <c r="E216" s="80">
        <v>2021</v>
      </c>
      <c r="F216" s="80" t="s">
        <v>75</v>
      </c>
      <c r="G216" s="174" t="s">
        <v>1905</v>
      </c>
      <c r="H216" s="80" t="s">
        <v>1906</v>
      </c>
      <c r="I216" s="177"/>
      <c r="J216" s="81">
        <v>13.99858577312745</v>
      </c>
      <c r="K216" s="81">
        <v>0.96783790332763142</v>
      </c>
      <c r="L216" s="81">
        <v>7.2805489888973662</v>
      </c>
      <c r="M216" s="81">
        <v>16.108981730770868</v>
      </c>
      <c r="N216" s="81">
        <v>19.863932527181873</v>
      </c>
      <c r="O216" s="81">
        <v>13.419644018660593</v>
      </c>
      <c r="P216" s="81">
        <v>17.058480544912651</v>
      </c>
      <c r="Q216" s="81">
        <v>0.85687235654140825</v>
      </c>
      <c r="R216" s="81">
        <v>0</v>
      </c>
      <c r="S216" s="81">
        <v>1.8222516219617699</v>
      </c>
      <c r="T216" s="82"/>
      <c r="U216" s="81">
        <v>2925885</v>
      </c>
      <c r="V216" s="81">
        <v>395</v>
      </c>
      <c r="W216" s="81">
        <v>245</v>
      </c>
      <c r="X216" s="81">
        <v>4131</v>
      </c>
      <c r="Y216" s="81">
        <v>5016</v>
      </c>
      <c r="Z216" s="81">
        <v>9874</v>
      </c>
      <c r="AA216" s="81">
        <v>3753</v>
      </c>
      <c r="AB216" s="81">
        <v>14360</v>
      </c>
      <c r="AC216" s="81">
        <v>0</v>
      </c>
      <c r="AD216" s="81">
        <v>1.8222516219617699</v>
      </c>
      <c r="AE216" s="82"/>
      <c r="AF216" s="81">
        <v>21085669.573358126</v>
      </c>
      <c r="AG216" s="81">
        <v>638888.032915127</v>
      </c>
      <c r="AH216" s="81">
        <v>1628346.9366816399</v>
      </c>
      <c r="AI216" s="81">
        <v>24941864.697278846</v>
      </c>
      <c r="AJ216" s="81">
        <v>25616299.80356488</v>
      </c>
      <c r="AK216" s="81">
        <v>0</v>
      </c>
      <c r="AL216" s="81">
        <v>0</v>
      </c>
      <c r="AM216" s="81">
        <v>1884949.4289200499</v>
      </c>
      <c r="AN216" s="81">
        <v>0</v>
      </c>
      <c r="AO216" s="81">
        <v>0</v>
      </c>
      <c r="AP216" s="82"/>
      <c r="AQ216" s="81">
        <v>231</v>
      </c>
      <c r="AR216" s="81">
        <v>25</v>
      </c>
      <c r="AS216" s="81">
        <v>0</v>
      </c>
      <c r="AT216" s="81">
        <v>0</v>
      </c>
      <c r="AU216" s="81">
        <v>0</v>
      </c>
      <c r="AV216" s="81">
        <v>0</v>
      </c>
      <c r="AW216" s="81"/>
      <c r="AX216" s="82"/>
      <c r="AY216" s="81">
        <v>1124.2</v>
      </c>
      <c r="AZ216" s="81">
        <v>21287.3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1924</v>
      </c>
      <c r="B217" s="80">
        <v>442</v>
      </c>
      <c r="C217" s="80">
        <v>19</v>
      </c>
      <c r="D217" s="80">
        <v>26</v>
      </c>
      <c r="E217" s="80">
        <v>2022</v>
      </c>
      <c r="F217" s="80" t="s">
        <v>568</v>
      </c>
      <c r="G217" s="174" t="s">
        <v>1905</v>
      </c>
      <c r="H217" s="80" t="s">
        <v>1906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240</v>
      </c>
      <c r="AR217" s="81">
        <v>25</v>
      </c>
      <c r="AS217" s="81">
        <v>0</v>
      </c>
      <c r="AT217" s="81">
        <v>0</v>
      </c>
      <c r="AU217" s="81">
        <v>0</v>
      </c>
      <c r="AV217" s="81">
        <v>0</v>
      </c>
      <c r="AW217" s="81"/>
      <c r="AX217" s="82"/>
      <c r="AY217" s="81">
        <v>1178.9999999999998</v>
      </c>
      <c r="AZ217" s="81">
        <v>21287.3</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1925</v>
      </c>
      <c r="B218" s="80">
        <v>460</v>
      </c>
      <c r="C218" s="80">
        <v>1</v>
      </c>
      <c r="D218" s="80">
        <v>28</v>
      </c>
      <c r="E218" s="80">
        <v>1990</v>
      </c>
      <c r="F218" s="80" t="s">
        <v>562</v>
      </c>
      <c r="G218" s="80" t="s">
        <v>1926</v>
      </c>
      <c r="H218" s="80" t="s">
        <v>1927</v>
      </c>
      <c r="I218" s="177"/>
      <c r="J218" s="81">
        <v>108.13701551547358</v>
      </c>
      <c r="K218" s="81">
        <v>1.2924163870956638</v>
      </c>
      <c r="L218" s="81">
        <v>15.669763217346759</v>
      </c>
      <c r="M218" s="81">
        <v>6.8135168379440527</v>
      </c>
      <c r="N218" s="81">
        <v>7.3669037755490301</v>
      </c>
      <c r="O218" s="81">
        <v>9.3797479106457473</v>
      </c>
      <c r="P218" s="81">
        <v>13.137785243338529</v>
      </c>
      <c r="Q218" s="81">
        <v>0.81494878193203724</v>
      </c>
      <c r="R218" s="81">
        <v>0</v>
      </c>
      <c r="S218" s="81">
        <v>0.83831456258405124</v>
      </c>
      <c r="T218" s="82"/>
      <c r="U218" s="81">
        <v>2858011</v>
      </c>
      <c r="V218" s="81">
        <v>314</v>
      </c>
      <c r="W218" s="81">
        <v>145</v>
      </c>
      <c r="X218" s="81">
        <v>2445</v>
      </c>
      <c r="Y218" s="81">
        <v>3230</v>
      </c>
      <c r="Z218" s="81">
        <v>3858</v>
      </c>
      <c r="AA218" s="81">
        <v>3190</v>
      </c>
      <c r="AB218" s="81">
        <v>13232</v>
      </c>
      <c r="AC218" s="81">
        <v>0</v>
      </c>
      <c r="AD218" s="81">
        <v>0.83831456258405124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1928</v>
      </c>
      <c r="B219" s="80">
        <v>461</v>
      </c>
      <c r="C219" s="80">
        <v>2</v>
      </c>
      <c r="D219" s="80">
        <v>28</v>
      </c>
      <c r="E219" s="80">
        <v>2005</v>
      </c>
      <c r="F219" s="80" t="s">
        <v>565</v>
      </c>
      <c r="G219" s="80" t="s">
        <v>1926</v>
      </c>
      <c r="H219" s="80" t="s">
        <v>1927</v>
      </c>
      <c r="I219" s="177"/>
      <c r="J219" s="81">
        <v>39.496794313049463</v>
      </c>
      <c r="K219" s="81">
        <v>0.61291917869093915</v>
      </c>
      <c r="L219" s="81">
        <v>33.683124963356434</v>
      </c>
      <c r="M219" s="81">
        <v>10.111160805392025</v>
      </c>
      <c r="N219" s="81">
        <v>11.808078326935671</v>
      </c>
      <c r="O219" s="81">
        <v>15.751123275363796</v>
      </c>
      <c r="P219" s="81">
        <v>12.471085499924866</v>
      </c>
      <c r="Q219" s="81">
        <v>0.86015612224605598</v>
      </c>
      <c r="R219" s="81">
        <v>0</v>
      </c>
      <c r="S219" s="81">
        <v>0.45889546228005512</v>
      </c>
      <c r="T219" s="82"/>
      <c r="U219" s="81">
        <v>1523538</v>
      </c>
      <c r="V219" s="81">
        <v>295</v>
      </c>
      <c r="W219" s="81">
        <v>470</v>
      </c>
      <c r="X219" s="81">
        <v>2243</v>
      </c>
      <c r="Y219" s="81">
        <v>4293</v>
      </c>
      <c r="Z219" s="81">
        <v>7497</v>
      </c>
      <c r="AA219" s="81">
        <v>2480</v>
      </c>
      <c r="AB219" s="81">
        <v>14600</v>
      </c>
      <c r="AC219" s="81">
        <v>0</v>
      </c>
      <c r="AD219" s="81">
        <v>0.45889546228005512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1929</v>
      </c>
      <c r="B220" s="80">
        <v>462</v>
      </c>
      <c r="C220" s="80">
        <v>3</v>
      </c>
      <c r="D220" s="80">
        <v>28</v>
      </c>
      <c r="E220" s="80">
        <v>2006</v>
      </c>
      <c r="F220" s="80" t="s">
        <v>566</v>
      </c>
      <c r="G220" s="80" t="s">
        <v>1926</v>
      </c>
      <c r="H220" s="80" t="s">
        <v>1927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1930</v>
      </c>
      <c r="B221" s="80">
        <v>463</v>
      </c>
      <c r="C221" s="80">
        <v>4</v>
      </c>
      <c r="D221" s="80">
        <v>28</v>
      </c>
      <c r="E221" s="80">
        <v>2007</v>
      </c>
      <c r="F221" s="80" t="s">
        <v>567</v>
      </c>
      <c r="G221" s="80" t="s">
        <v>1926</v>
      </c>
      <c r="H221" s="80" t="s">
        <v>1927</v>
      </c>
      <c r="I221" s="177"/>
      <c r="J221" s="81">
        <v>60.704129482255183</v>
      </c>
      <c r="K221" s="81">
        <v>0.62117652889345865</v>
      </c>
      <c r="L221" s="81">
        <v>24.319226183065826</v>
      </c>
      <c r="M221" s="81">
        <v>10.236485259902574</v>
      </c>
      <c r="N221" s="81">
        <v>11.977777806538707</v>
      </c>
      <c r="O221" s="81">
        <v>15.560096372715481</v>
      </c>
      <c r="P221" s="81">
        <v>12.475182945577357</v>
      </c>
      <c r="Q221" s="81">
        <v>0.90663068439778871</v>
      </c>
      <c r="R221" s="81">
        <v>0</v>
      </c>
      <c r="S221" s="81">
        <v>0.48029109585353202</v>
      </c>
      <c r="T221" s="82"/>
      <c r="U221" s="81">
        <v>2593460</v>
      </c>
      <c r="V221" s="81">
        <v>278</v>
      </c>
      <c r="W221" s="81">
        <v>342</v>
      </c>
      <c r="X221" s="81">
        <v>2705</v>
      </c>
      <c r="Y221" s="81">
        <v>4411</v>
      </c>
      <c r="Z221" s="81">
        <v>7699</v>
      </c>
      <c r="AA221" s="81">
        <v>2443</v>
      </c>
      <c r="AB221" s="81">
        <v>14575</v>
      </c>
      <c r="AC221" s="81">
        <v>0</v>
      </c>
      <c r="AD221" s="81">
        <v>0.48029109585353202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1931</v>
      </c>
      <c r="B222" s="80">
        <v>464</v>
      </c>
      <c r="C222" s="80">
        <v>5</v>
      </c>
      <c r="D222" s="80">
        <v>28</v>
      </c>
      <c r="E222" s="80">
        <v>2008</v>
      </c>
      <c r="F222" s="80" t="s">
        <v>84</v>
      </c>
      <c r="G222" s="80" t="s">
        <v>1926</v>
      </c>
      <c r="H222" s="80" t="s">
        <v>1927</v>
      </c>
      <c r="I222" s="177"/>
      <c r="J222" s="81">
        <v>61.30917607564438</v>
      </c>
      <c r="K222" s="81">
        <v>0.48515117195313373</v>
      </c>
      <c r="L222" s="81">
        <v>21.11618697024473</v>
      </c>
      <c r="M222" s="81">
        <v>10.712396670176275</v>
      </c>
      <c r="N222" s="81">
        <v>11.32333906941478</v>
      </c>
      <c r="O222" s="81">
        <v>15.362459141014641</v>
      </c>
      <c r="P222" s="81">
        <v>12.134521993068434</v>
      </c>
      <c r="Q222" s="81">
        <v>0.89038245596432297</v>
      </c>
      <c r="R222" s="81">
        <v>0</v>
      </c>
      <c r="S222" s="81">
        <v>0.44733343663488601</v>
      </c>
      <c r="T222" s="82"/>
      <c r="U222" s="81">
        <v>2705593</v>
      </c>
      <c r="V222" s="81">
        <v>278</v>
      </c>
      <c r="W222" s="81">
        <v>342</v>
      </c>
      <c r="X222" s="81">
        <v>2705</v>
      </c>
      <c r="Y222" s="81">
        <v>4455</v>
      </c>
      <c r="Z222" s="81">
        <v>7868</v>
      </c>
      <c r="AA222" s="81">
        <v>2379</v>
      </c>
      <c r="AB222" s="81">
        <v>14549</v>
      </c>
      <c r="AC222" s="81">
        <v>0</v>
      </c>
      <c r="AD222" s="81">
        <v>0.44733343663488601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1932</v>
      </c>
      <c r="B223" s="80">
        <v>465</v>
      </c>
      <c r="C223" s="80">
        <v>6</v>
      </c>
      <c r="D223" s="80">
        <v>28</v>
      </c>
      <c r="E223" s="80">
        <v>2009</v>
      </c>
      <c r="F223" s="80" t="s">
        <v>85</v>
      </c>
      <c r="G223" s="80" t="s">
        <v>1926</v>
      </c>
      <c r="H223" s="80" t="s">
        <v>1927</v>
      </c>
      <c r="I223" s="177"/>
      <c r="J223" s="81">
        <v>51.708115594848671</v>
      </c>
      <c r="K223" s="81">
        <v>0.41066673693723699</v>
      </c>
      <c r="L223" s="81">
        <v>18.962511479743309</v>
      </c>
      <c r="M223" s="81">
        <v>10.902356349729402</v>
      </c>
      <c r="N223" s="81">
        <v>11.202283414092729</v>
      </c>
      <c r="O223" s="81">
        <v>15.688658395307689</v>
      </c>
      <c r="P223" s="81">
        <v>11.377766251487847</v>
      </c>
      <c r="Q223" s="81">
        <v>0.84864715444378414</v>
      </c>
      <c r="R223" s="81">
        <v>0</v>
      </c>
      <c r="S223" s="81">
        <v>0.36962548580677179</v>
      </c>
      <c r="T223" s="82"/>
      <c r="U223" s="81">
        <v>2335210</v>
      </c>
      <c r="V223" s="81">
        <v>296</v>
      </c>
      <c r="W223" s="81">
        <v>447</v>
      </c>
      <c r="X223" s="81">
        <v>2903</v>
      </c>
      <c r="Y223" s="81">
        <v>4531</v>
      </c>
      <c r="Z223" s="81">
        <v>7931</v>
      </c>
      <c r="AA223" s="81">
        <v>2290</v>
      </c>
      <c r="AB223" s="81">
        <v>14557</v>
      </c>
      <c r="AC223" s="81">
        <v>0</v>
      </c>
      <c r="AD223" s="81">
        <v>0.36962548580677179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4.93</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1933</v>
      </c>
      <c r="B224" s="80">
        <v>466</v>
      </c>
      <c r="C224" s="80">
        <v>7</v>
      </c>
      <c r="D224" s="80">
        <v>28</v>
      </c>
      <c r="E224" s="80">
        <v>2010</v>
      </c>
      <c r="F224" s="80" t="s">
        <v>86</v>
      </c>
      <c r="G224" s="80" t="s">
        <v>1926</v>
      </c>
      <c r="H224" s="80" t="s">
        <v>1927</v>
      </c>
      <c r="I224" s="177"/>
      <c r="J224" s="81">
        <v>56.10355778411143</v>
      </c>
      <c r="K224" s="81">
        <v>0.4601540468282021</v>
      </c>
      <c r="L224" s="81">
        <v>17.917742607035667</v>
      </c>
      <c r="M224" s="81">
        <v>11.467432049363847</v>
      </c>
      <c r="N224" s="81">
        <v>11.410485328894364</v>
      </c>
      <c r="O224" s="81">
        <v>15.929163627748121</v>
      </c>
      <c r="P224" s="81">
        <v>11.58765750198797</v>
      </c>
      <c r="Q224" s="81">
        <v>0.88292856220025928</v>
      </c>
      <c r="R224" s="81">
        <v>0</v>
      </c>
      <c r="S224" s="81">
        <v>0.30647156783389912</v>
      </c>
      <c r="T224" s="82"/>
      <c r="U224" s="81">
        <v>2338969</v>
      </c>
      <c r="V224" s="81">
        <v>296</v>
      </c>
      <c r="W224" s="81">
        <v>447</v>
      </c>
      <c r="X224" s="81">
        <v>2903</v>
      </c>
      <c r="Y224" s="81">
        <v>4552</v>
      </c>
      <c r="Z224" s="81">
        <v>8090</v>
      </c>
      <c r="AA224" s="81">
        <v>2274</v>
      </c>
      <c r="AB224" s="81">
        <v>14512</v>
      </c>
      <c r="AC224" s="81">
        <v>0</v>
      </c>
      <c r="AD224" s="81">
        <v>0.30647156783389912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4.8419999999999996</v>
      </c>
      <c r="BJ224" s="81">
        <v>0</v>
      </c>
      <c r="BK224" s="81">
        <v>0</v>
      </c>
      <c r="BL224" s="81">
        <v>0</v>
      </c>
      <c r="BM224" s="82"/>
      <c r="BN224" s="81">
        <v>0</v>
      </c>
      <c r="BO224" s="81">
        <v>0</v>
      </c>
      <c r="BP224" s="81">
        <v>1</v>
      </c>
      <c r="BQ224" s="81">
        <v>0</v>
      </c>
      <c r="BR224" s="81">
        <v>0</v>
      </c>
      <c r="BS224" s="81">
        <v>0</v>
      </c>
      <c r="BT224"/>
      <c r="BU224" s="80">
        <v>4.8419999999999996</v>
      </c>
      <c r="BV224" s="80">
        <v>0</v>
      </c>
      <c r="BW224" s="80">
        <v>0</v>
      </c>
      <c r="BX224" s="80">
        <v>0</v>
      </c>
      <c r="BY224" s="80">
        <v>0</v>
      </c>
      <c r="BZ224" s="80">
        <v>0</v>
      </c>
      <c r="CA224" s="80">
        <v>0</v>
      </c>
      <c r="CB224" s="80">
        <v>0</v>
      </c>
      <c r="CC224" s="80">
        <v>0</v>
      </c>
    </row>
    <row r="225" spans="1:81">
      <c r="A225" s="80" t="s">
        <v>1934</v>
      </c>
      <c r="B225" s="80">
        <v>467</v>
      </c>
      <c r="C225" s="80">
        <v>8</v>
      </c>
      <c r="D225" s="80">
        <v>28</v>
      </c>
      <c r="E225" s="80">
        <v>2011</v>
      </c>
      <c r="F225" s="80" t="s">
        <v>87</v>
      </c>
      <c r="G225" s="80" t="s">
        <v>1926</v>
      </c>
      <c r="H225" s="80" t="s">
        <v>1927</v>
      </c>
      <c r="I225" s="177"/>
      <c r="J225" s="81">
        <v>74.115863832477189</v>
      </c>
      <c r="K225" s="81">
        <v>0.74592017041499237</v>
      </c>
      <c r="L225" s="81">
        <v>20.14962684984107</v>
      </c>
      <c r="M225" s="81">
        <v>13.876871820080467</v>
      </c>
      <c r="N225" s="81">
        <v>14.047997855736542</v>
      </c>
      <c r="O225" s="81">
        <v>15.788954930749858</v>
      </c>
      <c r="P225" s="81">
        <v>10.921245666033675</v>
      </c>
      <c r="Q225" s="81">
        <v>1.0167434388915955</v>
      </c>
      <c r="R225" s="81">
        <v>0</v>
      </c>
      <c r="S225" s="81">
        <v>0.34507892997785111</v>
      </c>
      <c r="T225" s="82"/>
      <c r="U225" s="81">
        <v>2917709</v>
      </c>
      <c r="V225" s="81">
        <v>296</v>
      </c>
      <c r="W225" s="81">
        <v>447</v>
      </c>
      <c r="X225" s="81">
        <v>2903</v>
      </c>
      <c r="Y225" s="81">
        <v>4593</v>
      </c>
      <c r="Z225" s="81">
        <v>8193</v>
      </c>
      <c r="AA225" s="81">
        <v>2207</v>
      </c>
      <c r="AB225" s="81">
        <v>14488</v>
      </c>
      <c r="AC225" s="81">
        <v>0</v>
      </c>
      <c r="AD225" s="81">
        <v>0.34507892997785111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5.29</v>
      </c>
      <c r="BJ225" s="81">
        <v>0</v>
      </c>
      <c r="BK225" s="81">
        <v>0</v>
      </c>
      <c r="BL225" s="81">
        <v>0</v>
      </c>
      <c r="BM225" s="82"/>
      <c r="BN225" s="81">
        <v>0</v>
      </c>
      <c r="BO225" s="81">
        <v>0</v>
      </c>
      <c r="BP225" s="81">
        <v>1</v>
      </c>
      <c r="BQ225" s="81">
        <v>0</v>
      </c>
      <c r="BR225" s="81">
        <v>0</v>
      </c>
      <c r="BS225" s="81">
        <v>0</v>
      </c>
      <c r="BT225"/>
      <c r="BU225" s="80">
        <v>5.29</v>
      </c>
      <c r="BV225" s="80">
        <v>0</v>
      </c>
      <c r="BW225" s="80">
        <v>0</v>
      </c>
      <c r="BX225" s="80">
        <v>0</v>
      </c>
      <c r="BY225" s="80">
        <v>0</v>
      </c>
      <c r="BZ225" s="80">
        <v>0</v>
      </c>
      <c r="CA225" s="80">
        <v>0</v>
      </c>
      <c r="CB225" s="80">
        <v>0</v>
      </c>
      <c r="CC225" s="80">
        <v>0</v>
      </c>
    </row>
    <row r="226" spans="1:81">
      <c r="A226" s="80" t="s">
        <v>1935</v>
      </c>
      <c r="B226" s="80">
        <v>468</v>
      </c>
      <c r="C226" s="80">
        <v>9</v>
      </c>
      <c r="D226" s="80">
        <v>28</v>
      </c>
      <c r="E226" s="80">
        <v>2012</v>
      </c>
      <c r="F226" s="80" t="s">
        <v>88</v>
      </c>
      <c r="G226" s="80" t="s">
        <v>1926</v>
      </c>
      <c r="H226" s="80" t="s">
        <v>1927</v>
      </c>
      <c r="I226" s="177"/>
      <c r="J226" s="81">
        <v>38.155708267527942</v>
      </c>
      <c r="K226" s="81">
        <v>0.69680175956475776</v>
      </c>
      <c r="L226" s="81">
        <v>20.624235012424784</v>
      </c>
      <c r="M226" s="81">
        <v>15.394866747621974</v>
      </c>
      <c r="N226" s="81">
        <v>16.700437390752558</v>
      </c>
      <c r="O226" s="81">
        <v>16.123579606589608</v>
      </c>
      <c r="P226" s="81">
        <v>10.799248799693066</v>
      </c>
      <c r="Q226" s="81">
        <v>1.1169432213460644</v>
      </c>
      <c r="R226" s="81">
        <v>0</v>
      </c>
      <c r="S226" s="81">
        <v>0.33121210657506739</v>
      </c>
      <c r="T226" s="82"/>
      <c r="U226" s="81">
        <v>1444992</v>
      </c>
      <c r="V226" s="81">
        <v>296</v>
      </c>
      <c r="W226" s="81">
        <v>447</v>
      </c>
      <c r="X226" s="81">
        <v>2903</v>
      </c>
      <c r="Y226" s="81">
        <v>4724</v>
      </c>
      <c r="Z226" s="81">
        <v>8433</v>
      </c>
      <c r="AA226" s="81">
        <v>2170</v>
      </c>
      <c r="AB226" s="81">
        <v>14649</v>
      </c>
      <c r="AC226" s="81">
        <v>0</v>
      </c>
      <c r="AD226" s="81">
        <v>0.33121210657506739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7.1630000000000003</v>
      </c>
      <c r="BJ226" s="81">
        <v>0</v>
      </c>
      <c r="BK226" s="81">
        <v>0</v>
      </c>
      <c r="BL226" s="81">
        <v>0</v>
      </c>
      <c r="BM226" s="82"/>
      <c r="BN226" s="81">
        <v>0</v>
      </c>
      <c r="BO226" s="81">
        <v>0</v>
      </c>
      <c r="BP226" s="81">
        <v>1</v>
      </c>
      <c r="BQ226" s="81">
        <v>0</v>
      </c>
      <c r="BR226" s="81">
        <v>0</v>
      </c>
      <c r="BS226" s="81">
        <v>0</v>
      </c>
      <c r="BT226"/>
      <c r="BU226" s="80">
        <v>7.1630000000000003</v>
      </c>
      <c r="BV226" s="80">
        <v>0</v>
      </c>
      <c r="BW226" s="80">
        <v>0</v>
      </c>
      <c r="BX226" s="80">
        <v>0</v>
      </c>
      <c r="BY226" s="80">
        <v>0</v>
      </c>
      <c r="BZ226" s="80">
        <v>0</v>
      </c>
      <c r="CA226" s="80">
        <v>0</v>
      </c>
      <c r="CB226" s="80">
        <v>0</v>
      </c>
      <c r="CC226" s="80">
        <v>0</v>
      </c>
    </row>
    <row r="227" spans="1:81">
      <c r="A227" s="80" t="s">
        <v>1936</v>
      </c>
      <c r="B227" s="80">
        <v>469</v>
      </c>
      <c r="C227" s="80">
        <v>10</v>
      </c>
      <c r="D227" s="80">
        <v>28</v>
      </c>
      <c r="E227" s="80">
        <v>2013</v>
      </c>
      <c r="F227" s="80" t="s">
        <v>89</v>
      </c>
      <c r="G227" s="80" t="s">
        <v>1926</v>
      </c>
      <c r="H227" s="80" t="s">
        <v>1927</v>
      </c>
      <c r="I227" s="177"/>
      <c r="J227" s="81">
        <v>38.762080514357933</v>
      </c>
      <c r="K227" s="81">
        <v>0.58031430842054454</v>
      </c>
      <c r="L227" s="81">
        <v>19.819724605980038</v>
      </c>
      <c r="M227" s="81">
        <v>15.252409382606801</v>
      </c>
      <c r="N227" s="81">
        <v>15.958434705476037</v>
      </c>
      <c r="O227" s="81">
        <v>15.756582569151776</v>
      </c>
      <c r="P227" s="81">
        <v>10.770004115968993</v>
      </c>
      <c r="Q227" s="81">
        <v>1.1294781044257802</v>
      </c>
      <c r="R227" s="81">
        <v>0</v>
      </c>
      <c r="S227" s="81">
        <v>0.26491449091919123</v>
      </c>
      <c r="T227" s="82"/>
      <c r="U227" s="81">
        <v>1474478</v>
      </c>
      <c r="V227" s="81">
        <v>296</v>
      </c>
      <c r="W227" s="81">
        <v>447</v>
      </c>
      <c r="X227" s="81">
        <v>2903</v>
      </c>
      <c r="Y227" s="81">
        <v>4737</v>
      </c>
      <c r="Z227" s="81">
        <v>8609</v>
      </c>
      <c r="AA227" s="81">
        <v>2156</v>
      </c>
      <c r="AB227" s="81">
        <v>14601</v>
      </c>
      <c r="AC227" s="81">
        <v>0</v>
      </c>
      <c r="AD227" s="81">
        <v>0.26491449091919123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7.8650000000000002</v>
      </c>
      <c r="BJ227" s="81">
        <v>0</v>
      </c>
      <c r="BK227" s="81">
        <v>0</v>
      </c>
      <c r="BL227" s="81">
        <v>0</v>
      </c>
      <c r="BM227" s="82"/>
      <c r="BN227" s="81">
        <v>0</v>
      </c>
      <c r="BO227" s="81">
        <v>0</v>
      </c>
      <c r="BP227" s="81">
        <v>1</v>
      </c>
      <c r="BQ227" s="81">
        <v>0</v>
      </c>
      <c r="BR227" s="81">
        <v>0</v>
      </c>
      <c r="BS227" s="81">
        <v>0</v>
      </c>
      <c r="BT227"/>
      <c r="BU227" s="80">
        <v>7.8650000000000002</v>
      </c>
      <c r="BV227" s="80">
        <v>0</v>
      </c>
      <c r="BW227" s="80">
        <v>0</v>
      </c>
      <c r="BX227" s="80">
        <v>0</v>
      </c>
      <c r="BY227" s="80">
        <v>0</v>
      </c>
      <c r="BZ227" s="80">
        <v>0</v>
      </c>
      <c r="CA227" s="80">
        <v>0</v>
      </c>
      <c r="CB227" s="80">
        <v>0</v>
      </c>
      <c r="CC227" s="80">
        <v>0</v>
      </c>
    </row>
    <row r="228" spans="1:81">
      <c r="A228" s="80" t="s">
        <v>1937</v>
      </c>
      <c r="B228" s="80">
        <v>470</v>
      </c>
      <c r="C228" s="80">
        <v>11</v>
      </c>
      <c r="D228" s="80">
        <v>28</v>
      </c>
      <c r="E228" s="80">
        <v>2014</v>
      </c>
      <c r="F228" s="80" t="s">
        <v>90</v>
      </c>
      <c r="G228" s="80" t="s">
        <v>1926</v>
      </c>
      <c r="H228" s="80" t="s">
        <v>1927</v>
      </c>
      <c r="I228" s="177"/>
      <c r="J228" s="81">
        <v>33.654466300835999</v>
      </c>
      <c r="K228" s="81">
        <v>0.68765869911224242</v>
      </c>
      <c r="L228" s="81">
        <v>15.035728218166815</v>
      </c>
      <c r="M228" s="81">
        <v>15.500523411998993</v>
      </c>
      <c r="N228" s="81">
        <v>14.142228111602975</v>
      </c>
      <c r="O228" s="81">
        <v>15.096061828474777</v>
      </c>
      <c r="P228" s="81">
        <v>10.861169236418986</v>
      </c>
      <c r="Q228" s="81">
        <v>1.0804175677301289</v>
      </c>
      <c r="R228" s="81">
        <v>0</v>
      </c>
      <c r="S228" s="81">
        <v>0.29464045633083225</v>
      </c>
      <c r="T228" s="82"/>
      <c r="U228" s="81">
        <v>1305980</v>
      </c>
      <c r="V228" s="81">
        <v>269</v>
      </c>
      <c r="W228" s="81">
        <v>345</v>
      </c>
      <c r="X228" s="81">
        <v>3016</v>
      </c>
      <c r="Y228" s="81">
        <v>4801</v>
      </c>
      <c r="Z228" s="81">
        <v>8687</v>
      </c>
      <c r="AA228" s="81">
        <v>2163</v>
      </c>
      <c r="AB228" s="81">
        <v>14557</v>
      </c>
      <c r="AC228" s="81">
        <v>0</v>
      </c>
      <c r="AD228" s="81">
        <v>0.29464045633083225</v>
      </c>
      <c r="AE228" s="82"/>
      <c r="AF228" s="81">
        <v>16808579.120493967</v>
      </c>
      <c r="AG228" s="81">
        <v>571311.6451789618</v>
      </c>
      <c r="AH228" s="81">
        <v>3272021.5548967668</v>
      </c>
      <c r="AI228" s="81">
        <v>19122050.616655987</v>
      </c>
      <c r="AJ228" s="81">
        <v>19236032.959383354</v>
      </c>
      <c r="AK228" s="81">
        <v>0</v>
      </c>
      <c r="AL228" s="81">
        <v>0</v>
      </c>
      <c r="AM228" s="81">
        <v>1998458.5716197181</v>
      </c>
      <c r="AN228" s="81">
        <v>0</v>
      </c>
      <c r="AO228" s="81">
        <v>0</v>
      </c>
      <c r="AP228" s="82"/>
      <c r="AQ228" s="81">
        <v>514</v>
      </c>
      <c r="AR228" s="81">
        <v>111</v>
      </c>
      <c r="AS228" s="81">
        <v>0</v>
      </c>
      <c r="AT228" s="81">
        <v>0</v>
      </c>
      <c r="AU228" s="81">
        <v>0</v>
      </c>
      <c r="AV228" s="81">
        <v>0</v>
      </c>
      <c r="AW228" s="81" t="s">
        <v>564</v>
      </c>
      <c r="AX228" s="82"/>
      <c r="AY228" s="81">
        <v>2261.5030000000002</v>
      </c>
      <c r="AZ228" s="81">
        <v>3797.6000000000004</v>
      </c>
      <c r="BA228" s="81">
        <v>0</v>
      </c>
      <c r="BB228" s="81">
        <v>0</v>
      </c>
      <c r="BC228" s="81">
        <v>0</v>
      </c>
      <c r="BD228" s="81">
        <v>0</v>
      </c>
      <c r="BE228" s="81" t="s">
        <v>564</v>
      </c>
      <c r="BF228" s="82"/>
      <c r="BG228" s="81">
        <v>0</v>
      </c>
      <c r="BH228" s="81">
        <v>0</v>
      </c>
      <c r="BI228" s="81">
        <v>6.843</v>
      </c>
      <c r="BJ228" s="81">
        <v>0</v>
      </c>
      <c r="BK228" s="81">
        <v>0</v>
      </c>
      <c r="BL228" s="81">
        <v>0</v>
      </c>
      <c r="BM228" s="82"/>
      <c r="BN228" s="81">
        <v>0</v>
      </c>
      <c r="BO228" s="81">
        <v>0</v>
      </c>
      <c r="BP228" s="81">
        <v>1</v>
      </c>
      <c r="BQ228" s="81">
        <v>0</v>
      </c>
      <c r="BR228" s="81">
        <v>0</v>
      </c>
      <c r="BS228" s="81">
        <v>0</v>
      </c>
      <c r="BT228"/>
      <c r="BU228" s="80">
        <v>6.843</v>
      </c>
      <c r="BV228" s="80">
        <v>0</v>
      </c>
      <c r="BW228" s="80">
        <v>0</v>
      </c>
      <c r="BX228" s="80">
        <v>0</v>
      </c>
      <c r="BY228" s="80">
        <v>0</v>
      </c>
      <c r="BZ228" s="80">
        <v>0</v>
      </c>
      <c r="CA228" s="80">
        <v>0</v>
      </c>
      <c r="CB228" s="80">
        <v>0</v>
      </c>
      <c r="CC228" s="80">
        <v>0</v>
      </c>
    </row>
    <row r="229" spans="1:81">
      <c r="A229" s="80" t="s">
        <v>1938</v>
      </c>
      <c r="B229" s="80">
        <v>471</v>
      </c>
      <c r="C229" s="80">
        <v>12</v>
      </c>
      <c r="D229" s="80">
        <v>28</v>
      </c>
      <c r="E229" s="80">
        <v>2015</v>
      </c>
      <c r="F229" s="80" t="s">
        <v>91</v>
      </c>
      <c r="G229" s="80" t="s">
        <v>1926</v>
      </c>
      <c r="H229" s="80" t="s">
        <v>1927</v>
      </c>
      <c r="I229" s="177"/>
      <c r="J229" s="81">
        <v>26.008588054181367</v>
      </c>
      <c r="K229" s="81">
        <v>0.6174372274064146</v>
      </c>
      <c r="L229" s="81">
        <v>15.039150838117878</v>
      </c>
      <c r="M229" s="81">
        <v>14.834256537488022</v>
      </c>
      <c r="N229" s="81">
        <v>12.605773076768521</v>
      </c>
      <c r="O229" s="81">
        <v>15.098304256448277</v>
      </c>
      <c r="P229" s="81">
        <v>10.819462027853794</v>
      </c>
      <c r="Q229" s="81">
        <v>1.049028921172563</v>
      </c>
      <c r="R229" s="81">
        <v>0</v>
      </c>
      <c r="S229" s="81">
        <v>0.29905274755335631</v>
      </c>
      <c r="T229" s="82"/>
      <c r="U229" s="81">
        <v>1152098</v>
      </c>
      <c r="V229" s="81">
        <v>269</v>
      </c>
      <c r="W229" s="81">
        <v>345</v>
      </c>
      <c r="X229" s="81">
        <v>3016</v>
      </c>
      <c r="Y229" s="81">
        <v>4828</v>
      </c>
      <c r="Z229" s="81">
        <v>8772</v>
      </c>
      <c r="AA229" s="81">
        <v>2153</v>
      </c>
      <c r="AB229" s="81">
        <v>14438</v>
      </c>
      <c r="AC229" s="81">
        <v>0</v>
      </c>
      <c r="AD229" s="81">
        <v>0.29905274755335631</v>
      </c>
      <c r="AE229" s="82"/>
      <c r="AF229" s="81">
        <v>13219522.889512042</v>
      </c>
      <c r="AG229" s="81">
        <v>495179.00149008795</v>
      </c>
      <c r="AH229" s="81">
        <v>2824744.9328237241</v>
      </c>
      <c r="AI229" s="81">
        <v>18643455.85801265</v>
      </c>
      <c r="AJ229" s="81">
        <v>18813305.067567736</v>
      </c>
      <c r="AK229" s="81">
        <v>0</v>
      </c>
      <c r="AL229" s="81">
        <v>0</v>
      </c>
      <c r="AM229" s="81">
        <v>1978667.3348678984</v>
      </c>
      <c r="AN229" s="81">
        <v>0</v>
      </c>
      <c r="AO229" s="81">
        <v>0</v>
      </c>
      <c r="AP229" s="82"/>
      <c r="AQ229" s="81">
        <v>537</v>
      </c>
      <c r="AR229" s="81">
        <v>130</v>
      </c>
      <c r="AS229" s="81">
        <v>0</v>
      </c>
      <c r="AT229" s="81">
        <v>0</v>
      </c>
      <c r="AU229" s="81">
        <v>0</v>
      </c>
      <c r="AV229" s="81">
        <v>0</v>
      </c>
      <c r="AW229" s="81" t="s">
        <v>564</v>
      </c>
      <c r="AX229" s="82"/>
      <c r="AY229" s="81">
        <v>2408.2730000000001</v>
      </c>
      <c r="AZ229" s="81">
        <v>4978.7</v>
      </c>
      <c r="BA229" s="81">
        <v>0</v>
      </c>
      <c r="BB229" s="81">
        <v>0</v>
      </c>
      <c r="BC229" s="81">
        <v>0</v>
      </c>
      <c r="BD229" s="81">
        <v>0</v>
      </c>
      <c r="BE229" s="81" t="s">
        <v>564</v>
      </c>
      <c r="BF229" s="82"/>
      <c r="BG229" s="81">
        <v>0</v>
      </c>
      <c r="BH229" s="81">
        <v>0</v>
      </c>
      <c r="BI229" s="81">
        <v>6.4409999999999998</v>
      </c>
      <c r="BJ229" s="81">
        <v>0</v>
      </c>
      <c r="BK229" s="81">
        <v>0</v>
      </c>
      <c r="BL229" s="81">
        <v>0</v>
      </c>
      <c r="BM229" s="82"/>
      <c r="BN229" s="81">
        <v>0</v>
      </c>
      <c r="BO229" s="81">
        <v>0</v>
      </c>
      <c r="BP229" s="81">
        <v>1</v>
      </c>
      <c r="BQ229" s="81">
        <v>0</v>
      </c>
      <c r="BR229" s="81">
        <v>0</v>
      </c>
      <c r="BS229" s="81">
        <v>0</v>
      </c>
      <c r="BT229"/>
      <c r="BU229" s="80">
        <v>6.4409999999999998</v>
      </c>
      <c r="BV229" s="80">
        <v>0</v>
      </c>
      <c r="BW229" s="80">
        <v>0</v>
      </c>
      <c r="BX229" s="80">
        <v>0</v>
      </c>
      <c r="BY229" s="80">
        <v>0</v>
      </c>
      <c r="BZ229" s="80">
        <v>0</v>
      </c>
      <c r="CA229" s="80">
        <v>0</v>
      </c>
      <c r="CB229" s="80">
        <v>0</v>
      </c>
      <c r="CC229" s="80">
        <v>0</v>
      </c>
    </row>
    <row r="230" spans="1:81">
      <c r="A230" s="80" t="s">
        <v>1939</v>
      </c>
      <c r="B230" s="80">
        <v>472</v>
      </c>
      <c r="C230" s="80">
        <v>13</v>
      </c>
      <c r="D230" s="80">
        <v>28</v>
      </c>
      <c r="E230" s="80">
        <v>2016</v>
      </c>
      <c r="F230" s="80" t="s">
        <v>92</v>
      </c>
      <c r="G230" s="80" t="s">
        <v>1926</v>
      </c>
      <c r="H230" s="80" t="s">
        <v>1927</v>
      </c>
      <c r="I230" s="177"/>
      <c r="J230" s="81">
        <v>25.755389944331853</v>
      </c>
      <c r="K230" s="81">
        <v>0.60059266033751402</v>
      </c>
      <c r="L230" s="81">
        <v>14.197631676372309</v>
      </c>
      <c r="M230" s="81">
        <v>12.063594394397219</v>
      </c>
      <c r="N230" s="81">
        <v>12.568609118509306</v>
      </c>
      <c r="O230" s="81">
        <v>14.95916638643693</v>
      </c>
      <c r="P230" s="81">
        <v>10.562861484648</v>
      </c>
      <c r="Q230" s="81">
        <v>1.0127220153320267</v>
      </c>
      <c r="R230" s="81">
        <v>0</v>
      </c>
      <c r="S230" s="81">
        <v>0.2737775858375095</v>
      </c>
      <c r="T230" s="82"/>
      <c r="U230" s="81">
        <v>1206730</v>
      </c>
      <c r="V230" s="81">
        <v>269</v>
      </c>
      <c r="W230" s="81">
        <v>345</v>
      </c>
      <c r="X230" s="81">
        <v>3016</v>
      </c>
      <c r="Y230" s="81">
        <v>4841</v>
      </c>
      <c r="Z230" s="81">
        <v>8798</v>
      </c>
      <c r="AA230" s="81">
        <v>2174</v>
      </c>
      <c r="AB230" s="81">
        <v>14338</v>
      </c>
      <c r="AC230" s="81">
        <v>0</v>
      </c>
      <c r="AD230" s="81">
        <v>0.2737775858375095</v>
      </c>
      <c r="AE230" s="82"/>
      <c r="AF230" s="81">
        <v>13490080.51173979</v>
      </c>
      <c r="AG230" s="81">
        <v>498964.2636974979</v>
      </c>
      <c r="AH230" s="81">
        <v>2095074.6671828509</v>
      </c>
      <c r="AI230" s="81">
        <v>19384213.652337879</v>
      </c>
      <c r="AJ230" s="81">
        <v>20378551.084000599</v>
      </c>
      <c r="AK230" s="81">
        <v>0</v>
      </c>
      <c r="AL230" s="81">
        <v>0</v>
      </c>
      <c r="AM230" s="81">
        <v>1966489.337611835</v>
      </c>
      <c r="AN230" s="81">
        <v>0</v>
      </c>
      <c r="AO230" s="81">
        <v>0</v>
      </c>
      <c r="AP230" s="82"/>
      <c r="AQ230" s="81">
        <v>564</v>
      </c>
      <c r="AR230" s="81">
        <v>136</v>
      </c>
      <c r="AS230" s="81">
        <v>0</v>
      </c>
      <c r="AT230" s="81">
        <v>0</v>
      </c>
      <c r="AU230" s="81">
        <v>0</v>
      </c>
      <c r="AV230" s="81">
        <v>0</v>
      </c>
      <c r="AW230" s="81" t="s">
        <v>564</v>
      </c>
      <c r="AX230" s="82"/>
      <c r="AY230" s="81">
        <v>2555.373</v>
      </c>
      <c r="AZ230" s="81">
        <v>5117.8</v>
      </c>
      <c r="BA230" s="81">
        <v>0</v>
      </c>
      <c r="BB230" s="81">
        <v>0</v>
      </c>
      <c r="BC230" s="81">
        <v>0</v>
      </c>
      <c r="BD230" s="81">
        <v>0</v>
      </c>
      <c r="BE230" s="81" t="s">
        <v>564</v>
      </c>
      <c r="BF230" s="82"/>
      <c r="BG230" s="81">
        <v>0</v>
      </c>
      <c r="BH230" s="81">
        <v>0</v>
      </c>
      <c r="BI230" s="81">
        <v>5.532</v>
      </c>
      <c r="BJ230" s="81">
        <v>0</v>
      </c>
      <c r="BK230" s="81">
        <v>0</v>
      </c>
      <c r="BL230" s="81">
        <v>0</v>
      </c>
      <c r="BM230" s="82"/>
      <c r="BN230" s="81">
        <v>0</v>
      </c>
      <c r="BO230" s="81">
        <v>0</v>
      </c>
      <c r="BP230" s="81">
        <v>1</v>
      </c>
      <c r="BQ230" s="81">
        <v>0</v>
      </c>
      <c r="BR230" s="81">
        <v>0</v>
      </c>
      <c r="BS230" s="81">
        <v>0</v>
      </c>
      <c r="BT230"/>
      <c r="BU230" s="80">
        <v>5.532</v>
      </c>
      <c r="BV230" s="80">
        <v>0</v>
      </c>
      <c r="BW230" s="80">
        <v>0</v>
      </c>
      <c r="BX230" s="80">
        <v>0</v>
      </c>
      <c r="BY230" s="80">
        <v>0</v>
      </c>
      <c r="BZ230" s="80">
        <v>0</v>
      </c>
      <c r="CA230" s="80">
        <v>0</v>
      </c>
      <c r="CB230" s="80">
        <v>0</v>
      </c>
      <c r="CC230" s="80">
        <v>0</v>
      </c>
    </row>
    <row r="231" spans="1:81">
      <c r="A231" s="80" t="s">
        <v>1940</v>
      </c>
      <c r="B231" s="80">
        <v>473</v>
      </c>
      <c r="C231" s="80">
        <v>14</v>
      </c>
      <c r="D231" s="80">
        <v>28</v>
      </c>
      <c r="E231" s="80">
        <v>2017</v>
      </c>
      <c r="F231" s="80" t="s">
        <v>71</v>
      </c>
      <c r="G231" s="80" t="s">
        <v>1926</v>
      </c>
      <c r="H231" s="80" t="s">
        <v>1927</v>
      </c>
      <c r="I231" s="177"/>
      <c r="J231" s="81">
        <v>23.684185017686104</v>
      </c>
      <c r="K231" s="81">
        <v>0.61706355889080056</v>
      </c>
      <c r="L231" s="81">
        <v>14.082976464107777</v>
      </c>
      <c r="M231" s="81">
        <v>11.231989311630386</v>
      </c>
      <c r="N231" s="81">
        <v>11.786484701529762</v>
      </c>
      <c r="O231" s="81">
        <v>14.858907476176302</v>
      </c>
      <c r="P231" s="81">
        <v>10.544228965660237</v>
      </c>
      <c r="Q231" s="81">
        <v>0.9789533435184905</v>
      </c>
      <c r="R231" s="81">
        <v>0</v>
      </c>
      <c r="S231" s="81">
        <v>0.12820491332863546</v>
      </c>
      <c r="T231" s="82"/>
      <c r="U231" s="81">
        <v>1193477</v>
      </c>
      <c r="V231" s="81">
        <v>269</v>
      </c>
      <c r="W231" s="81">
        <v>345</v>
      </c>
      <c r="X231" s="81">
        <v>3016</v>
      </c>
      <c r="Y231" s="81">
        <v>4905</v>
      </c>
      <c r="Z231" s="81">
        <v>8884</v>
      </c>
      <c r="AA231" s="81">
        <v>2184</v>
      </c>
      <c r="AB231" s="81">
        <v>14333</v>
      </c>
      <c r="AC231" s="81">
        <v>0</v>
      </c>
      <c r="AD231" s="81">
        <v>0.12820491332863551</v>
      </c>
      <c r="AE231" s="82"/>
      <c r="AF231" s="81">
        <v>12705726.0852005</v>
      </c>
      <c r="AG231" s="81">
        <v>505122.73141356371</v>
      </c>
      <c r="AH231" s="81">
        <v>2811406.109711247</v>
      </c>
      <c r="AI231" s="81">
        <v>18417827.067911301</v>
      </c>
      <c r="AJ231" s="81">
        <v>20557245.588477042</v>
      </c>
      <c r="AK231" s="81">
        <v>0</v>
      </c>
      <c r="AL231" s="81">
        <v>0</v>
      </c>
      <c r="AM231" s="81">
        <v>1968879.5222204251</v>
      </c>
      <c r="AN231" s="81">
        <v>0</v>
      </c>
      <c r="AO231" s="81">
        <v>0</v>
      </c>
      <c r="AP231" s="82"/>
      <c r="AQ231" s="81">
        <v>588</v>
      </c>
      <c r="AR231" s="81">
        <v>144</v>
      </c>
      <c r="AS231" s="81">
        <v>0</v>
      </c>
      <c r="AT231" s="81">
        <v>0</v>
      </c>
      <c r="AU231" s="81">
        <v>0</v>
      </c>
      <c r="AV231" s="81">
        <v>0</v>
      </c>
      <c r="AW231" s="81" t="s">
        <v>564</v>
      </c>
      <c r="AX231" s="82"/>
      <c r="AY231" s="81">
        <v>2673.2130000000002</v>
      </c>
      <c r="AZ231" s="81">
        <v>5309.4000000000005</v>
      </c>
      <c r="BA231" s="81">
        <v>0</v>
      </c>
      <c r="BB231" s="81">
        <v>0</v>
      </c>
      <c r="BC231" s="81">
        <v>0</v>
      </c>
      <c r="BD231" s="81">
        <v>0</v>
      </c>
      <c r="BE231" s="81" t="s">
        <v>564</v>
      </c>
      <c r="BF231" s="82"/>
      <c r="BG231" s="81">
        <v>0</v>
      </c>
      <c r="BH231" s="81">
        <v>0</v>
      </c>
      <c r="BI231" s="81">
        <v>4.5609999999999999</v>
      </c>
      <c r="BJ231" s="81">
        <v>0</v>
      </c>
      <c r="BK231" s="81">
        <v>0</v>
      </c>
      <c r="BL231" s="81">
        <v>0</v>
      </c>
      <c r="BM231" s="82"/>
      <c r="BN231" s="81">
        <v>0</v>
      </c>
      <c r="BO231" s="81">
        <v>0</v>
      </c>
      <c r="BP231" s="81">
        <v>1</v>
      </c>
      <c r="BQ231" s="81">
        <v>0</v>
      </c>
      <c r="BR231" s="81">
        <v>0</v>
      </c>
      <c r="BS231" s="81">
        <v>0</v>
      </c>
      <c r="BT231"/>
      <c r="BU231" s="80">
        <v>4.5609999999999999</v>
      </c>
      <c r="BV231" s="80">
        <v>0</v>
      </c>
      <c r="BW231" s="80">
        <v>0</v>
      </c>
      <c r="BX231" s="80">
        <v>0</v>
      </c>
      <c r="BY231" s="80">
        <v>0</v>
      </c>
      <c r="BZ231" s="80">
        <v>0</v>
      </c>
      <c r="CA231" s="80">
        <v>0</v>
      </c>
      <c r="CB231" s="80">
        <v>0</v>
      </c>
      <c r="CC231" s="80">
        <v>0</v>
      </c>
    </row>
    <row r="232" spans="1:81">
      <c r="A232" s="80" t="s">
        <v>1941</v>
      </c>
      <c r="B232" s="80">
        <v>474</v>
      </c>
      <c r="C232" s="80">
        <v>15</v>
      </c>
      <c r="D232" s="80">
        <v>28</v>
      </c>
      <c r="E232" s="80">
        <v>2018</v>
      </c>
      <c r="F232" s="80" t="s">
        <v>93</v>
      </c>
      <c r="G232" s="80" t="s">
        <v>1926</v>
      </c>
      <c r="H232" s="80" t="s">
        <v>1927</v>
      </c>
      <c r="I232" s="177"/>
      <c r="J232" s="81">
        <v>18.396542823063982</v>
      </c>
      <c r="K232" s="81">
        <v>0.52073960774055583</v>
      </c>
      <c r="L232" s="81">
        <v>12.718514863592285</v>
      </c>
      <c r="M232" s="81">
        <v>10.247949369956507</v>
      </c>
      <c r="N232" s="81">
        <v>8.2439190239673934</v>
      </c>
      <c r="O232" s="81">
        <v>14.560047551614353</v>
      </c>
      <c r="P232" s="81">
        <v>10.506187600148214</v>
      </c>
      <c r="Q232" s="81">
        <v>0.90353907257033639</v>
      </c>
      <c r="R232" s="81">
        <v>0</v>
      </c>
      <c r="S232" s="81">
        <v>0.32382572732546333</v>
      </c>
      <c r="T232" s="82"/>
      <c r="U232" s="81">
        <v>1023026</v>
      </c>
      <c r="V232" s="81">
        <v>269</v>
      </c>
      <c r="W232" s="81">
        <v>345</v>
      </c>
      <c r="X232" s="81">
        <v>3016</v>
      </c>
      <c r="Y232" s="81">
        <v>4963</v>
      </c>
      <c r="Z232" s="81">
        <v>8872</v>
      </c>
      <c r="AA232" s="81">
        <v>2198</v>
      </c>
      <c r="AB232" s="81">
        <v>14256</v>
      </c>
      <c r="AC232" s="81">
        <v>0</v>
      </c>
      <c r="AD232" s="81">
        <v>0.32382572732546328</v>
      </c>
      <c r="AE232" s="82"/>
      <c r="AF232" s="81">
        <v>9994285.6903595794</v>
      </c>
      <c r="AG232" s="81">
        <v>456944.2348041212</v>
      </c>
      <c r="AH232" s="81">
        <v>2670106.0108286841</v>
      </c>
      <c r="AI232" s="81">
        <v>17689774.106678281</v>
      </c>
      <c r="AJ232" s="81">
        <v>17560126.049073149</v>
      </c>
      <c r="AK232" s="81">
        <v>0</v>
      </c>
      <c r="AL232" s="81">
        <v>0</v>
      </c>
      <c r="AM232" s="81">
        <v>1962354.2343052661</v>
      </c>
      <c r="AN232" s="81">
        <v>0</v>
      </c>
      <c r="AO232" s="81">
        <v>0</v>
      </c>
      <c r="AP232" s="82"/>
      <c r="AQ232" s="81">
        <v>605</v>
      </c>
      <c r="AR232" s="81">
        <v>151</v>
      </c>
      <c r="AS232" s="81">
        <v>0</v>
      </c>
      <c r="AT232" s="81">
        <v>0</v>
      </c>
      <c r="AU232" s="81">
        <v>0</v>
      </c>
      <c r="AV232" s="81">
        <v>0</v>
      </c>
      <c r="AW232" s="81" t="s">
        <v>564</v>
      </c>
      <c r="AX232" s="82"/>
      <c r="AY232" s="81">
        <v>2771.2730000000001</v>
      </c>
      <c r="AZ232" s="81">
        <v>5547.3</v>
      </c>
      <c r="BA232" s="81">
        <v>0</v>
      </c>
      <c r="BB232" s="81">
        <v>0</v>
      </c>
      <c r="BC232" s="81">
        <v>0</v>
      </c>
      <c r="BD232" s="81">
        <v>0</v>
      </c>
      <c r="BE232" s="81" t="s">
        <v>564</v>
      </c>
      <c r="BF232" s="82"/>
      <c r="BG232" s="81">
        <v>0</v>
      </c>
      <c r="BH232" s="81">
        <v>0</v>
      </c>
      <c r="BI232" s="81">
        <v>3.64</v>
      </c>
      <c r="BJ232" s="81">
        <v>0</v>
      </c>
      <c r="BK232" s="81">
        <v>0</v>
      </c>
      <c r="BL232" s="81">
        <v>0</v>
      </c>
      <c r="BM232" s="82"/>
      <c r="BN232" s="81">
        <v>0</v>
      </c>
      <c r="BO232" s="81">
        <v>0</v>
      </c>
      <c r="BP232" s="81">
        <v>1</v>
      </c>
      <c r="BQ232" s="81">
        <v>0</v>
      </c>
      <c r="BR232" s="81">
        <v>0</v>
      </c>
      <c r="BS232" s="81">
        <v>0</v>
      </c>
      <c r="BT232"/>
      <c r="BU232" s="80">
        <v>3.64</v>
      </c>
      <c r="BV232" s="80">
        <v>0</v>
      </c>
      <c r="BW232" s="80">
        <v>0</v>
      </c>
      <c r="BX232" s="80">
        <v>0</v>
      </c>
      <c r="BY232" s="80">
        <v>0</v>
      </c>
      <c r="BZ232" s="80">
        <v>0</v>
      </c>
      <c r="CA232" s="80">
        <v>0</v>
      </c>
      <c r="CB232" s="80">
        <v>0</v>
      </c>
      <c r="CC232" s="80">
        <v>0</v>
      </c>
    </row>
    <row r="233" spans="1:81">
      <c r="A233" s="80" t="s">
        <v>1942</v>
      </c>
      <c r="B233" s="80">
        <v>475</v>
      </c>
      <c r="C233" s="80">
        <v>16</v>
      </c>
      <c r="D233" s="80">
        <v>28</v>
      </c>
      <c r="E233" s="80">
        <v>2019</v>
      </c>
      <c r="F233" s="80" t="s">
        <v>73</v>
      </c>
      <c r="G233" s="80" t="s">
        <v>1926</v>
      </c>
      <c r="H233" s="80" t="s">
        <v>1927</v>
      </c>
      <c r="I233" s="177"/>
      <c r="J233" s="81">
        <v>20.065268151462838</v>
      </c>
      <c r="K233" s="81">
        <v>0.49479660411901538</v>
      </c>
      <c r="L233" s="81">
        <v>12.93374441616325</v>
      </c>
      <c r="M233" s="81">
        <v>10.761925347701112</v>
      </c>
      <c r="N233" s="81">
        <v>8.2084638189490899</v>
      </c>
      <c r="O233" s="81">
        <v>14.255628072475719</v>
      </c>
      <c r="P233" s="81">
        <v>10.436119759676828</v>
      </c>
      <c r="Q233" s="81">
        <v>0.87682019598452854</v>
      </c>
      <c r="R233" s="81">
        <v>0</v>
      </c>
      <c r="S233" s="81">
        <v>0.39832693024808075</v>
      </c>
      <c r="T233" s="82"/>
      <c r="U233" s="81">
        <v>1113487</v>
      </c>
      <c r="V233" s="81">
        <v>269</v>
      </c>
      <c r="W233" s="81">
        <v>345</v>
      </c>
      <c r="X233" s="81">
        <v>3016</v>
      </c>
      <c r="Y233" s="81">
        <v>5035</v>
      </c>
      <c r="Z233" s="81">
        <v>8925</v>
      </c>
      <c r="AA233" s="81">
        <v>2167</v>
      </c>
      <c r="AB233" s="81">
        <v>14209</v>
      </c>
      <c r="AC233" s="81">
        <v>0</v>
      </c>
      <c r="AD233" s="81">
        <v>0.39832693024808069</v>
      </c>
      <c r="AE233" s="82"/>
      <c r="AF233" s="81">
        <v>11134391.965863939</v>
      </c>
      <c r="AG233" s="81">
        <v>442833.88944925222</v>
      </c>
      <c r="AH233" s="81">
        <v>2837501.4209228279</v>
      </c>
      <c r="AI233" s="81">
        <v>18086346.29018436</v>
      </c>
      <c r="AJ233" s="81">
        <v>16322900.697579606</v>
      </c>
      <c r="AK233" s="81">
        <v>0</v>
      </c>
      <c r="AL233" s="81">
        <v>0</v>
      </c>
      <c r="AM233" s="81">
        <v>1935158.8347052687</v>
      </c>
      <c r="AN233" s="81">
        <v>0</v>
      </c>
      <c r="AO233" s="81">
        <v>0</v>
      </c>
      <c r="AP233" s="82"/>
      <c r="AQ233" s="81">
        <v>634</v>
      </c>
      <c r="AR233" s="81">
        <v>153</v>
      </c>
      <c r="AS233" s="81">
        <v>0</v>
      </c>
      <c r="AT233" s="81">
        <v>0</v>
      </c>
      <c r="AU233" s="81">
        <v>0</v>
      </c>
      <c r="AV233" s="81">
        <v>0</v>
      </c>
      <c r="AW233" s="81" t="s">
        <v>564</v>
      </c>
      <c r="AX233" s="82"/>
      <c r="AY233" s="81">
        <v>2938.2429999999999</v>
      </c>
      <c r="AZ233" s="81">
        <v>5577.3</v>
      </c>
      <c r="BA233" s="81">
        <v>0</v>
      </c>
      <c r="BB233" s="81">
        <v>0</v>
      </c>
      <c r="BC233" s="81">
        <v>0</v>
      </c>
      <c r="BD233" s="81">
        <v>0</v>
      </c>
      <c r="BE233" s="81" t="s">
        <v>564</v>
      </c>
      <c r="BF233" s="82"/>
      <c r="BG233" s="81">
        <v>0</v>
      </c>
      <c r="BH233" s="81">
        <v>0</v>
      </c>
      <c r="BI233" s="81">
        <v>2.6230000000000002</v>
      </c>
      <c r="BJ233" s="81">
        <v>0</v>
      </c>
      <c r="BK233" s="81">
        <v>0</v>
      </c>
      <c r="BL233" s="81">
        <v>0</v>
      </c>
      <c r="BM233" s="82"/>
      <c r="BN233" s="81">
        <v>0</v>
      </c>
      <c r="BO233" s="81">
        <v>0</v>
      </c>
      <c r="BP233" s="81">
        <v>1</v>
      </c>
      <c r="BQ233" s="81">
        <v>0</v>
      </c>
      <c r="BR233" s="81">
        <v>0</v>
      </c>
      <c r="BS233" s="81">
        <v>0</v>
      </c>
      <c r="BT233"/>
      <c r="BU233" s="80">
        <v>2.6230000000000002</v>
      </c>
      <c r="BV233" s="80">
        <v>0</v>
      </c>
      <c r="BW233" s="80">
        <v>0</v>
      </c>
      <c r="BX233" s="80">
        <v>0</v>
      </c>
      <c r="BY233" s="80">
        <v>0</v>
      </c>
      <c r="BZ233" s="80">
        <v>0</v>
      </c>
      <c r="CA233" s="80">
        <v>0</v>
      </c>
      <c r="CB233" s="80">
        <v>0</v>
      </c>
      <c r="CC233" s="80">
        <v>0</v>
      </c>
    </row>
    <row r="234" spans="1:81">
      <c r="A234" s="80" t="s">
        <v>1943</v>
      </c>
      <c r="B234" s="80">
        <v>476</v>
      </c>
      <c r="C234" s="80">
        <v>17</v>
      </c>
      <c r="D234" s="80">
        <v>28</v>
      </c>
      <c r="E234" s="80">
        <v>2020</v>
      </c>
      <c r="F234" s="80" t="s">
        <v>218</v>
      </c>
      <c r="G234" s="80" t="s">
        <v>1926</v>
      </c>
      <c r="H234" s="80" t="s">
        <v>1927</v>
      </c>
      <c r="I234" s="177"/>
      <c r="J234" s="81">
        <v>14.99606571403084</v>
      </c>
      <c r="K234" s="81">
        <v>0.46155792947712049</v>
      </c>
      <c r="L234" s="81">
        <v>18.399602722107009</v>
      </c>
      <c r="M234" s="81">
        <v>10.318330174262631</v>
      </c>
      <c r="N234" s="81">
        <v>9.6500091266067507</v>
      </c>
      <c r="O234" s="81">
        <v>12.502542289386859</v>
      </c>
      <c r="P234" s="81">
        <v>9.8846668407843676</v>
      </c>
      <c r="Q234" s="81">
        <v>0.83049626427020951</v>
      </c>
      <c r="R234" s="81">
        <v>0</v>
      </c>
      <c r="S234" s="81">
        <v>0.45607412350230891</v>
      </c>
      <c r="T234" s="82"/>
      <c r="U234" s="81">
        <v>846551</v>
      </c>
      <c r="V234" s="81">
        <v>248</v>
      </c>
      <c r="W234" s="81">
        <v>649</v>
      </c>
      <c r="X234" s="81">
        <v>3045</v>
      </c>
      <c r="Y234" s="81">
        <v>5103</v>
      </c>
      <c r="Z234" s="81">
        <v>8934</v>
      </c>
      <c r="AA234" s="81">
        <v>2230</v>
      </c>
      <c r="AB234" s="81">
        <v>14085</v>
      </c>
      <c r="AC234" s="81">
        <v>0</v>
      </c>
      <c r="AD234" s="81">
        <v>0.45607412350230891</v>
      </c>
      <c r="AE234" s="82"/>
      <c r="AF234" s="81">
        <v>8607847.6499976553</v>
      </c>
      <c r="AG234" s="81">
        <v>372706.96476763679</v>
      </c>
      <c r="AH234" s="81">
        <v>4186874.8368954537</v>
      </c>
      <c r="AI234" s="81">
        <v>17183392.649836779</v>
      </c>
      <c r="AJ234" s="81">
        <v>18667746.510284126</v>
      </c>
      <c r="AK234" s="81"/>
      <c r="AL234" s="81"/>
      <c r="AM234" s="81">
        <v>1838248.9876138694</v>
      </c>
      <c r="AN234" s="81"/>
      <c r="AO234" s="81"/>
      <c r="AP234" s="82"/>
      <c r="AQ234" s="81">
        <v>663</v>
      </c>
      <c r="AR234" s="81">
        <v>156</v>
      </c>
      <c r="AS234" s="81">
        <v>0</v>
      </c>
      <c r="AT234" s="81">
        <v>0</v>
      </c>
      <c r="AU234" s="81">
        <v>0</v>
      </c>
      <c r="AV234" s="81">
        <v>0</v>
      </c>
      <c r="AW234" s="81">
        <v>0</v>
      </c>
      <c r="AX234" s="82"/>
      <c r="AY234" s="81">
        <v>3104.8000000000011</v>
      </c>
      <c r="AZ234" s="81">
        <v>5618.4999999999955</v>
      </c>
      <c r="BA234" s="81">
        <v>0</v>
      </c>
      <c r="BB234" s="81">
        <v>0</v>
      </c>
      <c r="BC234" s="81">
        <v>0</v>
      </c>
      <c r="BD234" s="81">
        <v>0</v>
      </c>
      <c r="BE234" s="81">
        <v>0</v>
      </c>
      <c r="BF234" s="82"/>
      <c r="BG234" s="81">
        <v>0</v>
      </c>
      <c r="BH234" s="81">
        <v>0</v>
      </c>
      <c r="BI234" s="81">
        <v>2.641</v>
      </c>
      <c r="BJ234" s="81">
        <v>0</v>
      </c>
      <c r="BK234" s="81">
        <v>0</v>
      </c>
      <c r="BL234" s="81">
        <v>0</v>
      </c>
      <c r="BM234" s="82"/>
      <c r="BN234" s="81">
        <v>0</v>
      </c>
      <c r="BO234" s="81">
        <v>0</v>
      </c>
      <c r="BP234" s="81">
        <v>1</v>
      </c>
      <c r="BQ234" s="81">
        <v>0</v>
      </c>
      <c r="BR234" s="81">
        <v>0</v>
      </c>
      <c r="BS234" s="81">
        <v>0</v>
      </c>
      <c r="BT234"/>
      <c r="BU234" s="80">
        <v>2.641</v>
      </c>
      <c r="BV234" s="80">
        <v>0</v>
      </c>
      <c r="BW234" s="80">
        <v>0</v>
      </c>
      <c r="BX234" s="80">
        <v>0</v>
      </c>
      <c r="BY234" s="80">
        <v>0</v>
      </c>
      <c r="BZ234" s="80">
        <v>0</v>
      </c>
      <c r="CA234" s="80">
        <v>0</v>
      </c>
      <c r="CB234" s="80">
        <v>0</v>
      </c>
      <c r="CC234" s="80">
        <v>0</v>
      </c>
    </row>
    <row r="235" spans="1:81">
      <c r="A235" s="80" t="s">
        <v>1944</v>
      </c>
      <c r="B235" s="80">
        <v>476</v>
      </c>
      <c r="C235" s="80">
        <v>18</v>
      </c>
      <c r="D235" s="80">
        <v>28</v>
      </c>
      <c r="E235" s="80">
        <v>2021</v>
      </c>
      <c r="F235" s="80" t="s">
        <v>75</v>
      </c>
      <c r="G235" s="174" t="s">
        <v>1926</v>
      </c>
      <c r="H235" s="80" t="s">
        <v>1927</v>
      </c>
      <c r="I235" s="177"/>
      <c r="J235" s="81">
        <v>29.834903119321492</v>
      </c>
      <c r="K235" s="81">
        <v>0.49887412807975773</v>
      </c>
      <c r="L235" s="81">
        <v>16.719001587511197</v>
      </c>
      <c r="M235" s="81">
        <v>9.4450579576358038</v>
      </c>
      <c r="N235" s="81">
        <v>8.8187698501529859</v>
      </c>
      <c r="O235" s="81">
        <v>12.155691320933801</v>
      </c>
      <c r="P235" s="81">
        <v>10.176908590476797</v>
      </c>
      <c r="Q235" s="81">
        <v>0.83509252296636549</v>
      </c>
      <c r="R235" s="81">
        <v>0</v>
      </c>
      <c r="S235" s="81">
        <v>0.37398128139328851</v>
      </c>
      <c r="T235" s="82"/>
      <c r="U235" s="81">
        <v>1836173</v>
      </c>
      <c r="V235" s="81">
        <v>248</v>
      </c>
      <c r="W235" s="81">
        <v>649</v>
      </c>
      <c r="X235" s="81">
        <v>3045</v>
      </c>
      <c r="Y235" s="81">
        <v>5160</v>
      </c>
      <c r="Z235" s="81">
        <v>8944</v>
      </c>
      <c r="AA235" s="81">
        <v>2239</v>
      </c>
      <c r="AB235" s="81">
        <v>13995</v>
      </c>
      <c r="AC235" s="81">
        <v>0</v>
      </c>
      <c r="AD235" s="81">
        <v>0.37398128139328851</v>
      </c>
      <c r="AE235" s="82"/>
      <c r="AF235" s="81">
        <v>17808160.215568352</v>
      </c>
      <c r="AG235" s="81">
        <v>415580.63859960804</v>
      </c>
      <c r="AH235" s="81">
        <v>3747271.3864528039</v>
      </c>
      <c r="AI235" s="81">
        <v>18165919.916663416</v>
      </c>
      <c r="AJ235" s="81">
        <v>19680350.269439053</v>
      </c>
      <c r="AK235" s="81">
        <v>0</v>
      </c>
      <c r="AL235" s="81">
        <v>0</v>
      </c>
      <c r="AM235" s="81">
        <v>1837038.1098702017</v>
      </c>
      <c r="AN235" s="81">
        <v>0</v>
      </c>
      <c r="AO235" s="81">
        <v>0</v>
      </c>
      <c r="AP235" s="82"/>
      <c r="AQ235" s="81">
        <v>690</v>
      </c>
      <c r="AR235" s="81">
        <v>157</v>
      </c>
      <c r="AS235" s="81">
        <v>0</v>
      </c>
      <c r="AT235" s="81">
        <v>0</v>
      </c>
      <c r="AU235" s="81">
        <v>0</v>
      </c>
      <c r="AV235" s="81">
        <v>0</v>
      </c>
      <c r="AW235" s="81"/>
      <c r="AX235" s="82"/>
      <c r="AY235" s="81">
        <v>3253.440000000001</v>
      </c>
      <c r="AZ235" s="81">
        <v>5658.0999999999958</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1945</v>
      </c>
      <c r="B236" s="80">
        <v>476</v>
      </c>
      <c r="C236" s="80">
        <v>19</v>
      </c>
      <c r="D236" s="80">
        <v>28</v>
      </c>
      <c r="E236" s="80">
        <v>2022</v>
      </c>
      <c r="F236" s="80" t="s">
        <v>568</v>
      </c>
      <c r="G236" s="174" t="s">
        <v>1926</v>
      </c>
      <c r="H236" s="80" t="s">
        <v>1927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723</v>
      </c>
      <c r="AR236" s="81">
        <v>158</v>
      </c>
      <c r="AS236" s="81">
        <v>0</v>
      </c>
      <c r="AT236" s="81">
        <v>0</v>
      </c>
      <c r="AU236" s="81">
        <v>0</v>
      </c>
      <c r="AV236" s="81">
        <v>0</v>
      </c>
      <c r="AW236" s="81"/>
      <c r="AX236" s="82"/>
      <c r="AY236" s="81">
        <v>3452.9600000000019</v>
      </c>
      <c r="AZ236" s="81">
        <v>5706.899999999996</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1946</v>
      </c>
      <c r="B237" s="80">
        <v>239</v>
      </c>
      <c r="C237" s="80">
        <v>1</v>
      </c>
      <c r="D237" s="80">
        <v>15</v>
      </c>
      <c r="E237" s="80">
        <v>1990</v>
      </c>
      <c r="F237" s="80" t="s">
        <v>562</v>
      </c>
      <c r="G237" s="80" t="s">
        <v>1947</v>
      </c>
      <c r="H237" s="80" t="s">
        <v>1948</v>
      </c>
      <c r="I237" s="177"/>
      <c r="J237" s="81">
        <v>27.880755885721765</v>
      </c>
      <c r="K237" s="81">
        <v>1.7812490346578922</v>
      </c>
      <c r="L237" s="81">
        <v>2.3355726968260204</v>
      </c>
      <c r="M237" s="81">
        <v>4.7335999981414156</v>
      </c>
      <c r="N237" s="81">
        <v>10.750357639181255</v>
      </c>
      <c r="O237" s="81">
        <v>14.315177734028552</v>
      </c>
      <c r="P237" s="81">
        <v>19.307190351338878</v>
      </c>
      <c r="Q237" s="81">
        <v>0.98222514920285131</v>
      </c>
      <c r="R237" s="81">
        <v>0</v>
      </c>
      <c r="S237" s="81">
        <v>1.0432919920966908</v>
      </c>
      <c r="T237" s="82"/>
      <c r="U237" s="81">
        <v>5399562</v>
      </c>
      <c r="V237" s="81">
        <v>628</v>
      </c>
      <c r="W237" s="81">
        <v>32</v>
      </c>
      <c r="X237" s="81">
        <v>1882</v>
      </c>
      <c r="Y237" s="81">
        <v>3760</v>
      </c>
      <c r="Z237" s="81">
        <v>5888</v>
      </c>
      <c r="AA237" s="81">
        <v>4688</v>
      </c>
      <c r="AB237" s="81">
        <v>15948</v>
      </c>
      <c r="AC237" s="81">
        <v>0</v>
      </c>
      <c r="AD237" s="81">
        <v>1.0432919920966908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1949</v>
      </c>
      <c r="B238" s="80">
        <v>240</v>
      </c>
      <c r="C238" s="80">
        <v>2</v>
      </c>
      <c r="D238" s="80">
        <v>15</v>
      </c>
      <c r="E238" s="80">
        <v>2005</v>
      </c>
      <c r="F238" s="80" t="s">
        <v>565</v>
      </c>
      <c r="G238" s="80" t="s">
        <v>1947</v>
      </c>
      <c r="H238" s="80" t="s">
        <v>1948</v>
      </c>
      <c r="I238" s="177"/>
      <c r="J238" s="81">
        <v>22.788489267485044</v>
      </c>
      <c r="K238" s="81">
        <v>1.4347549707041625</v>
      </c>
      <c r="L238" s="81">
        <v>12.670638189489747</v>
      </c>
      <c r="M238" s="81">
        <v>12.605254771649255</v>
      </c>
      <c r="N238" s="81">
        <v>16.463879005868119</v>
      </c>
      <c r="O238" s="81">
        <v>20.84392343802644</v>
      </c>
      <c r="P238" s="81">
        <v>20.919240193422358</v>
      </c>
      <c r="Q238" s="81">
        <v>0.94858724138929773</v>
      </c>
      <c r="R238" s="81">
        <v>0</v>
      </c>
      <c r="S238" s="81">
        <v>0</v>
      </c>
      <c r="T238" s="82"/>
      <c r="U238" s="81">
        <v>4047088</v>
      </c>
      <c r="V238" s="81">
        <v>637</v>
      </c>
      <c r="W238" s="81">
        <v>162</v>
      </c>
      <c r="X238" s="81">
        <v>2743</v>
      </c>
      <c r="Y238" s="81">
        <v>4814</v>
      </c>
      <c r="Z238" s="81">
        <v>9921</v>
      </c>
      <c r="AA238" s="81">
        <v>4160</v>
      </c>
      <c r="AB238" s="81">
        <v>16101</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1950</v>
      </c>
      <c r="B239" s="80">
        <v>241</v>
      </c>
      <c r="C239" s="80">
        <v>3</v>
      </c>
      <c r="D239" s="80">
        <v>15</v>
      </c>
      <c r="E239" s="80">
        <v>2006</v>
      </c>
      <c r="F239" s="80" t="s">
        <v>566</v>
      </c>
      <c r="G239" s="80" t="s">
        <v>1947</v>
      </c>
      <c r="H239" s="80" t="s">
        <v>1948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1951</v>
      </c>
      <c r="B240" s="80">
        <v>242</v>
      </c>
      <c r="C240" s="80">
        <v>4</v>
      </c>
      <c r="D240" s="80">
        <v>15</v>
      </c>
      <c r="E240" s="80">
        <v>2007</v>
      </c>
      <c r="F240" s="80" t="s">
        <v>567</v>
      </c>
      <c r="G240" s="80" t="s">
        <v>1947</v>
      </c>
      <c r="H240" s="80" t="s">
        <v>1948</v>
      </c>
      <c r="I240" s="177"/>
      <c r="J240" s="81">
        <v>24.56631309818988</v>
      </c>
      <c r="K240" s="81">
        <v>1.3277183427684618</v>
      </c>
      <c r="L240" s="81">
        <v>7.579471362350545</v>
      </c>
      <c r="M240" s="81">
        <v>13.417744844692168</v>
      </c>
      <c r="N240" s="81">
        <v>16.831138444965831</v>
      </c>
      <c r="O240" s="81">
        <v>20.331805365569263</v>
      </c>
      <c r="P240" s="81">
        <v>21.06942481926</v>
      </c>
      <c r="Q240" s="81">
        <v>1.0024256246360457</v>
      </c>
      <c r="R240" s="81">
        <v>0</v>
      </c>
      <c r="S240" s="81">
        <v>0</v>
      </c>
      <c r="T240" s="82"/>
      <c r="U240" s="81">
        <v>4400431</v>
      </c>
      <c r="V240" s="81">
        <v>567</v>
      </c>
      <c r="W240" s="81">
        <v>180</v>
      </c>
      <c r="X240" s="81">
        <v>3129</v>
      </c>
      <c r="Y240" s="81">
        <v>5004</v>
      </c>
      <c r="Z240" s="81">
        <v>10060</v>
      </c>
      <c r="AA240" s="81">
        <v>4126</v>
      </c>
      <c r="AB240" s="81">
        <v>16115</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1952</v>
      </c>
      <c r="B241" s="80">
        <v>243</v>
      </c>
      <c r="C241" s="80">
        <v>5</v>
      </c>
      <c r="D241" s="80">
        <v>15</v>
      </c>
      <c r="E241" s="80">
        <v>2008</v>
      </c>
      <c r="F241" s="80" t="s">
        <v>84</v>
      </c>
      <c r="G241" s="80" t="s">
        <v>1947</v>
      </c>
      <c r="H241" s="80" t="s">
        <v>1948</v>
      </c>
      <c r="I241" s="177"/>
      <c r="J241" s="81">
        <v>23.25808540074058</v>
      </c>
      <c r="K241" s="81">
        <v>0.99190238493535277</v>
      </c>
      <c r="L241" s="81">
        <v>6.6799276992683403</v>
      </c>
      <c r="M241" s="81">
        <v>14.224919023131088</v>
      </c>
      <c r="N241" s="81">
        <v>17.510969007290534</v>
      </c>
      <c r="O241" s="81">
        <v>19.948938109271296</v>
      </c>
      <c r="P241" s="81">
        <v>20.239505367169208</v>
      </c>
      <c r="Q241" s="81">
        <v>0.98187477651327237</v>
      </c>
      <c r="R241" s="81">
        <v>0</v>
      </c>
      <c r="S241" s="81">
        <v>0</v>
      </c>
      <c r="T241" s="82"/>
      <c r="U241" s="81">
        <v>4368820</v>
      </c>
      <c r="V241" s="81">
        <v>567</v>
      </c>
      <c r="W241" s="81">
        <v>180</v>
      </c>
      <c r="X241" s="81">
        <v>3129</v>
      </c>
      <c r="Y241" s="81">
        <v>5038</v>
      </c>
      <c r="Z241" s="81">
        <v>10217</v>
      </c>
      <c r="AA241" s="81">
        <v>3968</v>
      </c>
      <c r="AB241" s="81">
        <v>16044</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1953</v>
      </c>
      <c r="B242" s="80">
        <v>244</v>
      </c>
      <c r="C242" s="80">
        <v>6</v>
      </c>
      <c r="D242" s="80">
        <v>15</v>
      </c>
      <c r="E242" s="80">
        <v>2009</v>
      </c>
      <c r="F242" s="80" t="s">
        <v>85</v>
      </c>
      <c r="G242" s="80" t="s">
        <v>1947</v>
      </c>
      <c r="H242" s="80" t="s">
        <v>1948</v>
      </c>
      <c r="I242" s="177"/>
      <c r="J242" s="81">
        <v>22.609955223632209</v>
      </c>
      <c r="K242" s="81">
        <v>0.95158550404307218</v>
      </c>
      <c r="L242" s="81">
        <v>5.2291546480354487</v>
      </c>
      <c r="M242" s="81">
        <v>14.119163459940376</v>
      </c>
      <c r="N242" s="81">
        <v>15.626972563047214</v>
      </c>
      <c r="O242" s="81">
        <v>20.246301686543209</v>
      </c>
      <c r="P242" s="81">
        <v>19.456477135732058</v>
      </c>
      <c r="Q242" s="81">
        <v>0.9292152912467867</v>
      </c>
      <c r="R242" s="81">
        <v>0</v>
      </c>
      <c r="S242" s="81">
        <v>0</v>
      </c>
      <c r="T242" s="82"/>
      <c r="U242" s="81">
        <v>3825032</v>
      </c>
      <c r="V242" s="81">
        <v>575</v>
      </c>
      <c r="W242" s="81">
        <v>204</v>
      </c>
      <c r="X242" s="81">
        <v>3323</v>
      </c>
      <c r="Y242" s="81">
        <v>5070</v>
      </c>
      <c r="Z242" s="81">
        <v>10235</v>
      </c>
      <c r="AA242" s="81">
        <v>3916</v>
      </c>
      <c r="AB242" s="81">
        <v>15939</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11</v>
      </c>
      <c r="BJ242" s="81">
        <v>0</v>
      </c>
      <c r="BK242" s="81">
        <v>0</v>
      </c>
      <c r="BL242" s="81">
        <v>0</v>
      </c>
      <c r="BM242" s="82"/>
      <c r="BN242" s="81">
        <v>0</v>
      </c>
      <c r="BO242" s="81">
        <v>0</v>
      </c>
      <c r="BP242" s="81">
        <v>1</v>
      </c>
      <c r="BQ242" s="81">
        <v>0</v>
      </c>
      <c r="BR242" s="81">
        <v>0</v>
      </c>
      <c r="BS242" s="81">
        <v>0</v>
      </c>
      <c r="BT242"/>
      <c r="BU242" s="80"/>
      <c r="BV242" s="80"/>
      <c r="BW242" s="80"/>
      <c r="BX242" s="80"/>
      <c r="BY242" s="80"/>
      <c r="BZ242" s="80"/>
      <c r="CA242" s="80"/>
      <c r="CB242" s="80"/>
      <c r="CC242" s="80"/>
    </row>
    <row r="243" spans="1:81">
      <c r="A243" s="80" t="s">
        <v>1954</v>
      </c>
      <c r="B243" s="80">
        <v>245</v>
      </c>
      <c r="C243" s="80">
        <v>7</v>
      </c>
      <c r="D243" s="80">
        <v>15</v>
      </c>
      <c r="E243" s="80">
        <v>2010</v>
      </c>
      <c r="F243" s="80" t="s">
        <v>86</v>
      </c>
      <c r="G243" s="80" t="s">
        <v>1947</v>
      </c>
      <c r="H243" s="80" t="s">
        <v>1948</v>
      </c>
      <c r="I243" s="177"/>
      <c r="J243" s="81">
        <v>22.723298070608593</v>
      </c>
      <c r="K243" s="81">
        <v>1.0147261558299674</v>
      </c>
      <c r="L243" s="81">
        <v>5.0254560604363343</v>
      </c>
      <c r="M243" s="81">
        <v>14.616484153490346</v>
      </c>
      <c r="N243" s="81">
        <v>16.833279240845183</v>
      </c>
      <c r="O243" s="81">
        <v>20.365307713448555</v>
      </c>
      <c r="P243" s="81">
        <v>19.664366886618986</v>
      </c>
      <c r="Q243" s="81">
        <v>0.96208305912849346</v>
      </c>
      <c r="R243" s="81">
        <v>0</v>
      </c>
      <c r="S243" s="81">
        <v>0</v>
      </c>
      <c r="T243" s="82"/>
      <c r="U243" s="81">
        <v>4133930</v>
      </c>
      <c r="V243" s="81">
        <v>575</v>
      </c>
      <c r="W243" s="81">
        <v>204</v>
      </c>
      <c r="X243" s="81">
        <v>3323</v>
      </c>
      <c r="Y243" s="81">
        <v>5132</v>
      </c>
      <c r="Z243" s="81">
        <v>10343</v>
      </c>
      <c r="AA243" s="81">
        <v>3859</v>
      </c>
      <c r="AB243" s="81">
        <v>15813</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11.738</v>
      </c>
      <c r="BJ243" s="81">
        <v>0</v>
      </c>
      <c r="BK243" s="81">
        <v>0</v>
      </c>
      <c r="BL243" s="81">
        <v>0</v>
      </c>
      <c r="BM243" s="82"/>
      <c r="BN243" s="81">
        <v>0</v>
      </c>
      <c r="BO243" s="81">
        <v>0</v>
      </c>
      <c r="BP243" s="81">
        <v>1</v>
      </c>
      <c r="BQ243" s="81">
        <v>0</v>
      </c>
      <c r="BR243" s="81">
        <v>0</v>
      </c>
      <c r="BS243" s="81">
        <v>0</v>
      </c>
      <c r="BT243"/>
      <c r="BU243" s="80">
        <v>11.738</v>
      </c>
      <c r="BV243" s="80">
        <v>0</v>
      </c>
      <c r="BW243" s="80">
        <v>0</v>
      </c>
      <c r="BX243" s="80">
        <v>0</v>
      </c>
      <c r="BY243" s="80">
        <v>0</v>
      </c>
      <c r="BZ243" s="80">
        <v>0</v>
      </c>
      <c r="CA243" s="80">
        <v>0</v>
      </c>
      <c r="CB243" s="80">
        <v>0</v>
      </c>
      <c r="CC243" s="80">
        <v>0</v>
      </c>
    </row>
    <row r="244" spans="1:81">
      <c r="A244" s="80" t="s">
        <v>1955</v>
      </c>
      <c r="B244" s="80">
        <v>246</v>
      </c>
      <c r="C244" s="80">
        <v>8</v>
      </c>
      <c r="D244" s="80">
        <v>15</v>
      </c>
      <c r="E244" s="80">
        <v>2011</v>
      </c>
      <c r="F244" s="80" t="s">
        <v>87</v>
      </c>
      <c r="G244" s="80" t="s">
        <v>1947</v>
      </c>
      <c r="H244" s="80" t="s">
        <v>1948</v>
      </c>
      <c r="I244" s="177"/>
      <c r="J244" s="81">
        <v>24.919677696419079</v>
      </c>
      <c r="K244" s="81">
        <v>1.3262579605449221</v>
      </c>
      <c r="L244" s="81">
        <v>7.9133198664337465</v>
      </c>
      <c r="M244" s="81">
        <v>17.251335348063822</v>
      </c>
      <c r="N244" s="81">
        <v>18.058970226342765</v>
      </c>
      <c r="O244" s="81">
        <v>20.011291102271027</v>
      </c>
      <c r="P244" s="81">
        <v>18.878365299464644</v>
      </c>
      <c r="Q244" s="81">
        <v>1.1032733022373531</v>
      </c>
      <c r="R244" s="81">
        <v>0</v>
      </c>
      <c r="S244" s="81">
        <v>0</v>
      </c>
      <c r="T244" s="82"/>
      <c r="U244" s="81">
        <v>4024938</v>
      </c>
      <c r="V244" s="81">
        <v>575</v>
      </c>
      <c r="W244" s="81">
        <v>204</v>
      </c>
      <c r="X244" s="81">
        <v>3323</v>
      </c>
      <c r="Y244" s="81">
        <v>5188</v>
      </c>
      <c r="Z244" s="81">
        <v>10384</v>
      </c>
      <c r="AA244" s="81">
        <v>3815</v>
      </c>
      <c r="AB244" s="81">
        <v>15721</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10.510999999999999</v>
      </c>
      <c r="BJ244" s="81">
        <v>0</v>
      </c>
      <c r="BK244" s="81">
        <v>0</v>
      </c>
      <c r="BL244" s="81">
        <v>0</v>
      </c>
      <c r="BM244" s="82"/>
      <c r="BN244" s="81">
        <v>0</v>
      </c>
      <c r="BO244" s="81">
        <v>0</v>
      </c>
      <c r="BP244" s="81">
        <v>1</v>
      </c>
      <c r="BQ244" s="81">
        <v>0</v>
      </c>
      <c r="BR244" s="81">
        <v>0</v>
      </c>
      <c r="BS244" s="81">
        <v>0</v>
      </c>
      <c r="BT244"/>
      <c r="BU244" s="80">
        <v>10.510999999999999</v>
      </c>
      <c r="BV244" s="80">
        <v>0</v>
      </c>
      <c r="BW244" s="80">
        <v>0</v>
      </c>
      <c r="BX244" s="80">
        <v>0</v>
      </c>
      <c r="BY244" s="80">
        <v>0</v>
      </c>
      <c r="BZ244" s="80">
        <v>0</v>
      </c>
      <c r="CA244" s="80">
        <v>0</v>
      </c>
      <c r="CB244" s="80">
        <v>0</v>
      </c>
      <c r="CC244" s="80">
        <v>0</v>
      </c>
    </row>
    <row r="245" spans="1:81">
      <c r="A245" s="80" t="s">
        <v>1956</v>
      </c>
      <c r="B245" s="80">
        <v>247</v>
      </c>
      <c r="C245" s="80">
        <v>9</v>
      </c>
      <c r="D245" s="80">
        <v>15</v>
      </c>
      <c r="E245" s="80">
        <v>2012</v>
      </c>
      <c r="F245" s="80" t="s">
        <v>88</v>
      </c>
      <c r="G245" s="80" t="s">
        <v>1947</v>
      </c>
      <c r="H245" s="80" t="s">
        <v>1948</v>
      </c>
      <c r="I245" s="177"/>
      <c r="J245" s="81">
        <v>29.095642607907571</v>
      </c>
      <c r="K245" s="81">
        <v>1.2618937824880911</v>
      </c>
      <c r="L245" s="81">
        <v>7.8343313048908136</v>
      </c>
      <c r="M245" s="81">
        <v>17.585154762904516</v>
      </c>
      <c r="N245" s="81">
        <v>21.604111946268166</v>
      </c>
      <c r="O245" s="81">
        <v>19.949416532094862</v>
      </c>
      <c r="P245" s="81">
        <v>18.841454357436842</v>
      </c>
      <c r="Q245" s="81">
        <v>1.1971551312959627</v>
      </c>
      <c r="R245" s="81">
        <v>0</v>
      </c>
      <c r="S245" s="81">
        <v>0</v>
      </c>
      <c r="T245" s="82"/>
      <c r="U245" s="81">
        <v>4445237</v>
      </c>
      <c r="V245" s="81">
        <v>575</v>
      </c>
      <c r="W245" s="81">
        <v>204</v>
      </c>
      <c r="X245" s="81">
        <v>3323</v>
      </c>
      <c r="Y245" s="81">
        <v>5288</v>
      </c>
      <c r="Z245" s="81">
        <v>10434</v>
      </c>
      <c r="AA245" s="81">
        <v>3786</v>
      </c>
      <c r="AB245" s="81">
        <v>15701</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10.382</v>
      </c>
      <c r="BJ245" s="81">
        <v>0</v>
      </c>
      <c r="BK245" s="81">
        <v>0</v>
      </c>
      <c r="BL245" s="81">
        <v>0</v>
      </c>
      <c r="BM245" s="82"/>
      <c r="BN245" s="81">
        <v>0</v>
      </c>
      <c r="BO245" s="81">
        <v>0</v>
      </c>
      <c r="BP245" s="81">
        <v>1</v>
      </c>
      <c r="BQ245" s="81">
        <v>0</v>
      </c>
      <c r="BR245" s="81">
        <v>0</v>
      </c>
      <c r="BS245" s="81">
        <v>0</v>
      </c>
      <c r="BT245"/>
      <c r="BU245" s="80">
        <v>10.382</v>
      </c>
      <c r="BV245" s="80">
        <v>0</v>
      </c>
      <c r="BW245" s="80">
        <v>0</v>
      </c>
      <c r="BX245" s="80">
        <v>0</v>
      </c>
      <c r="BY245" s="80">
        <v>0</v>
      </c>
      <c r="BZ245" s="80">
        <v>0</v>
      </c>
      <c r="CA245" s="80">
        <v>0</v>
      </c>
      <c r="CB245" s="80">
        <v>0</v>
      </c>
      <c r="CC245" s="80">
        <v>0</v>
      </c>
    </row>
    <row r="246" spans="1:81">
      <c r="A246" s="80" t="s">
        <v>1957</v>
      </c>
      <c r="B246" s="80">
        <v>248</v>
      </c>
      <c r="C246" s="80">
        <v>10</v>
      </c>
      <c r="D246" s="80">
        <v>15</v>
      </c>
      <c r="E246" s="80">
        <v>2013</v>
      </c>
      <c r="F246" s="80" t="s">
        <v>89</v>
      </c>
      <c r="G246" s="80" t="s">
        <v>1947</v>
      </c>
      <c r="H246" s="80" t="s">
        <v>1948</v>
      </c>
      <c r="I246" s="177"/>
      <c r="J246" s="81">
        <v>29.339326294861891</v>
      </c>
      <c r="K246" s="81">
        <v>1.0867606736343596</v>
      </c>
      <c r="L246" s="81">
        <v>7.5720054117396165</v>
      </c>
      <c r="M246" s="81">
        <v>16.716287775498358</v>
      </c>
      <c r="N246" s="81">
        <v>17.908083849256506</v>
      </c>
      <c r="O246" s="81">
        <v>19.310919118030018</v>
      </c>
      <c r="P246" s="81">
        <v>18.637701927959331</v>
      </c>
      <c r="Q246" s="81">
        <v>1.2052098395283648</v>
      </c>
      <c r="R246" s="81">
        <v>0</v>
      </c>
      <c r="S246" s="81">
        <v>0</v>
      </c>
      <c r="T246" s="82"/>
      <c r="U246" s="81">
        <v>4315620</v>
      </c>
      <c r="V246" s="81">
        <v>575</v>
      </c>
      <c r="W246" s="81">
        <v>204</v>
      </c>
      <c r="X246" s="81">
        <v>3323</v>
      </c>
      <c r="Y246" s="81">
        <v>5309</v>
      </c>
      <c r="Z246" s="81">
        <v>10551</v>
      </c>
      <c r="AA246" s="81">
        <v>3731</v>
      </c>
      <c r="AB246" s="81">
        <v>15580</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10.018000000000001</v>
      </c>
      <c r="BJ246" s="81">
        <v>0</v>
      </c>
      <c r="BK246" s="81">
        <v>0</v>
      </c>
      <c r="BL246" s="81">
        <v>0</v>
      </c>
      <c r="BM246" s="82"/>
      <c r="BN246" s="81">
        <v>0</v>
      </c>
      <c r="BO246" s="81">
        <v>0</v>
      </c>
      <c r="BP246" s="81">
        <v>1</v>
      </c>
      <c r="BQ246" s="81">
        <v>0</v>
      </c>
      <c r="BR246" s="81">
        <v>0</v>
      </c>
      <c r="BS246" s="81">
        <v>0</v>
      </c>
      <c r="BT246"/>
      <c r="BU246" s="80">
        <v>10.018000000000001</v>
      </c>
      <c r="BV246" s="80">
        <v>0</v>
      </c>
      <c r="BW246" s="80">
        <v>0</v>
      </c>
      <c r="BX246" s="80">
        <v>0</v>
      </c>
      <c r="BY246" s="80">
        <v>0</v>
      </c>
      <c r="BZ246" s="80">
        <v>0</v>
      </c>
      <c r="CA246" s="80">
        <v>0</v>
      </c>
      <c r="CB246" s="80">
        <v>0</v>
      </c>
      <c r="CC246" s="80">
        <v>0</v>
      </c>
    </row>
    <row r="247" spans="1:81">
      <c r="A247" s="80" t="s">
        <v>1958</v>
      </c>
      <c r="B247" s="80">
        <v>249</v>
      </c>
      <c r="C247" s="80">
        <v>11</v>
      </c>
      <c r="D247" s="80">
        <v>15</v>
      </c>
      <c r="E247" s="80">
        <v>2014</v>
      </c>
      <c r="F247" s="80" t="s">
        <v>90</v>
      </c>
      <c r="G247" s="80" t="s">
        <v>1947</v>
      </c>
      <c r="H247" s="80" t="s">
        <v>1948</v>
      </c>
      <c r="I247" s="177"/>
      <c r="J247" s="81">
        <v>31.95685301184912</v>
      </c>
      <c r="K247" s="81">
        <v>1.0452818863283762</v>
      </c>
      <c r="L247" s="81">
        <v>1.5540304295412981</v>
      </c>
      <c r="M247" s="81">
        <v>17.316022642059277</v>
      </c>
      <c r="N247" s="81">
        <v>18.703840486500766</v>
      </c>
      <c r="O247" s="81">
        <v>18.392623275305287</v>
      </c>
      <c r="P247" s="81">
        <v>18.132076797368914</v>
      </c>
      <c r="Q247" s="81">
        <v>1.1439497129507781</v>
      </c>
      <c r="R247" s="81">
        <v>0</v>
      </c>
      <c r="S247" s="81">
        <v>0</v>
      </c>
      <c r="T247" s="82"/>
      <c r="U247" s="81">
        <v>5627537</v>
      </c>
      <c r="V247" s="81">
        <v>492</v>
      </c>
      <c r="W247" s="81">
        <v>66</v>
      </c>
      <c r="X247" s="81">
        <v>3550</v>
      </c>
      <c r="Y247" s="81">
        <v>5363</v>
      </c>
      <c r="Z247" s="81">
        <v>10584</v>
      </c>
      <c r="AA247" s="81">
        <v>3611</v>
      </c>
      <c r="AB247" s="81">
        <v>15413</v>
      </c>
      <c r="AC247" s="81">
        <v>0</v>
      </c>
      <c r="AD247" s="81">
        <v>0</v>
      </c>
      <c r="AE247" s="82"/>
      <c r="AF247" s="81">
        <v>42500205.031896792</v>
      </c>
      <c r="AG247" s="81">
        <v>896776.74632962607</v>
      </c>
      <c r="AH247" s="81">
        <v>389686.06273140979</v>
      </c>
      <c r="AI247" s="81">
        <v>22963470.650494158</v>
      </c>
      <c r="AJ247" s="81">
        <v>24147379.862608463</v>
      </c>
      <c r="AK247" s="81">
        <v>0</v>
      </c>
      <c r="AL247" s="81">
        <v>0</v>
      </c>
      <c r="AM247" s="81">
        <v>2115974.5802277057</v>
      </c>
      <c r="AN247" s="81">
        <v>0</v>
      </c>
      <c r="AO247" s="81">
        <v>0</v>
      </c>
      <c r="AP247" s="82"/>
      <c r="AQ247" s="81">
        <v>203</v>
      </c>
      <c r="AR247" s="81">
        <v>121</v>
      </c>
      <c r="AS247" s="81">
        <v>0</v>
      </c>
      <c r="AT247" s="81">
        <v>0</v>
      </c>
      <c r="AU247" s="81">
        <v>0</v>
      </c>
      <c r="AV247" s="81">
        <v>0</v>
      </c>
      <c r="AW247" s="81" t="s">
        <v>564</v>
      </c>
      <c r="AX247" s="82"/>
      <c r="AY247" s="81">
        <v>894.40000000000009</v>
      </c>
      <c r="AZ247" s="81">
        <v>10504.1</v>
      </c>
      <c r="BA247" s="81">
        <v>0</v>
      </c>
      <c r="BB247" s="81">
        <v>0</v>
      </c>
      <c r="BC247" s="81">
        <v>0</v>
      </c>
      <c r="BD247" s="81">
        <v>0</v>
      </c>
      <c r="BE247" s="81" t="s">
        <v>564</v>
      </c>
      <c r="BF247" s="82"/>
      <c r="BG247" s="81">
        <v>0</v>
      </c>
      <c r="BH247" s="81">
        <v>0</v>
      </c>
      <c r="BI247" s="81">
        <v>10.095000000000001</v>
      </c>
      <c r="BJ247" s="81">
        <v>0</v>
      </c>
      <c r="BK247" s="81">
        <v>0</v>
      </c>
      <c r="BL247" s="81">
        <v>0</v>
      </c>
      <c r="BM247" s="82"/>
      <c r="BN247" s="81">
        <v>0</v>
      </c>
      <c r="BO247" s="81">
        <v>0</v>
      </c>
      <c r="BP247" s="81">
        <v>1</v>
      </c>
      <c r="BQ247" s="81">
        <v>0</v>
      </c>
      <c r="BR247" s="81">
        <v>0</v>
      </c>
      <c r="BS247" s="81">
        <v>0</v>
      </c>
      <c r="BT247"/>
      <c r="BU247" s="80">
        <v>10.095000000000001</v>
      </c>
      <c r="BV247" s="80">
        <v>0</v>
      </c>
      <c r="BW247" s="80">
        <v>0</v>
      </c>
      <c r="BX247" s="80">
        <v>0</v>
      </c>
      <c r="BY247" s="80">
        <v>0</v>
      </c>
      <c r="BZ247" s="80">
        <v>0</v>
      </c>
      <c r="CA247" s="80">
        <v>0</v>
      </c>
      <c r="CB247" s="80">
        <v>0</v>
      </c>
      <c r="CC247" s="80">
        <v>0</v>
      </c>
    </row>
    <row r="248" spans="1:81">
      <c r="A248" s="80" t="s">
        <v>1959</v>
      </c>
      <c r="B248" s="80">
        <v>250</v>
      </c>
      <c r="C248" s="80">
        <v>12</v>
      </c>
      <c r="D248" s="80">
        <v>15</v>
      </c>
      <c r="E248" s="80">
        <v>2015</v>
      </c>
      <c r="F248" s="80" t="s">
        <v>91</v>
      </c>
      <c r="G248" s="80" t="s">
        <v>1947</v>
      </c>
      <c r="H248" s="80" t="s">
        <v>1948</v>
      </c>
      <c r="I248" s="177"/>
      <c r="J248" s="81">
        <v>26.612837190326193</v>
      </c>
      <c r="K248" s="81">
        <v>1.0494813780839214</v>
      </c>
      <c r="L248" s="81">
        <v>1.6709541152505871</v>
      </c>
      <c r="M248" s="81">
        <v>17.215120357284839</v>
      </c>
      <c r="N248" s="81">
        <v>17.693113977639886</v>
      </c>
      <c r="O248" s="81">
        <v>18.160306453463953</v>
      </c>
      <c r="P248" s="81">
        <v>17.945331584517369</v>
      </c>
      <c r="Q248" s="81">
        <v>1.1051931652552884</v>
      </c>
      <c r="R248" s="81">
        <v>0</v>
      </c>
      <c r="S248" s="81">
        <v>0</v>
      </c>
      <c r="T248" s="82"/>
      <c r="U248" s="81">
        <v>5385167</v>
      </c>
      <c r="V248" s="81">
        <v>492</v>
      </c>
      <c r="W248" s="81">
        <v>66</v>
      </c>
      <c r="X248" s="81">
        <v>3550</v>
      </c>
      <c r="Y248" s="81">
        <v>5506</v>
      </c>
      <c r="Z248" s="81">
        <v>10551</v>
      </c>
      <c r="AA248" s="81">
        <v>3571</v>
      </c>
      <c r="AB248" s="81">
        <v>15211</v>
      </c>
      <c r="AC248" s="81">
        <v>0</v>
      </c>
      <c r="AD248" s="81">
        <v>0</v>
      </c>
      <c r="AE248" s="82"/>
      <c r="AF248" s="81">
        <v>36733807.404824227</v>
      </c>
      <c r="AG248" s="81">
        <v>819028.57360020385</v>
      </c>
      <c r="AH248" s="81">
        <v>352821.56477989297</v>
      </c>
      <c r="AI248" s="81">
        <v>22624063.756986074</v>
      </c>
      <c r="AJ248" s="81">
        <v>24620733.098590203</v>
      </c>
      <c r="AK248" s="81">
        <v>0</v>
      </c>
      <c r="AL248" s="81">
        <v>0</v>
      </c>
      <c r="AM248" s="81">
        <v>2084603.7422548551</v>
      </c>
      <c r="AN248" s="81">
        <v>0</v>
      </c>
      <c r="AO248" s="81">
        <v>0</v>
      </c>
      <c r="AP248" s="82"/>
      <c r="AQ248" s="81">
        <v>235</v>
      </c>
      <c r="AR248" s="81">
        <v>156</v>
      </c>
      <c r="AS248" s="81">
        <v>0</v>
      </c>
      <c r="AT248" s="81">
        <v>0</v>
      </c>
      <c r="AU248" s="81">
        <v>0</v>
      </c>
      <c r="AV248" s="81">
        <v>0</v>
      </c>
      <c r="AW248" s="81" t="s">
        <v>564</v>
      </c>
      <c r="AX248" s="82"/>
      <c r="AY248" s="81">
        <v>1036.0999999999999</v>
      </c>
      <c r="AZ248" s="81">
        <v>11660.4</v>
      </c>
      <c r="BA248" s="81">
        <v>0</v>
      </c>
      <c r="BB248" s="81">
        <v>0</v>
      </c>
      <c r="BC248" s="81">
        <v>0</v>
      </c>
      <c r="BD248" s="81">
        <v>0</v>
      </c>
      <c r="BE248" s="81" t="s">
        <v>564</v>
      </c>
      <c r="BF248" s="82"/>
      <c r="BG248" s="81">
        <v>0</v>
      </c>
      <c r="BH248" s="81">
        <v>0</v>
      </c>
      <c r="BI248" s="81">
        <v>10.355</v>
      </c>
      <c r="BJ248" s="81">
        <v>0</v>
      </c>
      <c r="BK248" s="81">
        <v>0</v>
      </c>
      <c r="BL248" s="81">
        <v>0</v>
      </c>
      <c r="BM248" s="82"/>
      <c r="BN248" s="81">
        <v>0</v>
      </c>
      <c r="BO248" s="81">
        <v>0</v>
      </c>
      <c r="BP248" s="81">
        <v>1</v>
      </c>
      <c r="BQ248" s="81">
        <v>0</v>
      </c>
      <c r="BR248" s="81">
        <v>0</v>
      </c>
      <c r="BS248" s="81">
        <v>0</v>
      </c>
      <c r="BT248"/>
      <c r="BU248" s="80">
        <v>10.355</v>
      </c>
      <c r="BV248" s="80">
        <v>0</v>
      </c>
      <c r="BW248" s="80">
        <v>0</v>
      </c>
      <c r="BX248" s="80">
        <v>0</v>
      </c>
      <c r="BY248" s="80">
        <v>0</v>
      </c>
      <c r="BZ248" s="80">
        <v>0</v>
      </c>
      <c r="CA248" s="80">
        <v>0</v>
      </c>
      <c r="CB248" s="80">
        <v>0</v>
      </c>
      <c r="CC248" s="80">
        <v>0</v>
      </c>
    </row>
    <row r="249" spans="1:81">
      <c r="A249" s="80" t="s">
        <v>1960</v>
      </c>
      <c r="B249" s="80">
        <v>251</v>
      </c>
      <c r="C249" s="80">
        <v>13</v>
      </c>
      <c r="D249" s="80">
        <v>15</v>
      </c>
      <c r="E249" s="80">
        <v>2016</v>
      </c>
      <c r="F249" s="80" t="s">
        <v>92</v>
      </c>
      <c r="G249" s="80" t="s">
        <v>1947</v>
      </c>
      <c r="H249" s="80" t="s">
        <v>1948</v>
      </c>
      <c r="I249" s="177"/>
      <c r="J249" s="81">
        <v>29.179456431977336</v>
      </c>
      <c r="K249" s="81">
        <v>1.0480278225733974</v>
      </c>
      <c r="L249" s="81">
        <v>1.8049868199983377</v>
      </c>
      <c r="M249" s="81">
        <v>14.41736509074383</v>
      </c>
      <c r="N249" s="81">
        <v>17.405427542015129</v>
      </c>
      <c r="O249" s="81">
        <v>17.992486781231595</v>
      </c>
      <c r="P249" s="81">
        <v>17.297050085256156</v>
      </c>
      <c r="Q249" s="81">
        <v>1.0616700106329817</v>
      </c>
      <c r="R249" s="81">
        <v>0</v>
      </c>
      <c r="S249" s="81">
        <v>0</v>
      </c>
      <c r="T249" s="82"/>
      <c r="U249" s="81">
        <v>5748289</v>
      </c>
      <c r="V249" s="81">
        <v>492</v>
      </c>
      <c r="W249" s="81">
        <v>66</v>
      </c>
      <c r="X249" s="81">
        <v>3550</v>
      </c>
      <c r="Y249" s="81">
        <v>5487</v>
      </c>
      <c r="Z249" s="81">
        <v>10582</v>
      </c>
      <c r="AA249" s="81">
        <v>3560</v>
      </c>
      <c r="AB249" s="81">
        <v>15031</v>
      </c>
      <c r="AC249" s="81">
        <v>0</v>
      </c>
      <c r="AD249" s="81">
        <v>0</v>
      </c>
      <c r="AE249" s="82"/>
      <c r="AF249" s="81">
        <v>40039175.509533629</v>
      </c>
      <c r="AG249" s="81">
        <v>787560.66144279018</v>
      </c>
      <c r="AH249" s="81">
        <v>292989.63677051867</v>
      </c>
      <c r="AI249" s="81">
        <v>22338490.570989508</v>
      </c>
      <c r="AJ249" s="81">
        <v>24606363.19505161</v>
      </c>
      <c r="AK249" s="81">
        <v>0</v>
      </c>
      <c r="AL249" s="81">
        <v>0</v>
      </c>
      <c r="AM249" s="81">
        <v>2061535.86508882</v>
      </c>
      <c r="AN249" s="81">
        <v>0</v>
      </c>
      <c r="AO249" s="81">
        <v>0</v>
      </c>
      <c r="AP249" s="82"/>
      <c r="AQ249" s="81">
        <v>263</v>
      </c>
      <c r="AR249" s="81">
        <v>177</v>
      </c>
      <c r="AS249" s="81">
        <v>0</v>
      </c>
      <c r="AT249" s="81">
        <v>0</v>
      </c>
      <c r="AU249" s="81">
        <v>0</v>
      </c>
      <c r="AV249" s="81">
        <v>0</v>
      </c>
      <c r="AW249" s="81" t="s">
        <v>564</v>
      </c>
      <c r="AX249" s="82"/>
      <c r="AY249" s="81">
        <v>1186.7</v>
      </c>
      <c r="AZ249" s="81">
        <v>12343.1</v>
      </c>
      <c r="BA249" s="81">
        <v>0</v>
      </c>
      <c r="BB249" s="81">
        <v>0</v>
      </c>
      <c r="BC249" s="81">
        <v>0</v>
      </c>
      <c r="BD249" s="81">
        <v>0</v>
      </c>
      <c r="BE249" s="81" t="s">
        <v>564</v>
      </c>
      <c r="BF249" s="82"/>
      <c r="BG249" s="81">
        <v>0</v>
      </c>
      <c r="BH249" s="81">
        <v>0</v>
      </c>
      <c r="BI249" s="81">
        <v>10.449</v>
      </c>
      <c r="BJ249" s="81">
        <v>0</v>
      </c>
      <c r="BK249" s="81">
        <v>0</v>
      </c>
      <c r="BL249" s="81">
        <v>0</v>
      </c>
      <c r="BM249" s="82"/>
      <c r="BN249" s="81">
        <v>0</v>
      </c>
      <c r="BO249" s="81">
        <v>0</v>
      </c>
      <c r="BP249" s="81">
        <v>1</v>
      </c>
      <c r="BQ249" s="81">
        <v>0</v>
      </c>
      <c r="BR249" s="81">
        <v>0</v>
      </c>
      <c r="BS249" s="81">
        <v>0</v>
      </c>
      <c r="BT249"/>
      <c r="BU249" s="80">
        <v>10.449</v>
      </c>
      <c r="BV249" s="80">
        <v>0</v>
      </c>
      <c r="BW249" s="80">
        <v>0</v>
      </c>
      <c r="BX249" s="80">
        <v>0</v>
      </c>
      <c r="BY249" s="80">
        <v>0</v>
      </c>
      <c r="BZ249" s="80">
        <v>0</v>
      </c>
      <c r="CA249" s="80">
        <v>0</v>
      </c>
      <c r="CB249" s="80">
        <v>0</v>
      </c>
      <c r="CC249" s="80">
        <v>0</v>
      </c>
    </row>
    <row r="250" spans="1:81">
      <c r="A250" s="80" t="s">
        <v>1961</v>
      </c>
      <c r="B250" s="80">
        <v>252</v>
      </c>
      <c r="C250" s="80">
        <v>14</v>
      </c>
      <c r="D250" s="80">
        <v>15</v>
      </c>
      <c r="E250" s="80">
        <v>2017</v>
      </c>
      <c r="F250" s="80" t="s">
        <v>71</v>
      </c>
      <c r="G250" s="80" t="s">
        <v>1947</v>
      </c>
      <c r="H250" s="80" t="s">
        <v>1948</v>
      </c>
      <c r="I250" s="177"/>
      <c r="J250" s="81">
        <v>29.624622830006626</v>
      </c>
      <c r="K250" s="81">
        <v>1.0564566721366861</v>
      </c>
      <c r="L250" s="81">
        <v>1.592395575965303</v>
      </c>
      <c r="M250" s="81">
        <v>13.613495487839669</v>
      </c>
      <c r="N250" s="81">
        <v>16.851718154259455</v>
      </c>
      <c r="O250" s="81">
        <v>17.637008029747761</v>
      </c>
      <c r="P250" s="81">
        <v>17.144027956529076</v>
      </c>
      <c r="Q250" s="81">
        <v>1.0135817775632734</v>
      </c>
      <c r="R250" s="81">
        <v>0</v>
      </c>
      <c r="S250" s="81">
        <v>1.1050908461480764</v>
      </c>
      <c r="T250" s="82"/>
      <c r="U250" s="81">
        <v>6139484</v>
      </c>
      <c r="V250" s="81">
        <v>492</v>
      </c>
      <c r="W250" s="81">
        <v>66</v>
      </c>
      <c r="X250" s="81">
        <v>3550</v>
      </c>
      <c r="Y250" s="81">
        <v>5525</v>
      </c>
      <c r="Z250" s="81">
        <v>10545</v>
      </c>
      <c r="AA250" s="81">
        <v>3551</v>
      </c>
      <c r="AB250" s="81">
        <v>14840</v>
      </c>
      <c r="AC250" s="81">
        <v>0</v>
      </c>
      <c r="AD250" s="81">
        <v>1.105090846148076</v>
      </c>
      <c r="AE250" s="82"/>
      <c r="AF250" s="81">
        <v>42451823.995948397</v>
      </c>
      <c r="AG250" s="81">
        <v>798640.74790717638</v>
      </c>
      <c r="AH250" s="81">
        <v>340877.42779802089</v>
      </c>
      <c r="AI250" s="81">
        <v>21956396.120458219</v>
      </c>
      <c r="AJ250" s="81">
        <v>23800819.161815349</v>
      </c>
      <c r="AK250" s="81">
        <v>0</v>
      </c>
      <c r="AL250" s="81">
        <v>0</v>
      </c>
      <c r="AM250" s="81">
        <v>2038524.531483368</v>
      </c>
      <c r="AN250" s="81">
        <v>0</v>
      </c>
      <c r="AO250" s="81">
        <v>0</v>
      </c>
      <c r="AP250" s="82"/>
      <c r="AQ250" s="81">
        <v>292</v>
      </c>
      <c r="AR250" s="81">
        <v>201</v>
      </c>
      <c r="AS250" s="81">
        <v>0</v>
      </c>
      <c r="AT250" s="81">
        <v>0</v>
      </c>
      <c r="AU250" s="81">
        <v>0</v>
      </c>
      <c r="AV250" s="81">
        <v>0</v>
      </c>
      <c r="AW250" s="81" t="s">
        <v>564</v>
      </c>
      <c r="AX250" s="82"/>
      <c r="AY250" s="81">
        <v>1336</v>
      </c>
      <c r="AZ250" s="81">
        <v>15389.6</v>
      </c>
      <c r="BA250" s="81">
        <v>0</v>
      </c>
      <c r="BB250" s="81">
        <v>0</v>
      </c>
      <c r="BC250" s="81">
        <v>0</v>
      </c>
      <c r="BD250" s="81">
        <v>0</v>
      </c>
      <c r="BE250" s="81" t="s">
        <v>564</v>
      </c>
      <c r="BF250" s="82"/>
      <c r="BG250" s="81">
        <v>3.3079999999999998</v>
      </c>
      <c r="BH250" s="81">
        <v>0</v>
      </c>
      <c r="BI250" s="81">
        <v>9.9510000000000005</v>
      </c>
      <c r="BJ250" s="81">
        <v>0</v>
      </c>
      <c r="BK250" s="81">
        <v>0</v>
      </c>
      <c r="BL250" s="81">
        <v>0</v>
      </c>
      <c r="BM250" s="82"/>
      <c r="BN250" s="81">
        <v>1</v>
      </c>
      <c r="BO250" s="81">
        <v>0</v>
      </c>
      <c r="BP250" s="81">
        <v>1</v>
      </c>
      <c r="BQ250" s="81">
        <v>0</v>
      </c>
      <c r="BR250" s="81">
        <v>0</v>
      </c>
      <c r="BS250" s="81">
        <v>0</v>
      </c>
      <c r="BT250"/>
      <c r="BU250" s="80">
        <v>13.259</v>
      </c>
      <c r="BV250" s="80">
        <v>0</v>
      </c>
      <c r="BW250" s="80">
        <v>0</v>
      </c>
      <c r="BX250" s="80">
        <v>0</v>
      </c>
      <c r="BY250" s="80">
        <v>0</v>
      </c>
      <c r="BZ250" s="80">
        <v>0</v>
      </c>
      <c r="CA250" s="80">
        <v>0</v>
      </c>
      <c r="CB250" s="80">
        <v>0</v>
      </c>
      <c r="CC250" s="80">
        <v>0</v>
      </c>
    </row>
    <row r="251" spans="1:81">
      <c r="A251" s="80" t="s">
        <v>1962</v>
      </c>
      <c r="B251" s="80">
        <v>253</v>
      </c>
      <c r="C251" s="80">
        <v>15</v>
      </c>
      <c r="D251" s="80">
        <v>15</v>
      </c>
      <c r="E251" s="80">
        <v>2018</v>
      </c>
      <c r="F251" s="80" t="s">
        <v>93</v>
      </c>
      <c r="G251" s="80" t="s">
        <v>1947</v>
      </c>
      <c r="H251" s="80" t="s">
        <v>1948</v>
      </c>
      <c r="I251" s="177"/>
      <c r="J251" s="81">
        <v>28.073770133040519</v>
      </c>
      <c r="K251" s="81">
        <v>0.99290611118448902</v>
      </c>
      <c r="L251" s="81">
        <v>1.4350096364112082</v>
      </c>
      <c r="M251" s="81">
        <v>13.424582426212002</v>
      </c>
      <c r="N251" s="81">
        <v>17.7253484248672</v>
      </c>
      <c r="O251" s="81">
        <v>17.236719954306306</v>
      </c>
      <c r="P251" s="81">
        <v>17.07852970670135</v>
      </c>
      <c r="Q251" s="81">
        <v>0.92920779622290284</v>
      </c>
      <c r="R251" s="81">
        <v>0</v>
      </c>
      <c r="S251" s="81">
        <v>1.1603153169264131</v>
      </c>
      <c r="T251" s="82"/>
      <c r="U251" s="81">
        <v>5749072</v>
      </c>
      <c r="V251" s="81">
        <v>492</v>
      </c>
      <c r="W251" s="81">
        <v>66</v>
      </c>
      <c r="X251" s="81">
        <v>3550</v>
      </c>
      <c r="Y251" s="81">
        <v>5594</v>
      </c>
      <c r="Z251" s="81">
        <v>10503</v>
      </c>
      <c r="AA251" s="81">
        <v>3573</v>
      </c>
      <c r="AB251" s="81">
        <v>14661</v>
      </c>
      <c r="AC251" s="81">
        <v>0</v>
      </c>
      <c r="AD251" s="81">
        <v>1.1603153169264131</v>
      </c>
      <c r="AE251" s="82"/>
      <c r="AF251" s="81">
        <v>40511892.13048175</v>
      </c>
      <c r="AG251" s="81">
        <v>706210.58897337539</v>
      </c>
      <c r="AH251" s="81">
        <v>322533.76887331199</v>
      </c>
      <c r="AI251" s="81">
        <v>21045020.031939171</v>
      </c>
      <c r="AJ251" s="81">
        <v>25061296.764967479</v>
      </c>
      <c r="AK251" s="81">
        <v>0</v>
      </c>
      <c r="AL251" s="81">
        <v>0</v>
      </c>
      <c r="AM251" s="81">
        <v>2018102.9341434841</v>
      </c>
      <c r="AN251" s="81">
        <v>0</v>
      </c>
      <c r="AO251" s="81">
        <v>0</v>
      </c>
      <c r="AP251" s="82"/>
      <c r="AQ251" s="81">
        <v>326</v>
      </c>
      <c r="AR251" s="81">
        <v>220</v>
      </c>
      <c r="AS251" s="81">
        <v>0</v>
      </c>
      <c r="AT251" s="81">
        <v>0</v>
      </c>
      <c r="AU251" s="81">
        <v>0</v>
      </c>
      <c r="AV251" s="81">
        <v>0</v>
      </c>
      <c r="AW251" s="81" t="s">
        <v>564</v>
      </c>
      <c r="AX251" s="82"/>
      <c r="AY251" s="81">
        <v>1493.3</v>
      </c>
      <c r="AZ251" s="81">
        <v>16657</v>
      </c>
      <c r="BA251" s="81">
        <v>0</v>
      </c>
      <c r="BB251" s="81">
        <v>0</v>
      </c>
      <c r="BC251" s="81">
        <v>0</v>
      </c>
      <c r="BD251" s="81">
        <v>0</v>
      </c>
      <c r="BE251" s="81" t="s">
        <v>564</v>
      </c>
      <c r="BF251" s="82"/>
      <c r="BG251" s="81">
        <v>3.2789999999999999</v>
      </c>
      <c r="BH251" s="81">
        <v>0</v>
      </c>
      <c r="BI251" s="81">
        <v>10.334</v>
      </c>
      <c r="BJ251" s="81">
        <v>0</v>
      </c>
      <c r="BK251" s="81">
        <v>0</v>
      </c>
      <c r="BL251" s="81">
        <v>0</v>
      </c>
      <c r="BM251" s="82"/>
      <c r="BN251" s="81">
        <v>1</v>
      </c>
      <c r="BO251" s="81">
        <v>0</v>
      </c>
      <c r="BP251" s="81">
        <v>1</v>
      </c>
      <c r="BQ251" s="81">
        <v>0</v>
      </c>
      <c r="BR251" s="81">
        <v>0</v>
      </c>
      <c r="BS251" s="81">
        <v>0</v>
      </c>
      <c r="BT251"/>
      <c r="BU251" s="80">
        <v>13.613</v>
      </c>
      <c r="BV251" s="80">
        <v>0</v>
      </c>
      <c r="BW251" s="80">
        <v>0</v>
      </c>
      <c r="BX251" s="80">
        <v>0</v>
      </c>
      <c r="BY251" s="80">
        <v>0</v>
      </c>
      <c r="BZ251" s="80">
        <v>0</v>
      </c>
      <c r="CA251" s="80">
        <v>0</v>
      </c>
      <c r="CB251" s="80">
        <v>0</v>
      </c>
      <c r="CC251" s="80">
        <v>0</v>
      </c>
    </row>
    <row r="252" spans="1:81">
      <c r="A252" s="80" t="s">
        <v>1963</v>
      </c>
      <c r="B252" s="80">
        <v>254</v>
      </c>
      <c r="C252" s="80">
        <v>16</v>
      </c>
      <c r="D252" s="80">
        <v>15</v>
      </c>
      <c r="E252" s="80">
        <v>2019</v>
      </c>
      <c r="F252" s="80" t="s">
        <v>73</v>
      </c>
      <c r="G252" s="80" t="s">
        <v>1947</v>
      </c>
      <c r="H252" s="80" t="s">
        <v>1948</v>
      </c>
      <c r="I252" s="177"/>
      <c r="J252" s="81">
        <v>25.095835077309903</v>
      </c>
      <c r="K252" s="81">
        <v>0.90962233454197328</v>
      </c>
      <c r="L252" s="81">
        <v>1.4464885006304526</v>
      </c>
      <c r="M252" s="81">
        <v>12.690096291708373</v>
      </c>
      <c r="N252" s="81">
        <v>15.805159186205449</v>
      </c>
      <c r="O252" s="81">
        <v>16.825634298650893</v>
      </c>
      <c r="P252" s="81">
        <v>16.600509834612836</v>
      </c>
      <c r="Q252" s="81">
        <v>0.89465403627163731</v>
      </c>
      <c r="R252" s="81">
        <v>0</v>
      </c>
      <c r="S252" s="81">
        <v>1.1944751427751705</v>
      </c>
      <c r="T252" s="82"/>
      <c r="U252" s="81">
        <v>5365847</v>
      </c>
      <c r="V252" s="81">
        <v>492</v>
      </c>
      <c r="W252" s="81">
        <v>66</v>
      </c>
      <c r="X252" s="81">
        <v>3550</v>
      </c>
      <c r="Y252" s="81">
        <v>5698</v>
      </c>
      <c r="Z252" s="81">
        <v>10534</v>
      </c>
      <c r="AA252" s="81">
        <v>3447</v>
      </c>
      <c r="AB252" s="81">
        <v>14498</v>
      </c>
      <c r="AC252" s="81">
        <v>0</v>
      </c>
      <c r="AD252" s="81">
        <v>1.194475142775171</v>
      </c>
      <c r="AE252" s="82"/>
      <c r="AF252" s="81">
        <v>37012972.772679918</v>
      </c>
      <c r="AG252" s="81">
        <v>682838.73702218989</v>
      </c>
      <c r="AH252" s="81">
        <v>340657.84812028619</v>
      </c>
      <c r="AI252" s="81">
        <v>20656790.415238079</v>
      </c>
      <c r="AJ252" s="81">
        <v>22315820.805850778</v>
      </c>
      <c r="AK252" s="81">
        <v>0</v>
      </c>
      <c r="AL252" s="81">
        <v>0</v>
      </c>
      <c r="AM252" s="81">
        <v>1974518.4591144335</v>
      </c>
      <c r="AN252" s="81">
        <v>0</v>
      </c>
      <c r="AO252" s="81">
        <v>0</v>
      </c>
      <c r="AP252" s="82"/>
      <c r="AQ252" s="81">
        <v>349</v>
      </c>
      <c r="AR252" s="81">
        <v>237</v>
      </c>
      <c r="AS252" s="81">
        <v>0</v>
      </c>
      <c r="AT252" s="81">
        <v>0</v>
      </c>
      <c r="AU252" s="81">
        <v>0</v>
      </c>
      <c r="AV252" s="81">
        <v>0</v>
      </c>
      <c r="AW252" s="81" t="s">
        <v>564</v>
      </c>
      <c r="AX252" s="82"/>
      <c r="AY252" s="81">
        <v>1613.799999999999</v>
      </c>
      <c r="AZ252" s="81">
        <v>17589.2</v>
      </c>
      <c r="BA252" s="81">
        <v>0</v>
      </c>
      <c r="BB252" s="81">
        <v>0</v>
      </c>
      <c r="BC252" s="81">
        <v>0</v>
      </c>
      <c r="BD252" s="81">
        <v>0</v>
      </c>
      <c r="BE252" s="81" t="s">
        <v>564</v>
      </c>
      <c r="BF252" s="82"/>
      <c r="BG252" s="81">
        <v>3.2669999999999999</v>
      </c>
      <c r="BH252" s="81">
        <v>0</v>
      </c>
      <c r="BI252" s="81">
        <v>9.7010000000000005</v>
      </c>
      <c r="BJ252" s="81">
        <v>0</v>
      </c>
      <c r="BK252" s="81">
        <v>0</v>
      </c>
      <c r="BL252" s="81">
        <v>0</v>
      </c>
      <c r="BM252" s="82"/>
      <c r="BN252" s="81">
        <v>1</v>
      </c>
      <c r="BO252" s="81">
        <v>0</v>
      </c>
      <c r="BP252" s="81">
        <v>1</v>
      </c>
      <c r="BQ252" s="81">
        <v>0</v>
      </c>
      <c r="BR252" s="81">
        <v>0</v>
      </c>
      <c r="BS252" s="81">
        <v>0</v>
      </c>
      <c r="BT252"/>
      <c r="BU252" s="80">
        <v>12.968</v>
      </c>
      <c r="BV252" s="80">
        <v>0</v>
      </c>
      <c r="BW252" s="80">
        <v>0</v>
      </c>
      <c r="BX252" s="80">
        <v>0</v>
      </c>
      <c r="BY252" s="80">
        <v>0</v>
      </c>
      <c r="BZ252" s="80">
        <v>0</v>
      </c>
      <c r="CA252" s="80">
        <v>0</v>
      </c>
      <c r="CB252" s="80">
        <v>0</v>
      </c>
      <c r="CC252" s="80">
        <v>0</v>
      </c>
    </row>
    <row r="253" spans="1:81">
      <c r="A253" s="80" t="s">
        <v>1964</v>
      </c>
      <c r="B253" s="80">
        <v>255</v>
      </c>
      <c r="C253" s="80">
        <v>17</v>
      </c>
      <c r="D253" s="80">
        <v>15</v>
      </c>
      <c r="E253" s="80">
        <v>2020</v>
      </c>
      <c r="F253" s="80" t="s">
        <v>218</v>
      </c>
      <c r="G253" s="80" t="s">
        <v>1947</v>
      </c>
      <c r="H253" s="80" t="s">
        <v>1948</v>
      </c>
      <c r="I253" s="177"/>
      <c r="J253" s="81">
        <v>28.760614449457961</v>
      </c>
      <c r="K253" s="81">
        <v>0.8077345836143186</v>
      </c>
      <c r="L253" s="81">
        <v>1.3220020027945141</v>
      </c>
      <c r="M253" s="81">
        <v>12.121996382594215</v>
      </c>
      <c r="N253" s="81">
        <v>15.10709576232912</v>
      </c>
      <c r="O253" s="81">
        <v>14.586299337618001</v>
      </c>
      <c r="P253" s="81">
        <v>15.323449896229398</v>
      </c>
      <c r="Q253" s="81">
        <v>0.84447053580958042</v>
      </c>
      <c r="R253" s="81">
        <v>0</v>
      </c>
      <c r="S253" s="81">
        <v>1.774928628372624</v>
      </c>
      <c r="T253" s="82"/>
      <c r="U253" s="81">
        <v>5530707</v>
      </c>
      <c r="V253" s="81">
        <v>377</v>
      </c>
      <c r="W253" s="81">
        <v>74</v>
      </c>
      <c r="X253" s="81">
        <v>3549</v>
      </c>
      <c r="Y253" s="81">
        <v>5778</v>
      </c>
      <c r="Z253" s="81">
        <v>10423</v>
      </c>
      <c r="AA253" s="81">
        <v>3457</v>
      </c>
      <c r="AB253" s="81">
        <v>14322</v>
      </c>
      <c r="AC253" s="81">
        <v>0</v>
      </c>
      <c r="AD253" s="81">
        <v>1.774928628372624</v>
      </c>
      <c r="AE253" s="82"/>
      <c r="AF253" s="81">
        <v>43041665.950430498</v>
      </c>
      <c r="AG253" s="81">
        <v>570462.54987644823</v>
      </c>
      <c r="AH253" s="81">
        <v>332367.49828643503</v>
      </c>
      <c r="AI253" s="81">
        <v>20081354.813280083</v>
      </c>
      <c r="AJ253" s="81">
        <v>22343304.511815503</v>
      </c>
      <c r="AK253" s="81"/>
      <c r="AL253" s="81"/>
      <c r="AM253" s="81">
        <v>1869180.1207387885</v>
      </c>
      <c r="AN253" s="81"/>
      <c r="AO253" s="81"/>
      <c r="AP253" s="82"/>
      <c r="AQ253" s="81">
        <v>374</v>
      </c>
      <c r="AR253" s="81">
        <v>248</v>
      </c>
      <c r="AS253" s="81">
        <v>0</v>
      </c>
      <c r="AT253" s="81">
        <v>0</v>
      </c>
      <c r="AU253" s="81">
        <v>0</v>
      </c>
      <c r="AV253" s="81">
        <v>0</v>
      </c>
      <c r="AW253" s="81">
        <v>0</v>
      </c>
      <c r="AX253" s="82"/>
      <c r="AY253" s="81">
        <v>1732.6</v>
      </c>
      <c r="AZ253" s="81">
        <v>18010.400000000009</v>
      </c>
      <c r="BA253" s="81">
        <v>0</v>
      </c>
      <c r="BB253" s="81">
        <v>0</v>
      </c>
      <c r="BC253" s="81">
        <v>0</v>
      </c>
      <c r="BD253" s="81">
        <v>0</v>
      </c>
      <c r="BE253" s="81">
        <v>0</v>
      </c>
      <c r="BF253" s="82"/>
      <c r="BG253" s="81">
        <v>3.2829999999999999</v>
      </c>
      <c r="BH253" s="81">
        <v>0</v>
      </c>
      <c r="BI253" s="81">
        <v>9.0939999999999994</v>
      </c>
      <c r="BJ253" s="81">
        <v>0</v>
      </c>
      <c r="BK253" s="81">
        <v>3.3250000000000002</v>
      </c>
      <c r="BL253" s="81">
        <v>0</v>
      </c>
      <c r="BM253" s="82"/>
      <c r="BN253" s="81">
        <v>1</v>
      </c>
      <c r="BO253" s="81">
        <v>0</v>
      </c>
      <c r="BP253" s="81">
        <v>1</v>
      </c>
      <c r="BQ253" s="81">
        <v>0</v>
      </c>
      <c r="BR253" s="81">
        <v>1</v>
      </c>
      <c r="BS253" s="81">
        <v>0</v>
      </c>
      <c r="BT253"/>
      <c r="BU253" s="80">
        <v>15.702</v>
      </c>
      <c r="BV253" s="80">
        <v>0</v>
      </c>
      <c r="BW253" s="80">
        <v>0</v>
      </c>
      <c r="BX253" s="80">
        <v>0</v>
      </c>
      <c r="BY253" s="80">
        <v>0</v>
      </c>
      <c r="BZ253" s="80">
        <v>0</v>
      </c>
      <c r="CA253" s="80">
        <v>0</v>
      </c>
      <c r="CB253" s="80">
        <v>0</v>
      </c>
      <c r="CC253" s="80">
        <v>0</v>
      </c>
    </row>
    <row r="254" spans="1:81">
      <c r="A254" s="80" t="s">
        <v>1965</v>
      </c>
      <c r="B254" s="80">
        <v>255</v>
      </c>
      <c r="C254" s="80">
        <v>18</v>
      </c>
      <c r="D254" s="80">
        <v>15</v>
      </c>
      <c r="E254" s="80">
        <v>2021</v>
      </c>
      <c r="F254" s="80" t="s">
        <v>75</v>
      </c>
      <c r="G254" s="174" t="s">
        <v>1947</v>
      </c>
      <c r="H254" s="80" t="s">
        <v>1948</v>
      </c>
      <c r="I254" s="177"/>
      <c r="J254" s="81">
        <v>24.44920330461688</v>
      </c>
      <c r="K254" s="81">
        <v>0.88658163451570882</v>
      </c>
      <c r="L254" s="81">
        <v>1.2947856252725554</v>
      </c>
      <c r="M254" s="81">
        <v>13.41802901577171</v>
      </c>
      <c r="N254" s="81">
        <v>15.905712798122007</v>
      </c>
      <c r="O254" s="81">
        <v>14.06113398998</v>
      </c>
      <c r="P254" s="81">
        <v>15.494900127260117</v>
      </c>
      <c r="Q254" s="81">
        <v>0.83920980657370237</v>
      </c>
      <c r="R254" s="81">
        <v>0</v>
      </c>
      <c r="S254" s="81">
        <v>1.724773794096188</v>
      </c>
      <c r="T254" s="82"/>
      <c r="U254" s="81">
        <v>4993479</v>
      </c>
      <c r="V254" s="81">
        <v>377</v>
      </c>
      <c r="W254" s="81">
        <v>74</v>
      </c>
      <c r="X254" s="81">
        <v>3549</v>
      </c>
      <c r="Y254" s="81">
        <v>5785</v>
      </c>
      <c r="Z254" s="81">
        <v>10346</v>
      </c>
      <c r="AA254" s="81">
        <v>3409</v>
      </c>
      <c r="AB254" s="81">
        <v>14064</v>
      </c>
      <c r="AC254" s="81">
        <v>0</v>
      </c>
      <c r="AD254" s="81">
        <v>1.724773794096188</v>
      </c>
      <c r="AE254" s="82"/>
      <c r="AF254" s="81">
        <v>35973745.98562175</v>
      </c>
      <c r="AG254" s="81">
        <v>616495.93444380374</v>
      </c>
      <c r="AH254" s="81">
        <v>310681.39783469902</v>
      </c>
      <c r="AI254" s="81">
        <v>21982752.570915718</v>
      </c>
      <c r="AJ254" s="81">
        <v>23052931.470357429</v>
      </c>
      <c r="AK254" s="81">
        <v>0</v>
      </c>
      <c r="AL254" s="81">
        <v>0</v>
      </c>
      <c r="AM254" s="81">
        <v>1846095.3181289404</v>
      </c>
      <c r="AN254" s="81">
        <v>0</v>
      </c>
      <c r="AO254" s="81">
        <v>0</v>
      </c>
      <c r="AP254" s="82"/>
      <c r="AQ254" s="81">
        <v>402</v>
      </c>
      <c r="AR254" s="81">
        <v>252</v>
      </c>
      <c r="AS254" s="81">
        <v>0</v>
      </c>
      <c r="AT254" s="81">
        <v>0</v>
      </c>
      <c r="AU254" s="81">
        <v>0</v>
      </c>
      <c r="AV254" s="81">
        <v>0</v>
      </c>
      <c r="AW254" s="81"/>
      <c r="AX254" s="82"/>
      <c r="AY254" s="81">
        <v>1883.1</v>
      </c>
      <c r="AZ254" s="81">
        <v>18169.500000000011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1966</v>
      </c>
      <c r="B255" s="80">
        <v>255</v>
      </c>
      <c r="C255" s="80">
        <v>19</v>
      </c>
      <c r="D255" s="80">
        <v>15</v>
      </c>
      <c r="E255" s="80">
        <v>2022</v>
      </c>
      <c r="F255" s="80" t="s">
        <v>568</v>
      </c>
      <c r="G255" s="174" t="s">
        <v>1947</v>
      </c>
      <c r="H255" s="80" t="s">
        <v>1948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432</v>
      </c>
      <c r="AR255" s="81">
        <v>260</v>
      </c>
      <c r="AS255" s="81">
        <v>0</v>
      </c>
      <c r="AT255" s="81">
        <v>0</v>
      </c>
      <c r="AU255" s="81">
        <v>0</v>
      </c>
      <c r="AV255" s="81">
        <v>0</v>
      </c>
      <c r="AW255" s="81"/>
      <c r="AX255" s="82"/>
      <c r="AY255" s="81">
        <v>2049.2000000000007</v>
      </c>
      <c r="AZ255" s="81">
        <v>18846.200000000012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1967</v>
      </c>
      <c r="B256" s="80">
        <v>103</v>
      </c>
      <c r="C256" s="80">
        <v>1</v>
      </c>
      <c r="D256" s="80">
        <v>7</v>
      </c>
      <c r="E256" s="80">
        <v>1990</v>
      </c>
      <c r="F256" s="80" t="s">
        <v>562</v>
      </c>
      <c r="G256" s="80" t="s">
        <v>1968</v>
      </c>
      <c r="H256" s="80" t="s">
        <v>1969</v>
      </c>
      <c r="I256" s="177"/>
      <c r="J256" s="81">
        <v>62.956486403971553</v>
      </c>
      <c r="K256" s="81">
        <v>2.5007215712980799</v>
      </c>
      <c r="L256" s="81">
        <v>20.207937251439056</v>
      </c>
      <c r="M256" s="81">
        <v>12.695074897760437</v>
      </c>
      <c r="N256" s="81">
        <v>18.370604556253131</v>
      </c>
      <c r="O256" s="81">
        <v>12.428530668538377</v>
      </c>
      <c r="P256" s="81">
        <v>22.437195613074703</v>
      </c>
      <c r="Q256" s="81">
        <v>1.0984440391292234</v>
      </c>
      <c r="R256" s="81">
        <v>0</v>
      </c>
      <c r="S256" s="81">
        <v>1.1074051935137235</v>
      </c>
      <c r="T256" s="82"/>
      <c r="U256" s="81">
        <v>3793807</v>
      </c>
      <c r="V256" s="81">
        <v>897</v>
      </c>
      <c r="W256" s="81">
        <v>193</v>
      </c>
      <c r="X256" s="81">
        <v>4178</v>
      </c>
      <c r="Y256" s="81">
        <v>4499</v>
      </c>
      <c r="Z256" s="81">
        <v>5112</v>
      </c>
      <c r="AA256" s="81">
        <v>5448</v>
      </c>
      <c r="AB256" s="81">
        <v>17835</v>
      </c>
      <c r="AC256" s="81">
        <v>0</v>
      </c>
      <c r="AD256" s="81">
        <v>1.1074051935137235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1970</v>
      </c>
      <c r="B257" s="80">
        <v>104</v>
      </c>
      <c r="C257" s="80">
        <v>2</v>
      </c>
      <c r="D257" s="80">
        <v>7</v>
      </c>
      <c r="E257" s="80">
        <v>2005</v>
      </c>
      <c r="F257" s="80" t="s">
        <v>565</v>
      </c>
      <c r="G257" s="80" t="s">
        <v>1968</v>
      </c>
      <c r="H257" s="80" t="s">
        <v>1969</v>
      </c>
      <c r="I257" s="177"/>
      <c r="J257" s="81">
        <v>73.870985981173135</v>
      </c>
      <c r="K257" s="81">
        <v>2.3060700338495699</v>
      </c>
      <c r="L257" s="81">
        <v>6.6242343867967843</v>
      </c>
      <c r="M257" s="81">
        <v>18.675329134013271</v>
      </c>
      <c r="N257" s="81">
        <v>23.491814272490373</v>
      </c>
      <c r="O257" s="81">
        <v>18.747135252243716</v>
      </c>
      <c r="P257" s="81">
        <v>22.674243757726302</v>
      </c>
      <c r="Q257" s="81">
        <v>1.0175175607747693</v>
      </c>
      <c r="R257" s="81">
        <v>0</v>
      </c>
      <c r="S257" s="81">
        <v>1.8577133918313968</v>
      </c>
      <c r="T257" s="82"/>
      <c r="U257" s="81">
        <v>5332650</v>
      </c>
      <c r="V257" s="81">
        <v>982</v>
      </c>
      <c r="W257" s="81">
        <v>39</v>
      </c>
      <c r="X257" s="81">
        <v>3517</v>
      </c>
      <c r="Y257" s="81">
        <v>4948</v>
      </c>
      <c r="Z257" s="81">
        <v>8923</v>
      </c>
      <c r="AA257" s="81">
        <v>4509</v>
      </c>
      <c r="AB257" s="81">
        <v>17271</v>
      </c>
      <c r="AC257" s="81">
        <v>0</v>
      </c>
      <c r="AD257" s="81">
        <v>1.8577133918313968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1971</v>
      </c>
      <c r="B258" s="80">
        <v>105</v>
      </c>
      <c r="C258" s="80">
        <v>3</v>
      </c>
      <c r="D258" s="80">
        <v>7</v>
      </c>
      <c r="E258" s="80">
        <v>2006</v>
      </c>
      <c r="F258" s="80" t="s">
        <v>566</v>
      </c>
      <c r="G258" s="80" t="s">
        <v>1968</v>
      </c>
      <c r="H258" s="80" t="s">
        <v>1969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1972</v>
      </c>
      <c r="B259" s="80">
        <v>106</v>
      </c>
      <c r="C259" s="80">
        <v>4</v>
      </c>
      <c r="D259" s="80">
        <v>7</v>
      </c>
      <c r="E259" s="80">
        <v>2007</v>
      </c>
      <c r="F259" s="80" t="s">
        <v>567</v>
      </c>
      <c r="G259" s="80" t="s">
        <v>1968</v>
      </c>
      <c r="H259" s="80" t="s">
        <v>1969</v>
      </c>
      <c r="I259" s="177"/>
      <c r="J259" s="81">
        <v>102.01731610451887</v>
      </c>
      <c r="K259" s="81">
        <v>2.4901842058511243</v>
      </c>
      <c r="L259" s="81">
        <v>4.4322124805430994</v>
      </c>
      <c r="M259" s="81">
        <v>25.824555709350481</v>
      </c>
      <c r="N259" s="81">
        <v>34.203432997728008</v>
      </c>
      <c r="O259" s="81">
        <v>18.296603774801042</v>
      </c>
      <c r="P259" s="81">
        <v>22.38179568172966</v>
      </c>
      <c r="Q259" s="81">
        <v>1.0482081415291347</v>
      </c>
      <c r="R259" s="81">
        <v>0</v>
      </c>
      <c r="S259" s="81">
        <v>1.7653786817222668</v>
      </c>
      <c r="T259" s="82"/>
      <c r="U259" s="81">
        <v>6389790</v>
      </c>
      <c r="V259" s="81">
        <v>852</v>
      </c>
      <c r="W259" s="81">
        <v>62</v>
      </c>
      <c r="X259" s="81">
        <v>4249</v>
      </c>
      <c r="Y259" s="81">
        <v>4919</v>
      </c>
      <c r="Z259" s="81">
        <v>9053</v>
      </c>
      <c r="AA259" s="81">
        <v>4383</v>
      </c>
      <c r="AB259" s="81">
        <v>16851</v>
      </c>
      <c r="AC259" s="81">
        <v>0</v>
      </c>
      <c r="AD259" s="81">
        <v>1.7653786817222668</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1973</v>
      </c>
      <c r="B260" s="80">
        <v>107</v>
      </c>
      <c r="C260" s="80">
        <v>5</v>
      </c>
      <c r="D260" s="80">
        <v>7</v>
      </c>
      <c r="E260" s="80">
        <v>2008</v>
      </c>
      <c r="F260" s="80" t="s">
        <v>84</v>
      </c>
      <c r="G260" s="80" t="s">
        <v>1968</v>
      </c>
      <c r="H260" s="80" t="s">
        <v>1969</v>
      </c>
      <c r="I260" s="177"/>
      <c r="J260" s="81">
        <v>81.627244409425145</v>
      </c>
      <c r="K260" s="81">
        <v>1.7286832566814629</v>
      </c>
      <c r="L260" s="81">
        <v>3.7981112973528353</v>
      </c>
      <c r="M260" s="81">
        <v>26.362514055422068</v>
      </c>
      <c r="N260" s="81">
        <v>30.961173931224941</v>
      </c>
      <c r="O260" s="81">
        <v>17.865594959365016</v>
      </c>
      <c r="P260" s="81">
        <v>21.922730359902538</v>
      </c>
      <c r="Q260" s="81">
        <v>1.0200016766483861</v>
      </c>
      <c r="R260" s="81">
        <v>0</v>
      </c>
      <c r="S260" s="81">
        <v>1.5735748916982599</v>
      </c>
      <c r="T260" s="82"/>
      <c r="U260" s="81">
        <v>6738949</v>
      </c>
      <c r="V260" s="81">
        <v>852</v>
      </c>
      <c r="W260" s="81">
        <v>62</v>
      </c>
      <c r="X260" s="81">
        <v>4249</v>
      </c>
      <c r="Y260" s="81">
        <v>4897</v>
      </c>
      <c r="Z260" s="81">
        <v>9150</v>
      </c>
      <c r="AA260" s="81">
        <v>4298</v>
      </c>
      <c r="AB260" s="81">
        <v>16667</v>
      </c>
      <c r="AC260" s="81">
        <v>0</v>
      </c>
      <c r="AD260" s="81">
        <v>1.5735748916982599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1974</v>
      </c>
      <c r="B261" s="80">
        <v>108</v>
      </c>
      <c r="C261" s="80">
        <v>6</v>
      </c>
      <c r="D261" s="80">
        <v>7</v>
      </c>
      <c r="E261" s="80">
        <v>2009</v>
      </c>
      <c r="F261" s="80" t="s">
        <v>85</v>
      </c>
      <c r="G261" s="80" t="s">
        <v>1968</v>
      </c>
      <c r="H261" s="80" t="s">
        <v>1969</v>
      </c>
      <c r="I261" s="177"/>
      <c r="J261" s="81">
        <v>64.9800936420759</v>
      </c>
      <c r="K261" s="81">
        <v>1.2107700442026532</v>
      </c>
      <c r="L261" s="81">
        <v>5.0951106931235604</v>
      </c>
      <c r="M261" s="81">
        <v>23.296423395919394</v>
      </c>
      <c r="N261" s="81">
        <v>22.771273944053998</v>
      </c>
      <c r="O261" s="81">
        <v>18.232551308731683</v>
      </c>
      <c r="P261" s="81">
        <v>21.026509509299814</v>
      </c>
      <c r="Q261" s="81">
        <v>0.96489380045332629</v>
      </c>
      <c r="R261" s="81">
        <v>0</v>
      </c>
      <c r="S261" s="81">
        <v>1.8056888688493322</v>
      </c>
      <c r="T261" s="82"/>
      <c r="U261" s="81">
        <v>4897920</v>
      </c>
      <c r="V261" s="81">
        <v>683</v>
      </c>
      <c r="W261" s="81">
        <v>112</v>
      </c>
      <c r="X261" s="81">
        <v>4251</v>
      </c>
      <c r="Y261" s="81">
        <v>4933</v>
      </c>
      <c r="Z261" s="81">
        <v>9217</v>
      </c>
      <c r="AA261" s="81">
        <v>4232</v>
      </c>
      <c r="AB261" s="81">
        <v>16551</v>
      </c>
      <c r="AC261" s="81">
        <v>0</v>
      </c>
      <c r="AD261" s="81">
        <v>1.8056888688493322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39.879999999999995</v>
      </c>
      <c r="BJ261" s="81">
        <v>0</v>
      </c>
      <c r="BK261" s="81">
        <v>0</v>
      </c>
      <c r="BL261" s="81">
        <v>0</v>
      </c>
      <c r="BM261" s="82"/>
      <c r="BN261" s="81">
        <v>0</v>
      </c>
      <c r="BO261" s="81">
        <v>0</v>
      </c>
      <c r="BP261" s="81">
        <v>2</v>
      </c>
      <c r="BQ261" s="81">
        <v>0</v>
      </c>
      <c r="BR261" s="81">
        <v>0</v>
      </c>
      <c r="BS261" s="81">
        <v>0</v>
      </c>
      <c r="BT261"/>
      <c r="BU261" s="80"/>
      <c r="BV261" s="80"/>
      <c r="BW261" s="80"/>
      <c r="BX261" s="80"/>
      <c r="BY261" s="80"/>
      <c r="BZ261" s="80"/>
      <c r="CA261" s="80"/>
      <c r="CB261" s="80"/>
      <c r="CC261" s="80"/>
    </row>
    <row r="262" spans="1:81">
      <c r="A262" s="80" t="s">
        <v>1975</v>
      </c>
      <c r="B262" s="80">
        <v>109</v>
      </c>
      <c r="C262" s="80">
        <v>7</v>
      </c>
      <c r="D262" s="80">
        <v>7</v>
      </c>
      <c r="E262" s="80">
        <v>2010</v>
      </c>
      <c r="F262" s="80" t="s">
        <v>86</v>
      </c>
      <c r="G262" s="80" t="s">
        <v>1968</v>
      </c>
      <c r="H262" s="80" t="s">
        <v>1969</v>
      </c>
      <c r="I262" s="177"/>
      <c r="J262" s="81">
        <v>50.54845266234301</v>
      </c>
      <c r="K262" s="81">
        <v>1.3651232366742065</v>
      </c>
      <c r="L262" s="81">
        <v>4.7905388510384403</v>
      </c>
      <c r="M262" s="81">
        <v>27.166752908707913</v>
      </c>
      <c r="N262" s="81">
        <v>25.870777289701618</v>
      </c>
      <c r="O262" s="81">
        <v>18.26832881807751</v>
      </c>
      <c r="P262" s="81">
        <v>21.218560175144198</v>
      </c>
      <c r="Q262" s="81">
        <v>0.99694510889012167</v>
      </c>
      <c r="R262" s="81">
        <v>0</v>
      </c>
      <c r="S262" s="81">
        <v>1.50632929983441</v>
      </c>
      <c r="T262" s="82"/>
      <c r="U262" s="81">
        <v>3838599</v>
      </c>
      <c r="V262" s="81">
        <v>683</v>
      </c>
      <c r="W262" s="81">
        <v>112</v>
      </c>
      <c r="X262" s="81">
        <v>4251</v>
      </c>
      <c r="Y262" s="81">
        <v>4941</v>
      </c>
      <c r="Z262" s="81">
        <v>9278</v>
      </c>
      <c r="AA262" s="81">
        <v>4164</v>
      </c>
      <c r="AB262" s="81">
        <v>16386</v>
      </c>
      <c r="AC262" s="81">
        <v>0</v>
      </c>
      <c r="AD262" s="81">
        <v>1.50632929983441</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34.543999999999997</v>
      </c>
      <c r="BJ262" s="81">
        <v>0</v>
      </c>
      <c r="BK262" s="81">
        <v>0</v>
      </c>
      <c r="BL262" s="81">
        <v>0</v>
      </c>
      <c r="BM262" s="82"/>
      <c r="BN262" s="81">
        <v>0</v>
      </c>
      <c r="BO262" s="81">
        <v>0</v>
      </c>
      <c r="BP262" s="81">
        <v>2</v>
      </c>
      <c r="BQ262" s="81">
        <v>0</v>
      </c>
      <c r="BR262" s="81">
        <v>0</v>
      </c>
      <c r="BS262" s="81">
        <v>0</v>
      </c>
      <c r="BT262"/>
      <c r="BU262" s="80">
        <v>34.543999999999997</v>
      </c>
      <c r="BV262" s="80">
        <v>0</v>
      </c>
      <c r="BW262" s="80">
        <v>0</v>
      </c>
      <c r="BX262" s="80">
        <v>0</v>
      </c>
      <c r="BY262" s="80">
        <v>0</v>
      </c>
      <c r="BZ262" s="80">
        <v>0</v>
      </c>
      <c r="CA262" s="80">
        <v>0</v>
      </c>
      <c r="CB262" s="80">
        <v>0</v>
      </c>
      <c r="CC262" s="80">
        <v>0</v>
      </c>
    </row>
    <row r="263" spans="1:81">
      <c r="A263" s="80" t="s">
        <v>1976</v>
      </c>
      <c r="B263" s="80">
        <v>110</v>
      </c>
      <c r="C263" s="80">
        <v>8</v>
      </c>
      <c r="D263" s="80">
        <v>7</v>
      </c>
      <c r="E263" s="80">
        <v>2011</v>
      </c>
      <c r="F263" s="80" t="s">
        <v>87</v>
      </c>
      <c r="G263" s="80" t="s">
        <v>1968</v>
      </c>
      <c r="H263" s="80" t="s">
        <v>1969</v>
      </c>
      <c r="I263" s="177"/>
      <c r="J263" s="81">
        <v>62.023692458269359</v>
      </c>
      <c r="K263" s="81">
        <v>1.8476543417901015</v>
      </c>
      <c r="L263" s="81">
        <v>5.1304309413497977</v>
      </c>
      <c r="M263" s="81">
        <v>32.368125738220996</v>
      </c>
      <c r="N263" s="81">
        <v>34.896288175951383</v>
      </c>
      <c r="O263" s="81">
        <v>18.105362086463433</v>
      </c>
      <c r="P263" s="81">
        <v>20.451974779210321</v>
      </c>
      <c r="Q263" s="81">
        <v>1.1369588938074777</v>
      </c>
      <c r="R263" s="81">
        <v>0</v>
      </c>
      <c r="S263" s="81">
        <v>1.4954202079451255</v>
      </c>
      <c r="T263" s="82"/>
      <c r="U263" s="81">
        <v>4046992</v>
      </c>
      <c r="V263" s="81">
        <v>683</v>
      </c>
      <c r="W263" s="81">
        <v>112</v>
      </c>
      <c r="X263" s="81">
        <v>4251</v>
      </c>
      <c r="Y263" s="81">
        <v>4974</v>
      </c>
      <c r="Z263" s="81">
        <v>9395</v>
      </c>
      <c r="AA263" s="81">
        <v>4133</v>
      </c>
      <c r="AB263" s="81">
        <v>16201</v>
      </c>
      <c r="AC263" s="81">
        <v>0</v>
      </c>
      <c r="AD263" s="81">
        <v>1.4954202079451255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31.024999999999999</v>
      </c>
      <c r="BJ263" s="81">
        <v>0</v>
      </c>
      <c r="BK263" s="81">
        <v>0</v>
      </c>
      <c r="BL263" s="81">
        <v>0</v>
      </c>
      <c r="BM263" s="82"/>
      <c r="BN263" s="81">
        <v>0</v>
      </c>
      <c r="BO263" s="81">
        <v>0</v>
      </c>
      <c r="BP263" s="81">
        <v>2</v>
      </c>
      <c r="BQ263" s="81">
        <v>0</v>
      </c>
      <c r="BR263" s="81">
        <v>0</v>
      </c>
      <c r="BS263" s="81">
        <v>0</v>
      </c>
      <c r="BT263"/>
      <c r="BU263" s="80">
        <v>31.024999999999999</v>
      </c>
      <c r="BV263" s="80">
        <v>0</v>
      </c>
      <c r="BW263" s="80">
        <v>0</v>
      </c>
      <c r="BX263" s="80">
        <v>0</v>
      </c>
      <c r="BY263" s="80">
        <v>0</v>
      </c>
      <c r="BZ263" s="80">
        <v>0</v>
      </c>
      <c r="CA263" s="80">
        <v>0</v>
      </c>
      <c r="CB263" s="80">
        <v>0</v>
      </c>
      <c r="CC263" s="80">
        <v>0</v>
      </c>
    </row>
    <row r="264" spans="1:81">
      <c r="A264" s="80" t="s">
        <v>1977</v>
      </c>
      <c r="B264" s="80">
        <v>111</v>
      </c>
      <c r="C264" s="80">
        <v>9</v>
      </c>
      <c r="D264" s="80">
        <v>7</v>
      </c>
      <c r="E264" s="80">
        <v>2012</v>
      </c>
      <c r="F264" s="80" t="s">
        <v>88</v>
      </c>
      <c r="G264" s="80" t="s">
        <v>1968</v>
      </c>
      <c r="H264" s="80" t="s">
        <v>1969</v>
      </c>
      <c r="I264" s="177"/>
      <c r="J264" s="81">
        <v>71.730898723490583</v>
      </c>
      <c r="K264" s="81">
        <v>1.6781879672705102</v>
      </c>
      <c r="L264" s="81">
        <v>4.9800732745304641</v>
      </c>
      <c r="M264" s="81">
        <v>31.374451170164548</v>
      </c>
      <c r="N264" s="81">
        <v>37.760274950059937</v>
      </c>
      <c r="O264" s="81">
        <v>18.165555536844284</v>
      </c>
      <c r="P264" s="81">
        <v>20.433970309465312</v>
      </c>
      <c r="Q264" s="81">
        <v>1.2303226035661203</v>
      </c>
      <c r="R264" s="81">
        <v>0</v>
      </c>
      <c r="S264" s="81">
        <v>1.5767645825676802</v>
      </c>
      <c r="T264" s="82"/>
      <c r="U264" s="81">
        <v>4823943</v>
      </c>
      <c r="V264" s="81">
        <v>683</v>
      </c>
      <c r="W264" s="81">
        <v>112</v>
      </c>
      <c r="X264" s="81">
        <v>4251</v>
      </c>
      <c r="Y264" s="81">
        <v>5034</v>
      </c>
      <c r="Z264" s="81">
        <v>9501</v>
      </c>
      <c r="AA264" s="81">
        <v>4106</v>
      </c>
      <c r="AB264" s="81">
        <v>16136</v>
      </c>
      <c r="AC264" s="81">
        <v>0</v>
      </c>
      <c r="AD264" s="81">
        <v>1.5767645825676802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27.774000000000001</v>
      </c>
      <c r="BJ264" s="81">
        <v>0</v>
      </c>
      <c r="BK264" s="81">
        <v>0</v>
      </c>
      <c r="BL264" s="81">
        <v>0</v>
      </c>
      <c r="BM264" s="82"/>
      <c r="BN264" s="81">
        <v>0</v>
      </c>
      <c r="BO264" s="81">
        <v>0</v>
      </c>
      <c r="BP264" s="81">
        <v>2</v>
      </c>
      <c r="BQ264" s="81">
        <v>0</v>
      </c>
      <c r="BR264" s="81">
        <v>0</v>
      </c>
      <c r="BS264" s="81">
        <v>0</v>
      </c>
      <c r="BT264"/>
      <c r="BU264" s="80">
        <v>27.774000000000001</v>
      </c>
      <c r="BV264" s="80">
        <v>0</v>
      </c>
      <c r="BW264" s="80">
        <v>0</v>
      </c>
      <c r="BX264" s="80">
        <v>0</v>
      </c>
      <c r="BY264" s="80">
        <v>0</v>
      </c>
      <c r="BZ264" s="80">
        <v>0</v>
      </c>
      <c r="CA264" s="80">
        <v>0</v>
      </c>
      <c r="CB264" s="80">
        <v>0</v>
      </c>
      <c r="CC264" s="80">
        <v>0</v>
      </c>
    </row>
    <row r="265" spans="1:81">
      <c r="A265" s="80" t="s">
        <v>1978</v>
      </c>
      <c r="B265" s="80">
        <v>112</v>
      </c>
      <c r="C265" s="80">
        <v>10</v>
      </c>
      <c r="D265" s="80">
        <v>7</v>
      </c>
      <c r="E265" s="80">
        <v>2013</v>
      </c>
      <c r="F265" s="80" t="s">
        <v>89</v>
      </c>
      <c r="G265" s="80" t="s">
        <v>1968</v>
      </c>
      <c r="H265" s="80" t="s">
        <v>1969</v>
      </c>
      <c r="I265" s="177"/>
      <c r="J265" s="81">
        <v>76.32297061862711</v>
      </c>
      <c r="K265" s="81">
        <v>1.4070599215551773</v>
      </c>
      <c r="L265" s="81">
        <v>5.2537165838934872</v>
      </c>
      <c r="M265" s="81">
        <v>32.241950456242655</v>
      </c>
      <c r="N265" s="81">
        <v>36.155034524441845</v>
      </c>
      <c r="O265" s="81">
        <v>17.504466917338551</v>
      </c>
      <c r="P265" s="81">
        <v>20.301158036780144</v>
      </c>
      <c r="Q265" s="81">
        <v>1.243346453834365</v>
      </c>
      <c r="R265" s="81">
        <v>0</v>
      </c>
      <c r="S265" s="81">
        <v>1.4118985728110187</v>
      </c>
      <c r="T265" s="82"/>
      <c r="U265" s="81">
        <v>4886082</v>
      </c>
      <c r="V265" s="81">
        <v>683</v>
      </c>
      <c r="W265" s="81">
        <v>112</v>
      </c>
      <c r="X265" s="81">
        <v>4251</v>
      </c>
      <c r="Y265" s="81">
        <v>5054</v>
      </c>
      <c r="Z265" s="81">
        <v>9564</v>
      </c>
      <c r="AA265" s="81">
        <v>4064</v>
      </c>
      <c r="AB265" s="81">
        <v>16073</v>
      </c>
      <c r="AC265" s="81">
        <v>0</v>
      </c>
      <c r="AD265" s="81">
        <v>1.4118985728110187</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25.637</v>
      </c>
      <c r="BJ265" s="81">
        <v>0</v>
      </c>
      <c r="BK265" s="81">
        <v>0</v>
      </c>
      <c r="BL265" s="81">
        <v>0</v>
      </c>
      <c r="BM265" s="82"/>
      <c r="BN265" s="81">
        <v>0</v>
      </c>
      <c r="BO265" s="81">
        <v>0</v>
      </c>
      <c r="BP265" s="81">
        <v>3</v>
      </c>
      <c r="BQ265" s="81">
        <v>0</v>
      </c>
      <c r="BR265" s="81">
        <v>0</v>
      </c>
      <c r="BS265" s="81">
        <v>0</v>
      </c>
      <c r="BT265"/>
      <c r="BU265" s="80">
        <v>25.637</v>
      </c>
      <c r="BV265" s="80">
        <v>0</v>
      </c>
      <c r="BW265" s="80">
        <v>0</v>
      </c>
      <c r="BX265" s="80">
        <v>0</v>
      </c>
      <c r="BY265" s="80">
        <v>0</v>
      </c>
      <c r="BZ265" s="80">
        <v>0</v>
      </c>
      <c r="CA265" s="80">
        <v>0</v>
      </c>
      <c r="CB265" s="80">
        <v>0</v>
      </c>
      <c r="CC265" s="80">
        <v>0</v>
      </c>
    </row>
    <row r="266" spans="1:81">
      <c r="A266" s="80" t="s">
        <v>1979</v>
      </c>
      <c r="B266" s="80">
        <v>113</v>
      </c>
      <c r="C266" s="80">
        <v>11</v>
      </c>
      <c r="D266" s="80">
        <v>7</v>
      </c>
      <c r="E266" s="80">
        <v>2014</v>
      </c>
      <c r="F266" s="80" t="s">
        <v>90</v>
      </c>
      <c r="G266" s="80" t="s">
        <v>1968</v>
      </c>
      <c r="H266" s="80" t="s">
        <v>1969</v>
      </c>
      <c r="I266" s="177"/>
      <c r="J266" s="81">
        <v>83.613902168649261</v>
      </c>
      <c r="K266" s="81">
        <v>1.4819363011950912</v>
      </c>
      <c r="L266" s="81">
        <v>8.0001245234084735</v>
      </c>
      <c r="M266" s="81">
        <v>30.538652179378463</v>
      </c>
      <c r="N266" s="81">
        <v>36.888699608723535</v>
      </c>
      <c r="O266" s="81">
        <v>16.686127049270727</v>
      </c>
      <c r="P266" s="81">
        <v>20.266148422647724</v>
      </c>
      <c r="Q266" s="81">
        <v>1.1814307098391283</v>
      </c>
      <c r="R266" s="81">
        <v>0</v>
      </c>
      <c r="S266" s="81">
        <v>1.6544592821236968</v>
      </c>
      <c r="T266" s="82"/>
      <c r="U266" s="81">
        <v>5653197</v>
      </c>
      <c r="V266" s="81">
        <v>629</v>
      </c>
      <c r="W266" s="81">
        <v>220</v>
      </c>
      <c r="X266" s="81">
        <v>3946</v>
      </c>
      <c r="Y266" s="81">
        <v>5080</v>
      </c>
      <c r="Z266" s="81">
        <v>9602</v>
      </c>
      <c r="AA266" s="81">
        <v>4036</v>
      </c>
      <c r="AB266" s="81">
        <v>15918</v>
      </c>
      <c r="AC266" s="81">
        <v>0</v>
      </c>
      <c r="AD266" s="81">
        <v>1.6544592821236968</v>
      </c>
      <c r="AE266" s="82"/>
      <c r="AF266" s="81">
        <v>70680055.492331207</v>
      </c>
      <c r="AG266" s="81">
        <v>1182571.2972056763</v>
      </c>
      <c r="AH266" s="81">
        <v>1448855.049689166</v>
      </c>
      <c r="AI266" s="81">
        <v>25730176.397473741</v>
      </c>
      <c r="AJ266" s="81">
        <v>50020407.697590463</v>
      </c>
      <c r="AK266" s="81">
        <v>0</v>
      </c>
      <c r="AL266" s="81">
        <v>0</v>
      </c>
      <c r="AM266" s="81">
        <v>2185303.5339041469</v>
      </c>
      <c r="AN266" s="81">
        <v>0</v>
      </c>
      <c r="AO266" s="81">
        <v>0</v>
      </c>
      <c r="AP266" s="82"/>
      <c r="AQ266" s="81">
        <v>161</v>
      </c>
      <c r="AR266" s="81">
        <v>18</v>
      </c>
      <c r="AS266" s="81">
        <v>0</v>
      </c>
      <c r="AT266" s="81">
        <v>0</v>
      </c>
      <c r="AU266" s="81">
        <v>0</v>
      </c>
      <c r="AV266" s="81">
        <v>0</v>
      </c>
      <c r="AW266" s="81" t="s">
        <v>564</v>
      </c>
      <c r="AX266" s="82"/>
      <c r="AY266" s="81">
        <v>699</v>
      </c>
      <c r="AZ266" s="81">
        <v>524.6</v>
      </c>
      <c r="BA266" s="81">
        <v>0</v>
      </c>
      <c r="BB266" s="81">
        <v>0</v>
      </c>
      <c r="BC266" s="81">
        <v>0</v>
      </c>
      <c r="BD266" s="81">
        <v>0</v>
      </c>
      <c r="BE266" s="81" t="s">
        <v>564</v>
      </c>
      <c r="BF266" s="82"/>
      <c r="BG266" s="81">
        <v>0</v>
      </c>
      <c r="BH266" s="81">
        <v>0</v>
      </c>
      <c r="BI266" s="81">
        <v>21.132000000000001</v>
      </c>
      <c r="BJ266" s="81">
        <v>0</v>
      </c>
      <c r="BK266" s="81">
        <v>0</v>
      </c>
      <c r="BL266" s="81">
        <v>0</v>
      </c>
      <c r="BM266" s="82"/>
      <c r="BN266" s="81">
        <v>0</v>
      </c>
      <c r="BO266" s="81">
        <v>0</v>
      </c>
      <c r="BP266" s="81">
        <v>4</v>
      </c>
      <c r="BQ266" s="81">
        <v>0</v>
      </c>
      <c r="BR266" s="81">
        <v>0</v>
      </c>
      <c r="BS266" s="81">
        <v>0</v>
      </c>
      <c r="BT266"/>
      <c r="BU266" s="80">
        <v>21.132000000000001</v>
      </c>
      <c r="BV266" s="80">
        <v>0</v>
      </c>
      <c r="BW266" s="80">
        <v>0</v>
      </c>
      <c r="BX266" s="80">
        <v>0</v>
      </c>
      <c r="BY266" s="80">
        <v>0</v>
      </c>
      <c r="BZ266" s="80">
        <v>0</v>
      </c>
      <c r="CA266" s="80">
        <v>0</v>
      </c>
      <c r="CB266" s="80">
        <v>0</v>
      </c>
      <c r="CC266" s="80">
        <v>0</v>
      </c>
    </row>
    <row r="267" spans="1:81">
      <c r="A267" s="80" t="s">
        <v>1980</v>
      </c>
      <c r="B267" s="80">
        <v>114</v>
      </c>
      <c r="C267" s="80">
        <v>12</v>
      </c>
      <c r="D267" s="80">
        <v>7</v>
      </c>
      <c r="E267" s="80">
        <v>2015</v>
      </c>
      <c r="F267" s="80" t="s">
        <v>91</v>
      </c>
      <c r="G267" s="80" t="s">
        <v>1968</v>
      </c>
      <c r="H267" s="80" t="s">
        <v>1969</v>
      </c>
      <c r="I267" s="177"/>
      <c r="J267" s="81">
        <v>79.580955310045212</v>
      </c>
      <c r="K267" s="81">
        <v>1.4407727214295034</v>
      </c>
      <c r="L267" s="81">
        <v>6.4363900347997776</v>
      </c>
      <c r="M267" s="81">
        <v>22.902570928818591</v>
      </c>
      <c r="N267" s="81">
        <v>34.974552237338294</v>
      </c>
      <c r="O267" s="81">
        <v>16.547548691460754</v>
      </c>
      <c r="P267" s="81">
        <v>20.025804078493902</v>
      </c>
      <c r="Q267" s="81">
        <v>1.1420305155139454</v>
      </c>
      <c r="R267" s="81">
        <v>0</v>
      </c>
      <c r="S267" s="81">
        <v>1.315879653392283</v>
      </c>
      <c r="T267" s="82"/>
      <c r="U267" s="81">
        <v>5993401</v>
      </c>
      <c r="V267" s="81">
        <v>629</v>
      </c>
      <c r="W267" s="81">
        <v>220</v>
      </c>
      <c r="X267" s="81">
        <v>3946</v>
      </c>
      <c r="Y267" s="81">
        <v>5079</v>
      </c>
      <c r="Z267" s="81">
        <v>9614</v>
      </c>
      <c r="AA267" s="81">
        <v>3985</v>
      </c>
      <c r="AB267" s="81">
        <v>15718</v>
      </c>
      <c r="AC267" s="81">
        <v>0</v>
      </c>
      <c r="AD267" s="81">
        <v>1.315879653392283</v>
      </c>
      <c r="AE267" s="82"/>
      <c r="AF267" s="81">
        <v>68115939.319253355</v>
      </c>
      <c r="AG267" s="81">
        <v>1067046.9725702156</v>
      </c>
      <c r="AH267" s="81">
        <v>916624.61566808145</v>
      </c>
      <c r="AI267" s="81">
        <v>25080777.707301192</v>
      </c>
      <c r="AJ267" s="81">
        <v>49723239.804029293</v>
      </c>
      <c r="AK267" s="81">
        <v>0</v>
      </c>
      <c r="AL267" s="81">
        <v>0</v>
      </c>
      <c r="AM267" s="81">
        <v>2154085.9654698451</v>
      </c>
      <c r="AN267" s="81">
        <v>0</v>
      </c>
      <c r="AO267" s="81">
        <v>0</v>
      </c>
      <c r="AP267" s="82"/>
      <c r="AQ267" s="81">
        <v>174</v>
      </c>
      <c r="AR267" s="81">
        <v>22</v>
      </c>
      <c r="AS267" s="81">
        <v>0</v>
      </c>
      <c r="AT267" s="81">
        <v>0</v>
      </c>
      <c r="AU267" s="81">
        <v>0</v>
      </c>
      <c r="AV267" s="81">
        <v>0</v>
      </c>
      <c r="AW267" s="81" t="s">
        <v>564</v>
      </c>
      <c r="AX267" s="82"/>
      <c r="AY267" s="81">
        <v>762</v>
      </c>
      <c r="AZ267" s="81">
        <v>627.70000000000005</v>
      </c>
      <c r="BA267" s="81">
        <v>0</v>
      </c>
      <c r="BB267" s="81">
        <v>0</v>
      </c>
      <c r="BC267" s="81">
        <v>0</v>
      </c>
      <c r="BD267" s="81">
        <v>0</v>
      </c>
      <c r="BE267" s="81" t="s">
        <v>564</v>
      </c>
      <c r="BF267" s="82"/>
      <c r="BG267" s="81">
        <v>0</v>
      </c>
      <c r="BH267" s="81">
        <v>0</v>
      </c>
      <c r="BI267" s="81">
        <v>28.308</v>
      </c>
      <c r="BJ267" s="81">
        <v>0</v>
      </c>
      <c r="BK267" s="81">
        <v>0</v>
      </c>
      <c r="BL267" s="81">
        <v>0</v>
      </c>
      <c r="BM267" s="82"/>
      <c r="BN267" s="81">
        <v>0</v>
      </c>
      <c r="BO267" s="81">
        <v>0</v>
      </c>
      <c r="BP267" s="81">
        <v>6</v>
      </c>
      <c r="BQ267" s="81">
        <v>0</v>
      </c>
      <c r="BR267" s="81">
        <v>0</v>
      </c>
      <c r="BS267" s="81">
        <v>0</v>
      </c>
      <c r="BT267"/>
      <c r="BU267" s="80">
        <v>28.308</v>
      </c>
      <c r="BV267" s="80">
        <v>0</v>
      </c>
      <c r="BW267" s="80">
        <v>0</v>
      </c>
      <c r="BX267" s="80">
        <v>0</v>
      </c>
      <c r="BY267" s="80">
        <v>0</v>
      </c>
      <c r="BZ267" s="80">
        <v>0</v>
      </c>
      <c r="CA267" s="80">
        <v>0</v>
      </c>
      <c r="CB267" s="80">
        <v>0</v>
      </c>
      <c r="CC267" s="80">
        <v>0</v>
      </c>
    </row>
    <row r="268" spans="1:81">
      <c r="A268" s="80" t="s">
        <v>1981</v>
      </c>
      <c r="B268" s="80">
        <v>115</v>
      </c>
      <c r="C268" s="80">
        <v>13</v>
      </c>
      <c r="D268" s="80">
        <v>7</v>
      </c>
      <c r="E268" s="80">
        <v>2016</v>
      </c>
      <c r="F268" s="80" t="s">
        <v>92</v>
      </c>
      <c r="G268" s="80" t="s">
        <v>1968</v>
      </c>
      <c r="H268" s="80" t="s">
        <v>1969</v>
      </c>
      <c r="I268" s="177"/>
      <c r="J268" s="81">
        <v>64.87280046139395</v>
      </c>
      <c r="K268" s="81">
        <v>1.4597975079994583</v>
      </c>
      <c r="L268" s="81">
        <v>8.1450576774831891</v>
      </c>
      <c r="M268" s="81">
        <v>20.20290872165527</v>
      </c>
      <c r="N268" s="81">
        <v>33.608245005810559</v>
      </c>
      <c r="O268" s="81">
        <v>16.259889537792265</v>
      </c>
      <c r="P268" s="81">
        <v>19.629236613605304</v>
      </c>
      <c r="Q268" s="81">
        <v>1.0923949427482997</v>
      </c>
      <c r="R268" s="81">
        <v>0</v>
      </c>
      <c r="S268" s="81">
        <v>1.5600497561089064</v>
      </c>
      <c r="T268" s="82"/>
      <c r="U268" s="81">
        <v>4764460</v>
      </c>
      <c r="V268" s="81">
        <v>629</v>
      </c>
      <c r="W268" s="81">
        <v>220</v>
      </c>
      <c r="X268" s="81">
        <v>3946</v>
      </c>
      <c r="Y268" s="81">
        <v>5059</v>
      </c>
      <c r="Z268" s="81">
        <v>9563</v>
      </c>
      <c r="AA268" s="81">
        <v>4040</v>
      </c>
      <c r="AB268" s="81">
        <v>15466</v>
      </c>
      <c r="AC268" s="81">
        <v>0</v>
      </c>
      <c r="AD268" s="81">
        <v>1.5600497561089059</v>
      </c>
      <c r="AE268" s="82"/>
      <c r="AF268" s="81">
        <v>55990915.947279491</v>
      </c>
      <c r="AG268" s="81">
        <v>1014555.830156334</v>
      </c>
      <c r="AH268" s="81">
        <v>908629.1331093068</v>
      </c>
      <c r="AI268" s="81">
        <v>24869901.947188281</v>
      </c>
      <c r="AJ268" s="81">
        <v>46595751.642488897</v>
      </c>
      <c r="AK268" s="81">
        <v>0</v>
      </c>
      <c r="AL268" s="81">
        <v>0</v>
      </c>
      <c r="AM268" s="81">
        <v>2121197.1052799998</v>
      </c>
      <c r="AN268" s="81">
        <v>0</v>
      </c>
      <c r="AO268" s="81">
        <v>0</v>
      </c>
      <c r="AP268" s="82"/>
      <c r="AQ268" s="81">
        <v>178</v>
      </c>
      <c r="AR268" s="81">
        <v>25</v>
      </c>
      <c r="AS268" s="81">
        <v>0</v>
      </c>
      <c r="AT268" s="81">
        <v>0</v>
      </c>
      <c r="AU268" s="81">
        <v>0</v>
      </c>
      <c r="AV268" s="81">
        <v>0</v>
      </c>
      <c r="AW268" s="81" t="s">
        <v>564</v>
      </c>
      <c r="AX268" s="82"/>
      <c r="AY268" s="81">
        <v>795.09999999999991</v>
      </c>
      <c r="AZ268" s="81">
        <v>708.2</v>
      </c>
      <c r="BA268" s="81">
        <v>0</v>
      </c>
      <c r="BB268" s="81">
        <v>0</v>
      </c>
      <c r="BC268" s="81">
        <v>0</v>
      </c>
      <c r="BD268" s="81">
        <v>0</v>
      </c>
      <c r="BE268" s="81" t="s">
        <v>564</v>
      </c>
      <c r="BF268" s="82"/>
      <c r="BG268" s="81">
        <v>0</v>
      </c>
      <c r="BH268" s="81">
        <v>0</v>
      </c>
      <c r="BI268" s="81">
        <v>18.266999999999999</v>
      </c>
      <c r="BJ268" s="81">
        <v>0</v>
      </c>
      <c r="BK268" s="81">
        <v>0</v>
      </c>
      <c r="BL268" s="81">
        <v>0</v>
      </c>
      <c r="BM268" s="82"/>
      <c r="BN268" s="81">
        <v>0</v>
      </c>
      <c r="BO268" s="81">
        <v>0</v>
      </c>
      <c r="BP268" s="81">
        <v>4</v>
      </c>
      <c r="BQ268" s="81">
        <v>0</v>
      </c>
      <c r="BR268" s="81">
        <v>0</v>
      </c>
      <c r="BS268" s="81">
        <v>0</v>
      </c>
      <c r="BT268"/>
      <c r="BU268" s="80">
        <v>18.266999999999999</v>
      </c>
      <c r="BV268" s="80">
        <v>0</v>
      </c>
      <c r="BW268" s="80">
        <v>0</v>
      </c>
      <c r="BX268" s="80">
        <v>0</v>
      </c>
      <c r="BY268" s="80">
        <v>0</v>
      </c>
      <c r="BZ268" s="80">
        <v>0</v>
      </c>
      <c r="CA268" s="80">
        <v>0</v>
      </c>
      <c r="CB268" s="80">
        <v>0</v>
      </c>
      <c r="CC268" s="80">
        <v>0</v>
      </c>
    </row>
    <row r="269" spans="1:81">
      <c r="A269" s="80" t="s">
        <v>1982</v>
      </c>
      <c r="B269" s="80">
        <v>116</v>
      </c>
      <c r="C269" s="80">
        <v>14</v>
      </c>
      <c r="D269" s="80">
        <v>7</v>
      </c>
      <c r="E269" s="80">
        <v>2017</v>
      </c>
      <c r="F269" s="80" t="s">
        <v>71</v>
      </c>
      <c r="G269" s="80" t="s">
        <v>1968</v>
      </c>
      <c r="H269" s="80" t="s">
        <v>1969</v>
      </c>
      <c r="I269" s="177"/>
      <c r="J269" s="81">
        <v>58.19286637702853</v>
      </c>
      <c r="K269" s="81">
        <v>1.4111247221483187</v>
      </c>
      <c r="L269" s="81">
        <v>8.354304913240064</v>
      </c>
      <c r="M269" s="81">
        <v>18.57424716633761</v>
      </c>
      <c r="N269" s="81">
        <v>32.960658428385223</v>
      </c>
      <c r="O269" s="81">
        <v>16.004602165638342</v>
      </c>
      <c r="P269" s="81">
        <v>19.471096803346033</v>
      </c>
      <c r="Q269" s="81">
        <v>1.0404922371562608</v>
      </c>
      <c r="R269" s="81">
        <v>0</v>
      </c>
      <c r="S269" s="81">
        <v>1.883723732950757</v>
      </c>
      <c r="T269" s="82"/>
      <c r="U269" s="81">
        <v>4842543</v>
      </c>
      <c r="V269" s="81">
        <v>629</v>
      </c>
      <c r="W269" s="81">
        <v>220</v>
      </c>
      <c r="X269" s="81">
        <v>3946</v>
      </c>
      <c r="Y269" s="81">
        <v>5024</v>
      </c>
      <c r="Z269" s="81">
        <v>9569</v>
      </c>
      <c r="AA269" s="81">
        <v>4033</v>
      </c>
      <c r="AB269" s="81">
        <v>15234</v>
      </c>
      <c r="AC269" s="81">
        <v>0</v>
      </c>
      <c r="AD269" s="81">
        <v>1.883723732950757</v>
      </c>
      <c r="AE269" s="82"/>
      <c r="AF269" s="81">
        <v>54777435.6154598</v>
      </c>
      <c r="AG269" s="81">
        <v>1023260.711845538</v>
      </c>
      <c r="AH269" s="81">
        <v>1303111.494005254</v>
      </c>
      <c r="AI269" s="81">
        <v>25080727.698536061</v>
      </c>
      <c r="AJ269" s="81">
        <v>48461267.736981533</v>
      </c>
      <c r="AK269" s="81">
        <v>0</v>
      </c>
      <c r="AL269" s="81">
        <v>0</v>
      </c>
      <c r="AM269" s="81">
        <v>2092647.0830604869</v>
      </c>
      <c r="AN269" s="81">
        <v>0</v>
      </c>
      <c r="AO269" s="81">
        <v>0</v>
      </c>
      <c r="AP269" s="82"/>
      <c r="AQ269" s="81">
        <v>185</v>
      </c>
      <c r="AR269" s="81">
        <v>29</v>
      </c>
      <c r="AS269" s="81">
        <v>0</v>
      </c>
      <c r="AT269" s="81">
        <v>0</v>
      </c>
      <c r="AU269" s="81">
        <v>0</v>
      </c>
      <c r="AV269" s="81">
        <v>0</v>
      </c>
      <c r="AW269" s="81" t="s">
        <v>564</v>
      </c>
      <c r="AX269" s="82"/>
      <c r="AY269" s="81">
        <v>831.2</v>
      </c>
      <c r="AZ269" s="81">
        <v>795.5</v>
      </c>
      <c r="BA269" s="81">
        <v>0</v>
      </c>
      <c r="BB269" s="81">
        <v>0</v>
      </c>
      <c r="BC269" s="81">
        <v>0</v>
      </c>
      <c r="BD269" s="81">
        <v>0</v>
      </c>
      <c r="BE269" s="81" t="s">
        <v>564</v>
      </c>
      <c r="BF269" s="82"/>
      <c r="BG269" s="81">
        <v>0</v>
      </c>
      <c r="BH269" s="81">
        <v>0</v>
      </c>
      <c r="BI269" s="81">
        <v>20.082999999999998</v>
      </c>
      <c r="BJ269" s="81">
        <v>0</v>
      </c>
      <c r="BK269" s="81">
        <v>0</v>
      </c>
      <c r="BL269" s="81">
        <v>0</v>
      </c>
      <c r="BM269" s="82"/>
      <c r="BN269" s="81">
        <v>0</v>
      </c>
      <c r="BO269" s="81">
        <v>0</v>
      </c>
      <c r="BP269" s="81">
        <v>4</v>
      </c>
      <c r="BQ269" s="81">
        <v>0</v>
      </c>
      <c r="BR269" s="81">
        <v>0</v>
      </c>
      <c r="BS269" s="81">
        <v>0</v>
      </c>
      <c r="BT269"/>
      <c r="BU269" s="80">
        <v>20.082999999999998</v>
      </c>
      <c r="BV269" s="80">
        <v>0</v>
      </c>
      <c r="BW269" s="80">
        <v>0</v>
      </c>
      <c r="BX269" s="80">
        <v>0</v>
      </c>
      <c r="BY269" s="80">
        <v>0</v>
      </c>
      <c r="BZ269" s="80">
        <v>0</v>
      </c>
      <c r="CA269" s="80">
        <v>0</v>
      </c>
      <c r="CB269" s="80">
        <v>0</v>
      </c>
      <c r="CC269" s="80">
        <v>0</v>
      </c>
    </row>
    <row r="270" spans="1:81">
      <c r="A270" s="80" t="s">
        <v>1983</v>
      </c>
      <c r="B270" s="80">
        <v>117</v>
      </c>
      <c r="C270" s="80">
        <v>15</v>
      </c>
      <c r="D270" s="80">
        <v>7</v>
      </c>
      <c r="E270" s="80">
        <v>2018</v>
      </c>
      <c r="F270" s="80" t="s">
        <v>93</v>
      </c>
      <c r="G270" s="80" t="s">
        <v>1968</v>
      </c>
      <c r="H270" s="80" t="s">
        <v>1969</v>
      </c>
      <c r="I270" s="177"/>
      <c r="J270" s="81">
        <v>66.446514959421179</v>
      </c>
      <c r="K270" s="81">
        <v>1.2872504057783187</v>
      </c>
      <c r="L270" s="81">
        <v>7.475188093715639</v>
      </c>
      <c r="M270" s="81">
        <v>16.91047891947294</v>
      </c>
      <c r="N270" s="81">
        <v>29.869952647401092</v>
      </c>
      <c r="O270" s="81">
        <v>15.690781632211996</v>
      </c>
      <c r="P270" s="81">
        <v>19.239037802819183</v>
      </c>
      <c r="Q270" s="81">
        <v>0.94993291383867873</v>
      </c>
      <c r="R270" s="81">
        <v>0</v>
      </c>
      <c r="S270" s="81">
        <v>1.9026087360490551</v>
      </c>
      <c r="T270" s="82"/>
      <c r="U270" s="81">
        <v>5497324</v>
      </c>
      <c r="V270" s="81">
        <v>629</v>
      </c>
      <c r="W270" s="81">
        <v>220</v>
      </c>
      <c r="X270" s="81">
        <v>3946</v>
      </c>
      <c r="Y270" s="81">
        <v>5002</v>
      </c>
      <c r="Z270" s="81">
        <v>9561</v>
      </c>
      <c r="AA270" s="81">
        <v>4025</v>
      </c>
      <c r="AB270" s="81">
        <v>14988</v>
      </c>
      <c r="AC270" s="81">
        <v>0</v>
      </c>
      <c r="AD270" s="81">
        <v>1.9026087360490549</v>
      </c>
      <c r="AE270" s="82"/>
      <c r="AF270" s="81">
        <v>64199175.410538733</v>
      </c>
      <c r="AG270" s="81">
        <v>910517.7667877893</v>
      </c>
      <c r="AH270" s="81">
        <v>1205813.3867422389</v>
      </c>
      <c r="AI270" s="81">
        <v>23577515.02691685</v>
      </c>
      <c r="AJ270" s="81">
        <v>48079616.955091983</v>
      </c>
      <c r="AK270" s="81">
        <v>0</v>
      </c>
      <c r="AL270" s="81">
        <v>0</v>
      </c>
      <c r="AM270" s="81">
        <v>2063114.8473461929</v>
      </c>
      <c r="AN270" s="81">
        <v>0</v>
      </c>
      <c r="AO270" s="81">
        <v>0</v>
      </c>
      <c r="AP270" s="82"/>
      <c r="AQ270" s="81">
        <v>200</v>
      </c>
      <c r="AR270" s="81">
        <v>30</v>
      </c>
      <c r="AS270" s="81">
        <v>0</v>
      </c>
      <c r="AT270" s="81">
        <v>0</v>
      </c>
      <c r="AU270" s="81">
        <v>0</v>
      </c>
      <c r="AV270" s="81">
        <v>0</v>
      </c>
      <c r="AW270" s="81" t="s">
        <v>564</v>
      </c>
      <c r="AX270" s="82"/>
      <c r="AY270" s="81">
        <v>905.39999999999986</v>
      </c>
      <c r="AZ270" s="81">
        <v>1061.5999999999999</v>
      </c>
      <c r="BA270" s="81">
        <v>0</v>
      </c>
      <c r="BB270" s="81">
        <v>0</v>
      </c>
      <c r="BC270" s="81">
        <v>0</v>
      </c>
      <c r="BD270" s="81">
        <v>0</v>
      </c>
      <c r="BE270" s="81" t="s">
        <v>564</v>
      </c>
      <c r="BF270" s="82"/>
      <c r="BG270" s="81">
        <v>0</v>
      </c>
      <c r="BH270" s="81">
        <v>0</v>
      </c>
      <c r="BI270" s="81">
        <v>18.303999999999998</v>
      </c>
      <c r="BJ270" s="81">
        <v>0</v>
      </c>
      <c r="BK270" s="81">
        <v>0</v>
      </c>
      <c r="BL270" s="81">
        <v>0</v>
      </c>
      <c r="BM270" s="82"/>
      <c r="BN270" s="81">
        <v>0</v>
      </c>
      <c r="BO270" s="81">
        <v>0</v>
      </c>
      <c r="BP270" s="81">
        <v>4</v>
      </c>
      <c r="BQ270" s="81">
        <v>0</v>
      </c>
      <c r="BR270" s="81">
        <v>0</v>
      </c>
      <c r="BS270" s="81">
        <v>0</v>
      </c>
      <c r="BT270"/>
      <c r="BU270" s="80">
        <v>18.303999999999998</v>
      </c>
      <c r="BV270" s="80">
        <v>0</v>
      </c>
      <c r="BW270" s="80">
        <v>0</v>
      </c>
      <c r="BX270" s="80">
        <v>0</v>
      </c>
      <c r="BY270" s="80">
        <v>0</v>
      </c>
      <c r="BZ270" s="80">
        <v>0</v>
      </c>
      <c r="CA270" s="80">
        <v>0</v>
      </c>
      <c r="CB270" s="80">
        <v>0</v>
      </c>
      <c r="CC270" s="80">
        <v>0</v>
      </c>
    </row>
    <row r="271" spans="1:81">
      <c r="A271" s="80" t="s">
        <v>1984</v>
      </c>
      <c r="B271" s="80">
        <v>118</v>
      </c>
      <c r="C271" s="80">
        <v>16</v>
      </c>
      <c r="D271" s="80">
        <v>7</v>
      </c>
      <c r="E271" s="80">
        <v>2019</v>
      </c>
      <c r="F271" s="80" t="s">
        <v>73</v>
      </c>
      <c r="G271" s="80" t="s">
        <v>1968</v>
      </c>
      <c r="H271" s="80" t="s">
        <v>1969</v>
      </c>
      <c r="I271" s="177"/>
      <c r="J271" s="81">
        <v>81.438651975738523</v>
      </c>
      <c r="K271" s="81">
        <v>1.1587205552291926</v>
      </c>
      <c r="L271" s="81">
        <v>7.5162863829029591</v>
      </c>
      <c r="M271" s="81">
        <v>16.921445370417253</v>
      </c>
      <c r="N271" s="81">
        <v>24.624591970305147</v>
      </c>
      <c r="O271" s="81">
        <v>15.084610814169267</v>
      </c>
      <c r="P271" s="81">
        <v>18.729150782364179</v>
      </c>
      <c r="Q271" s="81">
        <v>0.90576161845737979</v>
      </c>
      <c r="R271" s="81">
        <v>0</v>
      </c>
      <c r="S271" s="81">
        <v>1.6323210308703797</v>
      </c>
      <c r="T271" s="82"/>
      <c r="U271" s="81">
        <v>7319270</v>
      </c>
      <c r="V271" s="81">
        <v>629</v>
      </c>
      <c r="W271" s="81">
        <v>220</v>
      </c>
      <c r="X271" s="81">
        <v>3946</v>
      </c>
      <c r="Y271" s="81">
        <v>4998</v>
      </c>
      <c r="Z271" s="81">
        <v>9444</v>
      </c>
      <c r="AA271" s="81">
        <v>3889</v>
      </c>
      <c r="AB271" s="81">
        <v>14678</v>
      </c>
      <c r="AC271" s="81">
        <v>0</v>
      </c>
      <c r="AD271" s="81">
        <v>1.6323210308703799</v>
      </c>
      <c r="AE271" s="82"/>
      <c r="AF271" s="81">
        <v>79704529.90881671</v>
      </c>
      <c r="AG271" s="81">
        <v>879462.15525140811</v>
      </c>
      <c r="AH271" s="81">
        <v>1290254.977218383</v>
      </c>
      <c r="AI271" s="81">
        <v>25513060.38708229</v>
      </c>
      <c r="AJ271" s="81">
        <v>39653176.397773243</v>
      </c>
      <c r="AK271" s="81">
        <v>0</v>
      </c>
      <c r="AL271" s="81">
        <v>0</v>
      </c>
      <c r="AM271" s="81">
        <v>1999033.1040751592</v>
      </c>
      <c r="AN271" s="81">
        <v>0</v>
      </c>
      <c r="AO271" s="81">
        <v>0</v>
      </c>
      <c r="AP271" s="82"/>
      <c r="AQ271" s="81">
        <v>215</v>
      </c>
      <c r="AR271" s="81">
        <v>34</v>
      </c>
      <c r="AS271" s="81">
        <v>0</v>
      </c>
      <c r="AT271" s="81">
        <v>1</v>
      </c>
      <c r="AU271" s="81">
        <v>0</v>
      </c>
      <c r="AV271" s="81">
        <v>0</v>
      </c>
      <c r="AW271" s="81" t="s">
        <v>564</v>
      </c>
      <c r="AX271" s="82"/>
      <c r="AY271" s="81">
        <v>981.8</v>
      </c>
      <c r="AZ271" s="81">
        <v>1177.4000000000001</v>
      </c>
      <c r="BA271" s="81">
        <v>0</v>
      </c>
      <c r="BB271" s="81">
        <v>199</v>
      </c>
      <c r="BC271" s="81">
        <v>0</v>
      </c>
      <c r="BD271" s="81">
        <v>0</v>
      </c>
      <c r="BE271" s="81" t="s">
        <v>564</v>
      </c>
      <c r="BF271" s="82"/>
      <c r="BG271" s="81">
        <v>0</v>
      </c>
      <c r="BH271" s="81">
        <v>0</v>
      </c>
      <c r="BI271" s="81">
        <v>12.686999999999999</v>
      </c>
      <c r="BJ271" s="81">
        <v>0</v>
      </c>
      <c r="BK271" s="81">
        <v>0</v>
      </c>
      <c r="BL271" s="81">
        <v>0</v>
      </c>
      <c r="BM271" s="82"/>
      <c r="BN271" s="81">
        <v>0</v>
      </c>
      <c r="BO271" s="81">
        <v>0</v>
      </c>
      <c r="BP271" s="81">
        <v>3</v>
      </c>
      <c r="BQ271" s="81">
        <v>0</v>
      </c>
      <c r="BR271" s="81">
        <v>0</v>
      </c>
      <c r="BS271" s="81">
        <v>0</v>
      </c>
      <c r="BT271"/>
      <c r="BU271" s="80">
        <v>12.686999999999999</v>
      </c>
      <c r="BV271" s="80">
        <v>0</v>
      </c>
      <c r="BW271" s="80">
        <v>0</v>
      </c>
      <c r="BX271" s="80">
        <v>0</v>
      </c>
      <c r="BY271" s="80">
        <v>0</v>
      </c>
      <c r="BZ271" s="80">
        <v>0</v>
      </c>
      <c r="CA271" s="80">
        <v>0</v>
      </c>
      <c r="CB271" s="80">
        <v>0</v>
      </c>
      <c r="CC271" s="80">
        <v>0</v>
      </c>
    </row>
    <row r="272" spans="1:81">
      <c r="A272" s="80" t="s">
        <v>1985</v>
      </c>
      <c r="B272" s="80">
        <v>119</v>
      </c>
      <c r="C272" s="80">
        <v>17</v>
      </c>
      <c r="D272" s="80">
        <v>7</v>
      </c>
      <c r="E272" s="80">
        <v>2020</v>
      </c>
      <c r="F272" s="80" t="s">
        <v>218</v>
      </c>
      <c r="G272" s="80" t="s">
        <v>1968</v>
      </c>
      <c r="H272" s="80" t="s">
        <v>1969</v>
      </c>
      <c r="I272" s="177"/>
      <c r="J272" s="81">
        <v>69.235763312418783</v>
      </c>
      <c r="K272" s="81">
        <v>1.0772830464942622</v>
      </c>
      <c r="L272" s="81">
        <v>10.401852481986149</v>
      </c>
      <c r="M272" s="81">
        <v>14.41166134287219</v>
      </c>
      <c r="N272" s="81">
        <v>22.489457190704886</v>
      </c>
      <c r="O272" s="81">
        <v>12.961556602227569</v>
      </c>
      <c r="P272" s="81">
        <v>17.792400313411864</v>
      </c>
      <c r="Q272" s="81">
        <v>0.85089752145427</v>
      </c>
      <c r="R272" s="81">
        <v>0</v>
      </c>
      <c r="S272" s="81">
        <v>1.6279925392424539</v>
      </c>
      <c r="T272" s="82"/>
      <c r="U272" s="81">
        <v>6751308</v>
      </c>
      <c r="V272" s="81">
        <v>533</v>
      </c>
      <c r="W272" s="81">
        <v>463</v>
      </c>
      <c r="X272" s="81">
        <v>4024</v>
      </c>
      <c r="Y272" s="81">
        <v>5001</v>
      </c>
      <c r="Z272" s="81">
        <v>9262</v>
      </c>
      <c r="AA272" s="81">
        <v>4014</v>
      </c>
      <c r="AB272" s="81">
        <v>14431</v>
      </c>
      <c r="AC272" s="81">
        <v>0</v>
      </c>
      <c r="AD272" s="81">
        <v>1.6279925392424539</v>
      </c>
      <c r="AE272" s="82"/>
      <c r="AF272" s="81">
        <v>73515337.254320219</v>
      </c>
      <c r="AG272" s="81">
        <v>788604.19906211982</v>
      </c>
      <c r="AH272" s="81">
        <v>1761314.6781094312</v>
      </c>
      <c r="AI272" s="81">
        <v>22691804.542403508</v>
      </c>
      <c r="AJ272" s="81">
        <v>39989300.630971871</v>
      </c>
      <c r="AK272" s="81"/>
      <c r="AL272" s="81"/>
      <c r="AM272" s="81">
        <v>1883405.8317540467</v>
      </c>
      <c r="AN272" s="81"/>
      <c r="AO272" s="81"/>
      <c r="AP272" s="82"/>
      <c r="AQ272" s="81">
        <v>221</v>
      </c>
      <c r="AR272" s="81">
        <v>34</v>
      </c>
      <c r="AS272" s="81">
        <v>0</v>
      </c>
      <c r="AT272" s="81">
        <v>1</v>
      </c>
      <c r="AU272" s="81">
        <v>0</v>
      </c>
      <c r="AV272" s="81">
        <v>0</v>
      </c>
      <c r="AW272" s="81">
        <v>0</v>
      </c>
      <c r="AX272" s="82"/>
      <c r="AY272" s="81">
        <v>1009.5</v>
      </c>
      <c r="AZ272" s="81">
        <v>1177.4000000000001</v>
      </c>
      <c r="BA272" s="81">
        <v>0</v>
      </c>
      <c r="BB272" s="81">
        <v>199</v>
      </c>
      <c r="BC272" s="81">
        <v>0</v>
      </c>
      <c r="BD272" s="81">
        <v>0</v>
      </c>
      <c r="BE272" s="81">
        <v>0</v>
      </c>
      <c r="BF272" s="82"/>
      <c r="BG272" s="81">
        <v>0</v>
      </c>
      <c r="BH272" s="81">
        <v>0</v>
      </c>
      <c r="BI272" s="81">
        <v>15.625999999999999</v>
      </c>
      <c r="BJ272" s="81">
        <v>0</v>
      </c>
      <c r="BK272" s="81">
        <v>0</v>
      </c>
      <c r="BL272" s="81">
        <v>0</v>
      </c>
      <c r="BM272" s="82"/>
      <c r="BN272" s="81">
        <v>0</v>
      </c>
      <c r="BO272" s="81">
        <v>0</v>
      </c>
      <c r="BP272" s="81">
        <v>4</v>
      </c>
      <c r="BQ272" s="81">
        <v>0</v>
      </c>
      <c r="BR272" s="81">
        <v>0</v>
      </c>
      <c r="BS272" s="81">
        <v>0</v>
      </c>
      <c r="BT272"/>
      <c r="BU272" s="80">
        <v>15.625999999999999</v>
      </c>
      <c r="BV272" s="80">
        <v>0</v>
      </c>
      <c r="BW272" s="80">
        <v>0</v>
      </c>
      <c r="BX272" s="80">
        <v>0</v>
      </c>
      <c r="BY272" s="80">
        <v>0</v>
      </c>
      <c r="BZ272" s="80">
        <v>0</v>
      </c>
      <c r="CA272" s="80">
        <v>0</v>
      </c>
      <c r="CB272" s="80">
        <v>0</v>
      </c>
      <c r="CC272" s="80">
        <v>0</v>
      </c>
    </row>
    <row r="273" spans="1:81">
      <c r="A273" s="80" t="s">
        <v>1986</v>
      </c>
      <c r="B273" s="80">
        <v>119</v>
      </c>
      <c r="C273" s="80">
        <v>18</v>
      </c>
      <c r="D273" s="80">
        <v>7</v>
      </c>
      <c r="E273" s="80">
        <v>2021</v>
      </c>
      <c r="F273" s="80" t="s">
        <v>75</v>
      </c>
      <c r="G273" s="174" t="s">
        <v>1968</v>
      </c>
      <c r="H273" s="80" t="s">
        <v>1969</v>
      </c>
      <c r="I273" s="177"/>
      <c r="J273" s="81">
        <v>79.877560199995088</v>
      </c>
      <c r="K273" s="81">
        <v>1.148431742742724</v>
      </c>
      <c r="L273" s="81">
        <v>12.525205530943166</v>
      </c>
      <c r="M273" s="81">
        <v>16.166551852900355</v>
      </c>
      <c r="N273" s="81">
        <v>23.221059967004091</v>
      </c>
      <c r="O273" s="81">
        <v>12.4560499727592</v>
      </c>
      <c r="P273" s="81">
        <v>18.33116228021122</v>
      </c>
      <c r="Q273" s="81">
        <v>0.84320774862720338</v>
      </c>
      <c r="R273" s="81">
        <v>0</v>
      </c>
      <c r="S273" s="81">
        <v>1.6098904515954819</v>
      </c>
      <c r="T273" s="82"/>
      <c r="U273" s="81">
        <v>8504599</v>
      </c>
      <c r="V273" s="81">
        <v>533</v>
      </c>
      <c r="W273" s="81">
        <v>463</v>
      </c>
      <c r="X273" s="81">
        <v>4024</v>
      </c>
      <c r="Y273" s="81">
        <v>4969</v>
      </c>
      <c r="Z273" s="81">
        <v>9165</v>
      </c>
      <c r="AA273" s="81">
        <v>4033</v>
      </c>
      <c r="AB273" s="81">
        <v>14131</v>
      </c>
      <c r="AC273" s="81">
        <v>0</v>
      </c>
      <c r="AD273" s="81">
        <v>1.6098904515954819</v>
      </c>
      <c r="AE273" s="82"/>
      <c r="AF273" s="81">
        <v>81155425.109600484</v>
      </c>
      <c r="AG273" s="81">
        <v>834517.74224249891</v>
      </c>
      <c r="AH273" s="81">
        <v>2211811.8335402948</v>
      </c>
      <c r="AI273" s="81">
        <v>25642117.957277291</v>
      </c>
      <c r="AJ273" s="81">
        <v>39058677.731624037</v>
      </c>
      <c r="AK273" s="81">
        <v>0</v>
      </c>
      <c r="AL273" s="81">
        <v>0</v>
      </c>
      <c r="AM273" s="81">
        <v>1854889.998612063</v>
      </c>
      <c r="AN273" s="81">
        <v>0</v>
      </c>
      <c r="AO273" s="81">
        <v>0</v>
      </c>
      <c r="AP273" s="82"/>
      <c r="AQ273" s="81">
        <v>235</v>
      </c>
      <c r="AR273" s="81">
        <v>34</v>
      </c>
      <c r="AS273" s="81">
        <v>0</v>
      </c>
      <c r="AT273" s="81">
        <v>1</v>
      </c>
      <c r="AU273" s="81">
        <v>0</v>
      </c>
      <c r="AV273" s="81">
        <v>0</v>
      </c>
      <c r="AW273" s="81"/>
      <c r="AX273" s="82"/>
      <c r="AY273" s="81">
        <v>1096.4000000000001</v>
      </c>
      <c r="AZ273" s="81">
        <v>1186.9000000000001</v>
      </c>
      <c r="BA273" s="81">
        <v>0</v>
      </c>
      <c r="BB273" s="81">
        <v>199</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1987</v>
      </c>
      <c r="B274" s="80">
        <v>119</v>
      </c>
      <c r="C274" s="80">
        <v>19</v>
      </c>
      <c r="D274" s="80">
        <v>7</v>
      </c>
      <c r="E274" s="80">
        <v>2022</v>
      </c>
      <c r="F274" s="80" t="s">
        <v>568</v>
      </c>
      <c r="G274" s="174" t="s">
        <v>1968</v>
      </c>
      <c r="H274" s="80" t="s">
        <v>1969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248</v>
      </c>
      <c r="AR274" s="81">
        <v>35</v>
      </c>
      <c r="AS274" s="81">
        <v>0</v>
      </c>
      <c r="AT274" s="81">
        <v>1</v>
      </c>
      <c r="AU274" s="81">
        <v>0</v>
      </c>
      <c r="AV274" s="81">
        <v>0</v>
      </c>
      <c r="AW274" s="81"/>
      <c r="AX274" s="82"/>
      <c r="AY274" s="81">
        <v>1175.8999999999996</v>
      </c>
      <c r="AZ274" s="81">
        <v>1196.8999999999999</v>
      </c>
      <c r="BA274" s="81">
        <v>0</v>
      </c>
      <c r="BB274" s="81">
        <v>199</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1988</v>
      </c>
      <c r="B275" s="80">
        <v>205</v>
      </c>
      <c r="C275" s="80">
        <v>1</v>
      </c>
      <c r="D275" s="80">
        <v>13</v>
      </c>
      <c r="E275" s="80">
        <v>1990</v>
      </c>
      <c r="F275" s="80" t="s">
        <v>562</v>
      </c>
      <c r="G275" s="80" t="s">
        <v>1989</v>
      </c>
      <c r="H275" s="80" t="s">
        <v>1990</v>
      </c>
      <c r="I275" s="177"/>
      <c r="J275" s="81">
        <v>57.911755704534031</v>
      </c>
      <c r="K275" s="81">
        <v>2.8021278634401892</v>
      </c>
      <c r="L275" s="81">
        <v>3.8257464236608389</v>
      </c>
      <c r="M275" s="81">
        <v>11.728089773386296</v>
      </c>
      <c r="N275" s="81">
        <v>9.8253493911802838</v>
      </c>
      <c r="O275" s="81">
        <v>17.507404018807676</v>
      </c>
      <c r="P275" s="81">
        <v>24.706449427833178</v>
      </c>
      <c r="Q275" s="81">
        <v>1.0890824751287949</v>
      </c>
      <c r="R275" s="81">
        <v>0</v>
      </c>
      <c r="S275" s="81">
        <v>1.1624532610730871</v>
      </c>
      <c r="T275" s="82"/>
      <c r="U275" s="81">
        <v>1400777</v>
      </c>
      <c r="V275" s="81">
        <v>952</v>
      </c>
      <c r="W275" s="81">
        <v>37</v>
      </c>
      <c r="X275" s="81">
        <v>3951</v>
      </c>
      <c r="Y275" s="81">
        <v>4422</v>
      </c>
      <c r="Z275" s="81">
        <v>7201</v>
      </c>
      <c r="AA275" s="81">
        <v>5999</v>
      </c>
      <c r="AB275" s="81">
        <v>17683</v>
      </c>
      <c r="AC275" s="81">
        <v>0</v>
      </c>
      <c r="AD275" s="81">
        <v>1.1624532610730871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1991</v>
      </c>
      <c r="B276" s="80">
        <v>206</v>
      </c>
      <c r="C276" s="80">
        <v>2</v>
      </c>
      <c r="D276" s="80">
        <v>13</v>
      </c>
      <c r="E276" s="80">
        <v>2005</v>
      </c>
      <c r="F276" s="80" t="s">
        <v>565</v>
      </c>
      <c r="G276" s="80" t="s">
        <v>1989</v>
      </c>
      <c r="H276" s="80" t="s">
        <v>1990</v>
      </c>
      <c r="I276" s="177"/>
      <c r="J276" s="81">
        <v>186.73061004833269</v>
      </c>
      <c r="K276" s="81">
        <v>1.9589649671227818</v>
      </c>
      <c r="L276" s="81">
        <v>11.724960331191921</v>
      </c>
      <c r="M276" s="81">
        <v>22.208263008603137</v>
      </c>
      <c r="N276" s="81">
        <v>14.296325736070562</v>
      </c>
      <c r="O276" s="81">
        <v>22.923903702480242</v>
      </c>
      <c r="P276" s="81">
        <v>32.334306356660036</v>
      </c>
      <c r="Q276" s="81">
        <v>1.0152787982648139</v>
      </c>
      <c r="R276" s="81">
        <v>0</v>
      </c>
      <c r="S276" s="81">
        <v>0.81446785282244283</v>
      </c>
      <c r="T276" s="82"/>
      <c r="U276" s="81">
        <v>4740127</v>
      </c>
      <c r="V276" s="81">
        <v>828</v>
      </c>
      <c r="W276" s="81">
        <v>125</v>
      </c>
      <c r="X276" s="81">
        <v>4157</v>
      </c>
      <c r="Y276" s="81">
        <v>5445</v>
      </c>
      <c r="Z276" s="81">
        <v>10911</v>
      </c>
      <c r="AA276" s="81">
        <v>6430</v>
      </c>
      <c r="AB276" s="81">
        <v>17233</v>
      </c>
      <c r="AC276" s="81">
        <v>0</v>
      </c>
      <c r="AD276" s="81">
        <v>0.81446785282244283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1992</v>
      </c>
      <c r="B277" s="80">
        <v>207</v>
      </c>
      <c r="C277" s="80">
        <v>3</v>
      </c>
      <c r="D277" s="80">
        <v>13</v>
      </c>
      <c r="E277" s="80">
        <v>2006</v>
      </c>
      <c r="F277" s="80" t="s">
        <v>566</v>
      </c>
      <c r="G277" s="80" t="s">
        <v>1989</v>
      </c>
      <c r="H277" s="80" t="s">
        <v>1990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1993</v>
      </c>
      <c r="B278" s="80">
        <v>208</v>
      </c>
      <c r="C278" s="80">
        <v>4</v>
      </c>
      <c r="D278" s="80">
        <v>13</v>
      </c>
      <c r="E278" s="80">
        <v>2007</v>
      </c>
      <c r="F278" s="80" t="s">
        <v>567</v>
      </c>
      <c r="G278" s="80" t="s">
        <v>1989</v>
      </c>
      <c r="H278" s="80" t="s">
        <v>1990</v>
      </c>
      <c r="I278" s="177"/>
      <c r="J278" s="81">
        <v>185.47557914412343</v>
      </c>
      <c r="K278" s="81">
        <v>1.6883725327655854</v>
      </c>
      <c r="L278" s="81">
        <v>17.846092812903887</v>
      </c>
      <c r="M278" s="81">
        <v>22.754508802338982</v>
      </c>
      <c r="N278" s="81">
        <v>17.252577679733573</v>
      </c>
      <c r="O278" s="81">
        <v>22.029490903052181</v>
      </c>
      <c r="P278" s="81">
        <v>32.303727922113126</v>
      </c>
      <c r="Q278" s="81">
        <v>1.0414278503044787</v>
      </c>
      <c r="R278" s="81">
        <v>0</v>
      </c>
      <c r="S278" s="81">
        <v>0.89842454980340791</v>
      </c>
      <c r="T278" s="82"/>
      <c r="U278" s="81">
        <v>5290066</v>
      </c>
      <c r="V278" s="81">
        <v>696</v>
      </c>
      <c r="W278" s="81">
        <v>219</v>
      </c>
      <c r="X278" s="81">
        <v>5100</v>
      </c>
      <c r="Y278" s="81">
        <v>5507</v>
      </c>
      <c r="Z278" s="81">
        <v>10900</v>
      </c>
      <c r="AA278" s="81">
        <v>6326</v>
      </c>
      <c r="AB278" s="81">
        <v>16742</v>
      </c>
      <c r="AC278" s="81">
        <v>0</v>
      </c>
      <c r="AD278" s="81">
        <v>0.89842454980340791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1994</v>
      </c>
      <c r="B279" s="80">
        <v>209</v>
      </c>
      <c r="C279" s="80">
        <v>5</v>
      </c>
      <c r="D279" s="80">
        <v>13</v>
      </c>
      <c r="E279" s="80">
        <v>2008</v>
      </c>
      <c r="F279" s="80" t="s">
        <v>84</v>
      </c>
      <c r="G279" s="80" t="s">
        <v>1989</v>
      </c>
      <c r="H279" s="80" t="s">
        <v>1990</v>
      </c>
      <c r="I279" s="177"/>
      <c r="J279" s="81">
        <v>146.42881782336488</v>
      </c>
      <c r="K279" s="81">
        <v>1.3286399153501176</v>
      </c>
      <c r="L279" s="81">
        <v>10.725727306331638</v>
      </c>
      <c r="M279" s="81">
        <v>25.687255338572619</v>
      </c>
      <c r="N279" s="81">
        <v>16.356393227729516</v>
      </c>
      <c r="O279" s="81">
        <v>21.384043278138321</v>
      </c>
      <c r="P279" s="81">
        <v>31.46100531872472</v>
      </c>
      <c r="Q279" s="81">
        <v>1.0095366687461318</v>
      </c>
      <c r="R279" s="81">
        <v>0</v>
      </c>
      <c r="S279" s="81">
        <v>1.1749347501384708</v>
      </c>
      <c r="T279" s="82"/>
      <c r="U279" s="81">
        <v>4824648</v>
      </c>
      <c r="V279" s="81">
        <v>696</v>
      </c>
      <c r="W279" s="81">
        <v>150</v>
      </c>
      <c r="X279" s="81">
        <v>5100</v>
      </c>
      <c r="Y279" s="81">
        <v>5508</v>
      </c>
      <c r="Z279" s="81">
        <v>10952</v>
      </c>
      <c r="AA279" s="81">
        <v>6168</v>
      </c>
      <c r="AB279" s="81">
        <v>16496</v>
      </c>
      <c r="AC279" s="81">
        <v>0</v>
      </c>
      <c r="AD279" s="81">
        <v>1.1749347501384708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1995</v>
      </c>
      <c r="B280" s="80">
        <v>210</v>
      </c>
      <c r="C280" s="80">
        <v>6</v>
      </c>
      <c r="D280" s="80">
        <v>13</v>
      </c>
      <c r="E280" s="80">
        <v>2009</v>
      </c>
      <c r="F280" s="80" t="s">
        <v>85</v>
      </c>
      <c r="G280" s="80" t="s">
        <v>1989</v>
      </c>
      <c r="H280" s="80" t="s">
        <v>1990</v>
      </c>
      <c r="I280" s="177"/>
      <c r="J280" s="81">
        <v>164.25423875240145</v>
      </c>
      <c r="K280" s="81">
        <v>1.0440729282100703</v>
      </c>
      <c r="L280" s="81">
        <v>14.138974257225764</v>
      </c>
      <c r="M280" s="81">
        <v>22.634674332165289</v>
      </c>
      <c r="N280" s="81">
        <v>15.068256923135856</v>
      </c>
      <c r="O280" s="81">
        <v>21.66858707126471</v>
      </c>
      <c r="P280" s="81">
        <v>30.630536655206367</v>
      </c>
      <c r="Q280" s="81">
        <v>0.94880349237978889</v>
      </c>
      <c r="R280" s="81">
        <v>0</v>
      </c>
      <c r="S280" s="81">
        <v>0.9823283755209461</v>
      </c>
      <c r="T280" s="82"/>
      <c r="U280" s="81">
        <v>4676576</v>
      </c>
      <c r="V280" s="81">
        <v>703</v>
      </c>
      <c r="W280" s="81">
        <v>255</v>
      </c>
      <c r="X280" s="81">
        <v>5115</v>
      </c>
      <c r="Y280" s="81">
        <v>5507</v>
      </c>
      <c r="Z280" s="81">
        <v>10954</v>
      </c>
      <c r="AA280" s="81">
        <v>6165</v>
      </c>
      <c r="AB280" s="81">
        <v>16275</v>
      </c>
      <c r="AC280" s="81">
        <v>0</v>
      </c>
      <c r="AD280" s="81">
        <v>0.9823283755209461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39.770000000000003</v>
      </c>
      <c r="BJ280" s="81">
        <v>0</v>
      </c>
      <c r="BK280" s="81">
        <v>0</v>
      </c>
      <c r="BL280" s="81">
        <v>0</v>
      </c>
      <c r="BM280" s="82"/>
      <c r="BN280" s="81">
        <v>0</v>
      </c>
      <c r="BO280" s="81">
        <v>0</v>
      </c>
      <c r="BP280" s="81">
        <v>4</v>
      </c>
      <c r="BQ280" s="81">
        <v>0</v>
      </c>
      <c r="BR280" s="81">
        <v>0</v>
      </c>
      <c r="BS280" s="81">
        <v>0</v>
      </c>
      <c r="BT280"/>
      <c r="BU280" s="80"/>
      <c r="BV280" s="80"/>
      <c r="BW280" s="80"/>
      <c r="BX280" s="80"/>
      <c r="BY280" s="80"/>
      <c r="BZ280" s="80"/>
      <c r="CA280" s="80"/>
      <c r="CB280" s="80"/>
      <c r="CC280" s="80"/>
    </row>
    <row r="281" spans="1:81">
      <c r="A281" s="80" t="s">
        <v>1996</v>
      </c>
      <c r="B281" s="80">
        <v>211</v>
      </c>
      <c r="C281" s="80">
        <v>7</v>
      </c>
      <c r="D281" s="80">
        <v>13</v>
      </c>
      <c r="E281" s="80">
        <v>2010</v>
      </c>
      <c r="F281" s="80" t="s">
        <v>86</v>
      </c>
      <c r="G281" s="80" t="s">
        <v>1989</v>
      </c>
      <c r="H281" s="80" t="s">
        <v>1990</v>
      </c>
      <c r="I281" s="177"/>
      <c r="J281" s="81">
        <v>174.47655130867946</v>
      </c>
      <c r="K281" s="81">
        <v>1.1126948553224494</v>
      </c>
      <c r="L281" s="81">
        <v>13.386168121685234</v>
      </c>
      <c r="M281" s="81">
        <v>22.594004632895103</v>
      </c>
      <c r="N281" s="81">
        <v>15.409340277202185</v>
      </c>
      <c r="O281" s="81">
        <v>21.653029964690493</v>
      </c>
      <c r="P281" s="81">
        <v>31.28259868280745</v>
      </c>
      <c r="Q281" s="81">
        <v>0.97479888530681857</v>
      </c>
      <c r="R281" s="81">
        <v>0</v>
      </c>
      <c r="S281" s="81">
        <v>1.2487857476013648</v>
      </c>
      <c r="T281" s="82"/>
      <c r="U281" s="81">
        <v>4507897</v>
      </c>
      <c r="V281" s="81">
        <v>703</v>
      </c>
      <c r="W281" s="81">
        <v>255</v>
      </c>
      <c r="X281" s="81">
        <v>5115</v>
      </c>
      <c r="Y281" s="81">
        <v>5513</v>
      </c>
      <c r="Z281" s="81">
        <v>10997</v>
      </c>
      <c r="AA281" s="81">
        <v>6139</v>
      </c>
      <c r="AB281" s="81">
        <v>16022</v>
      </c>
      <c r="AC281" s="81">
        <v>0</v>
      </c>
      <c r="AD281" s="81">
        <v>1.2487857476013648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40.844000000000001</v>
      </c>
      <c r="BJ281" s="81">
        <v>0</v>
      </c>
      <c r="BK281" s="81">
        <v>0</v>
      </c>
      <c r="BL281" s="81">
        <v>0</v>
      </c>
      <c r="BM281" s="82"/>
      <c r="BN281" s="81">
        <v>0</v>
      </c>
      <c r="BO281" s="81">
        <v>0</v>
      </c>
      <c r="BP281" s="81">
        <v>4</v>
      </c>
      <c r="BQ281" s="81">
        <v>0</v>
      </c>
      <c r="BR281" s="81">
        <v>0</v>
      </c>
      <c r="BS281" s="81">
        <v>0</v>
      </c>
      <c r="BT281"/>
      <c r="BU281" s="80">
        <v>40.844000000000001</v>
      </c>
      <c r="BV281" s="80">
        <v>0</v>
      </c>
      <c r="BW281" s="80">
        <v>0</v>
      </c>
      <c r="BX281" s="80">
        <v>0</v>
      </c>
      <c r="BY281" s="80">
        <v>0</v>
      </c>
      <c r="BZ281" s="80">
        <v>0</v>
      </c>
      <c r="CA281" s="80">
        <v>0</v>
      </c>
      <c r="CB281" s="80">
        <v>0</v>
      </c>
      <c r="CC281" s="80">
        <v>0</v>
      </c>
    </row>
    <row r="282" spans="1:81">
      <c r="A282" s="80" t="s">
        <v>1997</v>
      </c>
      <c r="B282" s="80">
        <v>212</v>
      </c>
      <c r="C282" s="80">
        <v>8</v>
      </c>
      <c r="D282" s="80">
        <v>13</v>
      </c>
      <c r="E282" s="80">
        <v>2011</v>
      </c>
      <c r="F282" s="80" t="s">
        <v>87</v>
      </c>
      <c r="G282" s="80" t="s">
        <v>1989</v>
      </c>
      <c r="H282" s="80" t="s">
        <v>1990</v>
      </c>
      <c r="I282" s="177"/>
      <c r="J282" s="81">
        <v>151.6850455192438</v>
      </c>
      <c r="K282" s="81">
        <v>1.7564960194861103</v>
      </c>
      <c r="L282" s="81">
        <v>13.05073533221422</v>
      </c>
      <c r="M282" s="81">
        <v>26.176277236768737</v>
      </c>
      <c r="N282" s="81">
        <v>16.124354427343594</v>
      </c>
      <c r="O282" s="81">
        <v>21.186838826884404</v>
      </c>
      <c r="P282" s="81">
        <v>30.027240009738257</v>
      </c>
      <c r="Q282" s="81">
        <v>1.1071331096047632</v>
      </c>
      <c r="R282" s="81">
        <v>0</v>
      </c>
      <c r="S282" s="81">
        <v>1.3865301522685842</v>
      </c>
      <c r="T282" s="82"/>
      <c r="U282" s="81">
        <v>4102991</v>
      </c>
      <c r="V282" s="81">
        <v>703</v>
      </c>
      <c r="W282" s="81">
        <v>255</v>
      </c>
      <c r="X282" s="81">
        <v>5115</v>
      </c>
      <c r="Y282" s="81">
        <v>5490</v>
      </c>
      <c r="Z282" s="81">
        <v>10994</v>
      </c>
      <c r="AA282" s="81">
        <v>6068</v>
      </c>
      <c r="AB282" s="81">
        <v>15776</v>
      </c>
      <c r="AC282" s="81">
        <v>0</v>
      </c>
      <c r="AD282" s="81">
        <v>1.3865301522685842</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38.951999999999998</v>
      </c>
      <c r="BJ282" s="81">
        <v>0</v>
      </c>
      <c r="BK282" s="81">
        <v>0</v>
      </c>
      <c r="BL282" s="81">
        <v>0</v>
      </c>
      <c r="BM282" s="82"/>
      <c r="BN282" s="81">
        <v>0</v>
      </c>
      <c r="BO282" s="81">
        <v>0</v>
      </c>
      <c r="BP282" s="81">
        <v>4</v>
      </c>
      <c r="BQ282" s="81">
        <v>0</v>
      </c>
      <c r="BR282" s="81">
        <v>0</v>
      </c>
      <c r="BS282" s="81">
        <v>0</v>
      </c>
      <c r="BT282"/>
      <c r="BU282" s="80">
        <v>38.951999999999998</v>
      </c>
      <c r="BV282" s="80">
        <v>0</v>
      </c>
      <c r="BW282" s="80">
        <v>0</v>
      </c>
      <c r="BX282" s="80">
        <v>0</v>
      </c>
      <c r="BY282" s="80">
        <v>0</v>
      </c>
      <c r="BZ282" s="80">
        <v>0</v>
      </c>
      <c r="CA282" s="80">
        <v>0</v>
      </c>
      <c r="CB282" s="80">
        <v>0</v>
      </c>
      <c r="CC282" s="80">
        <v>0</v>
      </c>
    </row>
    <row r="283" spans="1:81">
      <c r="A283" s="80" t="s">
        <v>1998</v>
      </c>
      <c r="B283" s="80">
        <v>213</v>
      </c>
      <c r="C283" s="80">
        <v>9</v>
      </c>
      <c r="D283" s="80">
        <v>13</v>
      </c>
      <c r="E283" s="80">
        <v>2012</v>
      </c>
      <c r="F283" s="80" t="s">
        <v>88</v>
      </c>
      <c r="G283" s="80" t="s">
        <v>1989</v>
      </c>
      <c r="H283" s="80" t="s">
        <v>1990</v>
      </c>
      <c r="I283" s="177"/>
      <c r="J283" s="81">
        <v>143.12693484951836</v>
      </c>
      <c r="K283" s="81">
        <v>1.7427498596151836</v>
      </c>
      <c r="L283" s="81">
        <v>13.102817455672847</v>
      </c>
      <c r="M283" s="81">
        <v>29.252063342765535</v>
      </c>
      <c r="N283" s="81">
        <v>18.471868546139909</v>
      </c>
      <c r="O283" s="81">
        <v>21.161600745373388</v>
      </c>
      <c r="P283" s="81">
        <v>29.969159572235778</v>
      </c>
      <c r="Q283" s="81">
        <v>1.2105746143294058</v>
      </c>
      <c r="R283" s="81">
        <v>0</v>
      </c>
      <c r="S283" s="81">
        <v>1.2474819091015157</v>
      </c>
      <c r="T283" s="82"/>
      <c r="U283" s="81">
        <v>3890123</v>
      </c>
      <c r="V283" s="81">
        <v>703</v>
      </c>
      <c r="W283" s="81">
        <v>255</v>
      </c>
      <c r="X283" s="81">
        <v>5115</v>
      </c>
      <c r="Y283" s="81">
        <v>5721</v>
      </c>
      <c r="Z283" s="81">
        <v>11068</v>
      </c>
      <c r="AA283" s="81">
        <v>6022</v>
      </c>
      <c r="AB283" s="81">
        <v>15877</v>
      </c>
      <c r="AC283" s="81">
        <v>0</v>
      </c>
      <c r="AD283" s="81">
        <v>1.2474819091015157</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43.634999999999998</v>
      </c>
      <c r="BJ283" s="81">
        <v>0</v>
      </c>
      <c r="BK283" s="81">
        <v>0</v>
      </c>
      <c r="BL283" s="81">
        <v>0</v>
      </c>
      <c r="BM283" s="82"/>
      <c r="BN283" s="81">
        <v>0</v>
      </c>
      <c r="BO283" s="81">
        <v>0</v>
      </c>
      <c r="BP283" s="81">
        <v>4</v>
      </c>
      <c r="BQ283" s="81">
        <v>0</v>
      </c>
      <c r="BR283" s="81">
        <v>0</v>
      </c>
      <c r="BS283" s="81">
        <v>0</v>
      </c>
      <c r="BT283"/>
      <c r="BU283" s="80">
        <v>43.634999999999998</v>
      </c>
      <c r="BV283" s="80">
        <v>0</v>
      </c>
      <c r="BW283" s="80">
        <v>0</v>
      </c>
      <c r="BX283" s="80">
        <v>0</v>
      </c>
      <c r="BY283" s="80">
        <v>0</v>
      </c>
      <c r="BZ283" s="80">
        <v>0</v>
      </c>
      <c r="CA283" s="80">
        <v>0</v>
      </c>
      <c r="CB283" s="80">
        <v>0</v>
      </c>
      <c r="CC283" s="80">
        <v>0</v>
      </c>
    </row>
    <row r="284" spans="1:81">
      <c r="A284" s="80" t="s">
        <v>1999</v>
      </c>
      <c r="B284" s="80">
        <v>214</v>
      </c>
      <c r="C284" s="80">
        <v>10</v>
      </c>
      <c r="D284" s="80">
        <v>13</v>
      </c>
      <c r="E284" s="80">
        <v>2013</v>
      </c>
      <c r="F284" s="80" t="s">
        <v>89</v>
      </c>
      <c r="G284" s="80" t="s">
        <v>1989</v>
      </c>
      <c r="H284" s="80" t="s">
        <v>1990</v>
      </c>
      <c r="I284" s="177"/>
      <c r="J284" s="81">
        <v>168.90165644150298</v>
      </c>
      <c r="K284" s="81">
        <v>1.5532904303040527</v>
      </c>
      <c r="L284" s="81">
        <v>13.10614473515764</v>
      </c>
      <c r="M284" s="81">
        <v>29.003028406297783</v>
      </c>
      <c r="N284" s="81">
        <v>19.247416693342746</v>
      </c>
      <c r="O284" s="81">
        <v>20.496918131249942</v>
      </c>
      <c r="P284" s="81">
        <v>30.082080142098924</v>
      </c>
      <c r="Q284" s="81">
        <v>1.2096965000349531</v>
      </c>
      <c r="R284" s="81">
        <v>0</v>
      </c>
      <c r="S284" s="81">
        <v>1.3199239218688057</v>
      </c>
      <c r="T284" s="82"/>
      <c r="U284" s="81">
        <v>4471820</v>
      </c>
      <c r="V284" s="81">
        <v>703</v>
      </c>
      <c r="W284" s="81">
        <v>255</v>
      </c>
      <c r="X284" s="81">
        <v>5115</v>
      </c>
      <c r="Y284" s="81">
        <v>5672</v>
      </c>
      <c r="Z284" s="81">
        <v>11199</v>
      </c>
      <c r="AA284" s="81">
        <v>6022</v>
      </c>
      <c r="AB284" s="81">
        <v>15638</v>
      </c>
      <c r="AC284" s="81">
        <v>0</v>
      </c>
      <c r="AD284" s="81">
        <v>1.3199239218688057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19.289000000000001</v>
      </c>
      <c r="BJ284" s="81">
        <v>0</v>
      </c>
      <c r="BK284" s="81">
        <v>0</v>
      </c>
      <c r="BL284" s="81">
        <v>0</v>
      </c>
      <c r="BM284" s="82"/>
      <c r="BN284" s="81">
        <v>0</v>
      </c>
      <c r="BO284" s="81">
        <v>0</v>
      </c>
      <c r="BP284" s="81">
        <v>3</v>
      </c>
      <c r="BQ284" s="81">
        <v>0</v>
      </c>
      <c r="BR284" s="81">
        <v>0</v>
      </c>
      <c r="BS284" s="81">
        <v>0</v>
      </c>
      <c r="BT284"/>
      <c r="BU284" s="80">
        <v>19.289000000000001</v>
      </c>
      <c r="BV284" s="80">
        <v>0</v>
      </c>
      <c r="BW284" s="80">
        <v>0</v>
      </c>
      <c r="BX284" s="80">
        <v>0</v>
      </c>
      <c r="BY284" s="80">
        <v>0</v>
      </c>
      <c r="BZ284" s="80">
        <v>0</v>
      </c>
      <c r="CA284" s="80">
        <v>0</v>
      </c>
      <c r="CB284" s="80">
        <v>0</v>
      </c>
      <c r="CC284" s="80">
        <v>0</v>
      </c>
    </row>
    <row r="285" spans="1:81">
      <c r="A285" s="80" t="s">
        <v>2000</v>
      </c>
      <c r="B285" s="80">
        <v>215</v>
      </c>
      <c r="C285" s="80">
        <v>11</v>
      </c>
      <c r="D285" s="80">
        <v>13</v>
      </c>
      <c r="E285" s="80">
        <v>2014</v>
      </c>
      <c r="F285" s="80" t="s">
        <v>90</v>
      </c>
      <c r="G285" s="80" t="s">
        <v>1989</v>
      </c>
      <c r="H285" s="80" t="s">
        <v>1990</v>
      </c>
      <c r="I285" s="177"/>
      <c r="J285" s="81">
        <v>171.64039184352393</v>
      </c>
      <c r="K285" s="81">
        <v>1.3867371750448128</v>
      </c>
      <c r="L285" s="81">
        <v>17.707738888763991</v>
      </c>
      <c r="M285" s="81">
        <v>25.854055607318831</v>
      </c>
      <c r="N285" s="81">
        <v>15.974148166085323</v>
      </c>
      <c r="O285" s="81">
        <v>19.511751146554023</v>
      </c>
      <c r="P285" s="81">
        <v>30.047728483925663</v>
      </c>
      <c r="Q285" s="81">
        <v>1.1449887900922371</v>
      </c>
      <c r="R285" s="81">
        <v>0</v>
      </c>
      <c r="S285" s="81">
        <v>1.6864025716208959</v>
      </c>
      <c r="T285" s="82"/>
      <c r="U285" s="81">
        <v>5002607</v>
      </c>
      <c r="V285" s="81">
        <v>580</v>
      </c>
      <c r="W285" s="81">
        <v>309</v>
      </c>
      <c r="X285" s="81">
        <v>4958</v>
      </c>
      <c r="Y285" s="81">
        <v>5722</v>
      </c>
      <c r="Z285" s="81">
        <v>11228</v>
      </c>
      <c r="AA285" s="81">
        <v>5984</v>
      </c>
      <c r="AB285" s="81">
        <v>15427</v>
      </c>
      <c r="AC285" s="81">
        <v>0</v>
      </c>
      <c r="AD285" s="81">
        <v>1.6864025716208959</v>
      </c>
      <c r="AE285" s="82"/>
      <c r="AF285" s="81">
        <v>53988460.657555655</v>
      </c>
      <c r="AG285" s="81">
        <v>1336524.4565675</v>
      </c>
      <c r="AH285" s="81">
        <v>4401528.5493652662</v>
      </c>
      <c r="AI285" s="81">
        <v>35946415.099071294</v>
      </c>
      <c r="AJ285" s="81">
        <v>21991505.30477123</v>
      </c>
      <c r="AK285" s="81">
        <v>0</v>
      </c>
      <c r="AL285" s="81">
        <v>0</v>
      </c>
      <c r="AM285" s="81">
        <v>2117896.5710226959</v>
      </c>
      <c r="AN285" s="81">
        <v>0</v>
      </c>
      <c r="AO285" s="81">
        <v>0</v>
      </c>
      <c r="AP285" s="82"/>
      <c r="AQ285" s="81">
        <v>133</v>
      </c>
      <c r="AR285" s="81">
        <v>100</v>
      </c>
      <c r="AS285" s="81">
        <v>0</v>
      </c>
      <c r="AT285" s="81">
        <v>0</v>
      </c>
      <c r="AU285" s="81">
        <v>0</v>
      </c>
      <c r="AV285" s="81">
        <v>0</v>
      </c>
      <c r="AW285" s="81" t="s">
        <v>564</v>
      </c>
      <c r="AX285" s="82"/>
      <c r="AY285" s="81">
        <v>613.20000000000005</v>
      </c>
      <c r="AZ285" s="81">
        <v>11129.1</v>
      </c>
      <c r="BA285" s="81">
        <v>0</v>
      </c>
      <c r="BB285" s="81">
        <v>0</v>
      </c>
      <c r="BC285" s="81">
        <v>0</v>
      </c>
      <c r="BD285" s="81">
        <v>0</v>
      </c>
      <c r="BE285" s="81" t="s">
        <v>564</v>
      </c>
      <c r="BF285" s="82"/>
      <c r="BG285" s="81">
        <v>0</v>
      </c>
      <c r="BH285" s="81">
        <v>0</v>
      </c>
      <c r="BI285" s="81">
        <v>18.587</v>
      </c>
      <c r="BJ285" s="81">
        <v>0</v>
      </c>
      <c r="BK285" s="81">
        <v>0</v>
      </c>
      <c r="BL285" s="81">
        <v>0</v>
      </c>
      <c r="BM285" s="82"/>
      <c r="BN285" s="81">
        <v>0</v>
      </c>
      <c r="BO285" s="81">
        <v>0</v>
      </c>
      <c r="BP285" s="81">
        <v>3</v>
      </c>
      <c r="BQ285" s="81">
        <v>0</v>
      </c>
      <c r="BR285" s="81">
        <v>0</v>
      </c>
      <c r="BS285" s="81">
        <v>0</v>
      </c>
      <c r="BT285"/>
      <c r="BU285" s="80">
        <v>18.587</v>
      </c>
      <c r="BV285" s="80">
        <v>0</v>
      </c>
      <c r="BW285" s="80">
        <v>0</v>
      </c>
      <c r="BX285" s="80">
        <v>0</v>
      </c>
      <c r="BY285" s="80">
        <v>0</v>
      </c>
      <c r="BZ285" s="80">
        <v>0</v>
      </c>
      <c r="CA285" s="80">
        <v>0</v>
      </c>
      <c r="CB285" s="80">
        <v>0</v>
      </c>
      <c r="CC285" s="80">
        <v>0</v>
      </c>
    </row>
    <row r="286" spans="1:81">
      <c r="A286" s="80" t="s">
        <v>2001</v>
      </c>
      <c r="B286" s="80">
        <v>216</v>
      </c>
      <c r="C286" s="80">
        <v>12</v>
      </c>
      <c r="D286" s="80">
        <v>13</v>
      </c>
      <c r="E286" s="80">
        <v>2015</v>
      </c>
      <c r="F286" s="80" t="s">
        <v>91</v>
      </c>
      <c r="G286" s="80" t="s">
        <v>1989</v>
      </c>
      <c r="H286" s="80" t="s">
        <v>1990</v>
      </c>
      <c r="I286" s="177"/>
      <c r="J286" s="81">
        <v>241.62065138008893</v>
      </c>
      <c r="K286" s="81">
        <v>1.3771452615735844</v>
      </c>
      <c r="L286" s="81">
        <v>18.600513036126475</v>
      </c>
      <c r="M286" s="81">
        <v>26.266791278580033</v>
      </c>
      <c r="N286" s="81">
        <v>14.916932783880908</v>
      </c>
      <c r="O286" s="81">
        <v>19.415056089003258</v>
      </c>
      <c r="P286" s="81">
        <v>30.116598203867991</v>
      </c>
      <c r="Q286" s="81">
        <v>1.1073002326270853</v>
      </c>
      <c r="R286" s="81">
        <v>0</v>
      </c>
      <c r="S286" s="81">
        <v>1.7295498073063151</v>
      </c>
      <c r="T286" s="82"/>
      <c r="U286" s="81">
        <v>6962533</v>
      </c>
      <c r="V286" s="81">
        <v>580</v>
      </c>
      <c r="W286" s="81">
        <v>309</v>
      </c>
      <c r="X286" s="81">
        <v>4958</v>
      </c>
      <c r="Y286" s="81">
        <v>5749</v>
      </c>
      <c r="Z286" s="81">
        <v>11280</v>
      </c>
      <c r="AA286" s="81">
        <v>5993</v>
      </c>
      <c r="AB286" s="81">
        <v>15240</v>
      </c>
      <c r="AC286" s="81">
        <v>0</v>
      </c>
      <c r="AD286" s="81">
        <v>1.7295498073063151</v>
      </c>
      <c r="AE286" s="82"/>
      <c r="AF286" s="81">
        <v>74777607.131989419</v>
      </c>
      <c r="AG286" s="81">
        <v>1185094.9273378155</v>
      </c>
      <c r="AH286" s="81">
        <v>3886999.3957152427</v>
      </c>
      <c r="AI286" s="81">
        <v>37267964.973602965</v>
      </c>
      <c r="AJ286" s="81">
        <v>20019021.331788495</v>
      </c>
      <c r="AK286" s="81">
        <v>0</v>
      </c>
      <c r="AL286" s="81">
        <v>0</v>
      </c>
      <c r="AM286" s="81">
        <v>2088578.0706044307</v>
      </c>
      <c r="AN286" s="81">
        <v>0</v>
      </c>
      <c r="AO286" s="81">
        <v>0</v>
      </c>
      <c r="AP286" s="82"/>
      <c r="AQ286" s="81">
        <v>170</v>
      </c>
      <c r="AR286" s="81">
        <v>194</v>
      </c>
      <c r="AS286" s="81">
        <v>0</v>
      </c>
      <c r="AT286" s="81">
        <v>0</v>
      </c>
      <c r="AU286" s="81">
        <v>0</v>
      </c>
      <c r="AV286" s="81">
        <v>0</v>
      </c>
      <c r="AW286" s="81" t="s">
        <v>564</v>
      </c>
      <c r="AX286" s="82"/>
      <c r="AY286" s="81">
        <v>798</v>
      </c>
      <c r="AZ286" s="81">
        <v>21961.5</v>
      </c>
      <c r="BA286" s="81">
        <v>0</v>
      </c>
      <c r="BB286" s="81">
        <v>0</v>
      </c>
      <c r="BC286" s="81">
        <v>0</v>
      </c>
      <c r="BD286" s="81">
        <v>0</v>
      </c>
      <c r="BE286" s="81" t="s">
        <v>564</v>
      </c>
      <c r="BF286" s="82"/>
      <c r="BG286" s="81">
        <v>0</v>
      </c>
      <c r="BH286" s="81">
        <v>0</v>
      </c>
      <c r="BI286" s="81">
        <v>47.5</v>
      </c>
      <c r="BJ286" s="81">
        <v>0</v>
      </c>
      <c r="BK286" s="81">
        <v>0</v>
      </c>
      <c r="BL286" s="81">
        <v>0</v>
      </c>
      <c r="BM286" s="82"/>
      <c r="BN286" s="81">
        <v>0</v>
      </c>
      <c r="BO286" s="81">
        <v>0</v>
      </c>
      <c r="BP286" s="81">
        <v>4</v>
      </c>
      <c r="BQ286" s="81">
        <v>0</v>
      </c>
      <c r="BR286" s="81">
        <v>0</v>
      </c>
      <c r="BS286" s="81">
        <v>0</v>
      </c>
      <c r="BT286"/>
      <c r="BU286" s="80">
        <v>47.5</v>
      </c>
      <c r="BV286" s="80">
        <v>0</v>
      </c>
      <c r="BW286" s="80">
        <v>0</v>
      </c>
      <c r="BX286" s="80">
        <v>0</v>
      </c>
      <c r="BY286" s="80">
        <v>0</v>
      </c>
      <c r="BZ286" s="80">
        <v>0</v>
      </c>
      <c r="CA286" s="80">
        <v>0</v>
      </c>
      <c r="CB286" s="80">
        <v>0</v>
      </c>
      <c r="CC286" s="80">
        <v>0</v>
      </c>
    </row>
    <row r="287" spans="1:81">
      <c r="A287" s="80" t="s">
        <v>2002</v>
      </c>
      <c r="B287" s="80">
        <v>217</v>
      </c>
      <c r="C287" s="80">
        <v>13</v>
      </c>
      <c r="D287" s="80">
        <v>13</v>
      </c>
      <c r="E287" s="80">
        <v>2016</v>
      </c>
      <c r="F287" s="80" t="s">
        <v>92</v>
      </c>
      <c r="G287" s="80" t="s">
        <v>1989</v>
      </c>
      <c r="H287" s="80" t="s">
        <v>1990</v>
      </c>
      <c r="I287" s="177"/>
      <c r="J287" s="81">
        <v>210.8893525448274</v>
      </c>
      <c r="K287" s="81">
        <v>1.3271618572300063</v>
      </c>
      <c r="L287" s="81">
        <v>21.635679469563879</v>
      </c>
      <c r="M287" s="81">
        <v>22.590082415050716</v>
      </c>
      <c r="N287" s="81">
        <v>15.799378672898531</v>
      </c>
      <c r="O287" s="81">
        <v>19.301711391092525</v>
      </c>
      <c r="P287" s="81">
        <v>29.385550257199224</v>
      </c>
      <c r="Q287" s="81">
        <v>1.0627294910507512</v>
      </c>
      <c r="R287" s="81">
        <v>0</v>
      </c>
      <c r="S287" s="81">
        <v>1.428343109077457</v>
      </c>
      <c r="T287" s="82"/>
      <c r="U287" s="81">
        <v>5741382</v>
      </c>
      <c r="V287" s="81">
        <v>580</v>
      </c>
      <c r="W287" s="81">
        <v>309</v>
      </c>
      <c r="X287" s="81">
        <v>4958</v>
      </c>
      <c r="Y287" s="81">
        <v>5810</v>
      </c>
      <c r="Z287" s="81">
        <v>11352</v>
      </c>
      <c r="AA287" s="81">
        <v>6048</v>
      </c>
      <c r="AB287" s="81">
        <v>15046</v>
      </c>
      <c r="AC287" s="81">
        <v>0</v>
      </c>
      <c r="AD287" s="81">
        <v>1.428343109077457</v>
      </c>
      <c r="AE287" s="82"/>
      <c r="AF287" s="81">
        <v>67731629.567524448</v>
      </c>
      <c r="AG287" s="81">
        <v>1129208.450984617</v>
      </c>
      <c r="AH287" s="81">
        <v>3579249.377927654</v>
      </c>
      <c r="AI287" s="81">
        <v>34679838.99223911</v>
      </c>
      <c r="AJ287" s="81">
        <v>21503857.33739553</v>
      </c>
      <c r="AK287" s="81">
        <v>0</v>
      </c>
      <c r="AL287" s="81">
        <v>0</v>
      </c>
      <c r="AM287" s="81">
        <v>2063593.1492333431</v>
      </c>
      <c r="AN287" s="81">
        <v>0</v>
      </c>
      <c r="AO287" s="81">
        <v>0</v>
      </c>
      <c r="AP287" s="82"/>
      <c r="AQ287" s="81">
        <v>194</v>
      </c>
      <c r="AR287" s="81">
        <v>265</v>
      </c>
      <c r="AS287" s="81">
        <v>0</v>
      </c>
      <c r="AT287" s="81">
        <v>0</v>
      </c>
      <c r="AU287" s="81">
        <v>0</v>
      </c>
      <c r="AV287" s="81">
        <v>0</v>
      </c>
      <c r="AW287" s="81" t="s">
        <v>564</v>
      </c>
      <c r="AX287" s="82"/>
      <c r="AY287" s="81">
        <v>915.59999999999991</v>
      </c>
      <c r="AZ287" s="81">
        <v>26835.7</v>
      </c>
      <c r="BA287" s="81">
        <v>0</v>
      </c>
      <c r="BB287" s="81">
        <v>0</v>
      </c>
      <c r="BC287" s="81">
        <v>0</v>
      </c>
      <c r="BD287" s="81">
        <v>0</v>
      </c>
      <c r="BE287" s="81" t="s">
        <v>564</v>
      </c>
      <c r="BF287" s="82"/>
      <c r="BG287" s="81">
        <v>0</v>
      </c>
      <c r="BH287" s="81">
        <v>0</v>
      </c>
      <c r="BI287" s="81">
        <v>47.61</v>
      </c>
      <c r="BJ287" s="81">
        <v>0</v>
      </c>
      <c r="BK287" s="81">
        <v>0</v>
      </c>
      <c r="BL287" s="81">
        <v>0</v>
      </c>
      <c r="BM287" s="82"/>
      <c r="BN287" s="81">
        <v>0</v>
      </c>
      <c r="BO287" s="81">
        <v>0</v>
      </c>
      <c r="BP287" s="81">
        <v>4</v>
      </c>
      <c r="BQ287" s="81">
        <v>0</v>
      </c>
      <c r="BR287" s="81">
        <v>0</v>
      </c>
      <c r="BS287" s="81">
        <v>0</v>
      </c>
      <c r="BT287"/>
      <c r="BU287" s="80">
        <v>47.61</v>
      </c>
      <c r="BV287" s="80">
        <v>0</v>
      </c>
      <c r="BW287" s="80">
        <v>0</v>
      </c>
      <c r="BX287" s="80">
        <v>0</v>
      </c>
      <c r="BY287" s="80">
        <v>0</v>
      </c>
      <c r="BZ287" s="80">
        <v>0</v>
      </c>
      <c r="CA287" s="80">
        <v>0</v>
      </c>
      <c r="CB287" s="80">
        <v>0</v>
      </c>
      <c r="CC287" s="80">
        <v>0</v>
      </c>
    </row>
    <row r="288" spans="1:81">
      <c r="A288" s="80" t="s">
        <v>2003</v>
      </c>
      <c r="B288" s="80">
        <v>218</v>
      </c>
      <c r="C288" s="80">
        <v>14</v>
      </c>
      <c r="D288" s="80">
        <v>13</v>
      </c>
      <c r="E288" s="80">
        <v>2017</v>
      </c>
      <c r="F288" s="80" t="s">
        <v>71</v>
      </c>
      <c r="G288" s="80" t="s">
        <v>1989</v>
      </c>
      <c r="H288" s="80" t="s">
        <v>1990</v>
      </c>
      <c r="I288" s="177"/>
      <c r="J288" s="81">
        <v>187.18864048073829</v>
      </c>
      <c r="K288" s="81">
        <v>1.3284527169771274</v>
      </c>
      <c r="L288" s="81">
        <v>19.845760624765393</v>
      </c>
      <c r="M288" s="81">
        <v>22.920243451579537</v>
      </c>
      <c r="N288" s="81">
        <v>17.69988798943178</v>
      </c>
      <c r="O288" s="81">
        <v>18.993443640191138</v>
      </c>
      <c r="P288" s="81">
        <v>28.692469204633145</v>
      </c>
      <c r="Q288" s="81">
        <v>1.0206167454264148</v>
      </c>
      <c r="R288" s="81">
        <v>0</v>
      </c>
      <c r="S288" s="81">
        <v>1.3061154653791889</v>
      </c>
      <c r="T288" s="82"/>
      <c r="U288" s="81">
        <v>5429094</v>
      </c>
      <c r="V288" s="81">
        <v>580</v>
      </c>
      <c r="W288" s="81">
        <v>309</v>
      </c>
      <c r="X288" s="81">
        <v>4958</v>
      </c>
      <c r="Y288" s="81">
        <v>5883</v>
      </c>
      <c r="Z288" s="81">
        <v>11356</v>
      </c>
      <c r="AA288" s="81">
        <v>5943</v>
      </c>
      <c r="AB288" s="81">
        <v>14943</v>
      </c>
      <c r="AC288" s="81">
        <v>0</v>
      </c>
      <c r="AD288" s="81">
        <v>1.3061154653791891</v>
      </c>
      <c r="AE288" s="82"/>
      <c r="AF288" s="81">
        <v>60050233.680497713</v>
      </c>
      <c r="AG288" s="81">
        <v>1141072.2067756951</v>
      </c>
      <c r="AH288" s="81">
        <v>4401132.3384933574</v>
      </c>
      <c r="AI288" s="81">
        <v>36884665.981809743</v>
      </c>
      <c r="AJ288" s="81">
        <v>24619887.786220759</v>
      </c>
      <c r="AK288" s="81">
        <v>0</v>
      </c>
      <c r="AL288" s="81">
        <v>0</v>
      </c>
      <c r="AM288" s="81">
        <v>2052673.3203474369</v>
      </c>
      <c r="AN288" s="81">
        <v>0</v>
      </c>
      <c r="AO288" s="81">
        <v>0</v>
      </c>
      <c r="AP288" s="82"/>
      <c r="AQ288" s="81">
        <v>224</v>
      </c>
      <c r="AR288" s="81">
        <v>316</v>
      </c>
      <c r="AS288" s="81">
        <v>0</v>
      </c>
      <c r="AT288" s="81">
        <v>0</v>
      </c>
      <c r="AU288" s="81">
        <v>0</v>
      </c>
      <c r="AV288" s="81">
        <v>0</v>
      </c>
      <c r="AW288" s="81" t="s">
        <v>564</v>
      </c>
      <c r="AX288" s="82"/>
      <c r="AY288" s="81">
        <v>1078.5999999999999</v>
      </c>
      <c r="AZ288" s="81">
        <v>29809.599999999999</v>
      </c>
      <c r="BA288" s="81">
        <v>0</v>
      </c>
      <c r="BB288" s="81">
        <v>0</v>
      </c>
      <c r="BC288" s="81">
        <v>0</v>
      </c>
      <c r="BD288" s="81">
        <v>0</v>
      </c>
      <c r="BE288" s="81" t="s">
        <v>564</v>
      </c>
      <c r="BF288" s="82"/>
      <c r="BG288" s="81">
        <v>0</v>
      </c>
      <c r="BH288" s="81">
        <v>0</v>
      </c>
      <c r="BI288" s="81">
        <v>47.228000000000002</v>
      </c>
      <c r="BJ288" s="81">
        <v>0</v>
      </c>
      <c r="BK288" s="81">
        <v>0</v>
      </c>
      <c r="BL288" s="81">
        <v>0</v>
      </c>
      <c r="BM288" s="82"/>
      <c r="BN288" s="81">
        <v>0</v>
      </c>
      <c r="BO288" s="81">
        <v>0</v>
      </c>
      <c r="BP288" s="81">
        <v>4</v>
      </c>
      <c r="BQ288" s="81">
        <v>0</v>
      </c>
      <c r="BR288" s="81">
        <v>0</v>
      </c>
      <c r="BS288" s="81">
        <v>0</v>
      </c>
      <c r="BT288"/>
      <c r="BU288" s="80">
        <v>47.228000000000002</v>
      </c>
      <c r="BV288" s="80">
        <v>0</v>
      </c>
      <c r="BW288" s="80">
        <v>0</v>
      </c>
      <c r="BX288" s="80">
        <v>0</v>
      </c>
      <c r="BY288" s="80">
        <v>0</v>
      </c>
      <c r="BZ288" s="80">
        <v>0</v>
      </c>
      <c r="CA288" s="80">
        <v>0</v>
      </c>
      <c r="CB288" s="80">
        <v>0</v>
      </c>
      <c r="CC288" s="80">
        <v>0</v>
      </c>
    </row>
    <row r="289" spans="1:81">
      <c r="A289" s="80" t="s">
        <v>2004</v>
      </c>
      <c r="B289" s="80">
        <v>219</v>
      </c>
      <c r="C289" s="80">
        <v>15</v>
      </c>
      <c r="D289" s="80">
        <v>13</v>
      </c>
      <c r="E289" s="80">
        <v>2018</v>
      </c>
      <c r="F289" s="80" t="s">
        <v>93</v>
      </c>
      <c r="G289" s="80" t="s">
        <v>1989</v>
      </c>
      <c r="H289" s="80" t="s">
        <v>1990</v>
      </c>
      <c r="I289" s="177"/>
      <c r="J289" s="81">
        <v>176.62132098053718</v>
      </c>
      <c r="K289" s="81">
        <v>1.2543999865772748</v>
      </c>
      <c r="L289" s="81">
        <v>18.559670217720424</v>
      </c>
      <c r="M289" s="81">
        <v>23.384538094535948</v>
      </c>
      <c r="N289" s="81">
        <v>14.847145158666658</v>
      </c>
      <c r="O289" s="81">
        <v>18.641521656761434</v>
      </c>
      <c r="P289" s="81">
        <v>27.991007546163758</v>
      </c>
      <c r="Q289" s="81">
        <v>0.93225001532246632</v>
      </c>
      <c r="R289" s="81">
        <v>0</v>
      </c>
      <c r="S289" s="81">
        <v>1.1940155219036412</v>
      </c>
      <c r="T289" s="82"/>
      <c r="U289" s="81">
        <v>5682847</v>
      </c>
      <c r="V289" s="81">
        <v>580</v>
      </c>
      <c r="W289" s="81">
        <v>309</v>
      </c>
      <c r="X289" s="81">
        <v>4958</v>
      </c>
      <c r="Y289" s="81">
        <v>5893</v>
      </c>
      <c r="Z289" s="81">
        <v>11359</v>
      </c>
      <c r="AA289" s="81">
        <v>5856</v>
      </c>
      <c r="AB289" s="81">
        <v>14709</v>
      </c>
      <c r="AC289" s="81">
        <v>0</v>
      </c>
      <c r="AD289" s="81">
        <v>1.194015521903641</v>
      </c>
      <c r="AE289" s="82"/>
      <c r="AF289" s="81">
        <v>58503485.399580702</v>
      </c>
      <c r="AG289" s="81">
        <v>1040471.436123228</v>
      </c>
      <c r="AH289" s="81">
        <v>4156391.9450293351</v>
      </c>
      <c r="AI289" s="81">
        <v>36787071.066556007</v>
      </c>
      <c r="AJ289" s="81">
        <v>21738230.53203382</v>
      </c>
      <c r="AK289" s="81">
        <v>0</v>
      </c>
      <c r="AL289" s="81">
        <v>0</v>
      </c>
      <c r="AM289" s="81">
        <v>2024710.187457643</v>
      </c>
      <c r="AN289" s="81">
        <v>0</v>
      </c>
      <c r="AO289" s="81">
        <v>0</v>
      </c>
      <c r="AP289" s="82"/>
      <c r="AQ289" s="81">
        <v>251</v>
      </c>
      <c r="AR289" s="81">
        <v>341</v>
      </c>
      <c r="AS289" s="81">
        <v>0</v>
      </c>
      <c r="AT289" s="81">
        <v>0</v>
      </c>
      <c r="AU289" s="81">
        <v>0</v>
      </c>
      <c r="AV289" s="81">
        <v>0</v>
      </c>
      <c r="AW289" s="81" t="s">
        <v>564</v>
      </c>
      <c r="AX289" s="82"/>
      <c r="AY289" s="81">
        <v>1244.3</v>
      </c>
      <c r="AZ289" s="81">
        <v>30894</v>
      </c>
      <c r="BA289" s="81">
        <v>0</v>
      </c>
      <c r="BB289" s="81">
        <v>0</v>
      </c>
      <c r="BC289" s="81">
        <v>0</v>
      </c>
      <c r="BD289" s="81">
        <v>0</v>
      </c>
      <c r="BE289" s="81" t="s">
        <v>564</v>
      </c>
      <c r="BF289" s="82"/>
      <c r="BG289" s="81">
        <v>0</v>
      </c>
      <c r="BH289" s="81">
        <v>0</v>
      </c>
      <c r="BI289" s="81">
        <v>13.552</v>
      </c>
      <c r="BJ289" s="81">
        <v>0</v>
      </c>
      <c r="BK289" s="81">
        <v>0</v>
      </c>
      <c r="BL289" s="81">
        <v>0</v>
      </c>
      <c r="BM289" s="82"/>
      <c r="BN289" s="81">
        <v>0</v>
      </c>
      <c r="BO289" s="81">
        <v>0</v>
      </c>
      <c r="BP289" s="81">
        <v>3</v>
      </c>
      <c r="BQ289" s="81">
        <v>0</v>
      </c>
      <c r="BR289" s="81">
        <v>0</v>
      </c>
      <c r="BS289" s="81">
        <v>0</v>
      </c>
      <c r="BT289"/>
      <c r="BU289" s="80">
        <v>13.552</v>
      </c>
      <c r="BV289" s="80">
        <v>0</v>
      </c>
      <c r="BW289" s="80">
        <v>0</v>
      </c>
      <c r="BX289" s="80">
        <v>0</v>
      </c>
      <c r="BY289" s="80">
        <v>0</v>
      </c>
      <c r="BZ289" s="80">
        <v>0</v>
      </c>
      <c r="CA289" s="80">
        <v>0</v>
      </c>
      <c r="CB289" s="80">
        <v>0</v>
      </c>
      <c r="CC289" s="80">
        <v>0</v>
      </c>
    </row>
    <row r="290" spans="1:81">
      <c r="A290" s="80" t="s">
        <v>2005</v>
      </c>
      <c r="B290" s="80">
        <v>220</v>
      </c>
      <c r="C290" s="80">
        <v>16</v>
      </c>
      <c r="D290" s="80">
        <v>13</v>
      </c>
      <c r="E290" s="80">
        <v>2019</v>
      </c>
      <c r="F290" s="80" t="s">
        <v>73</v>
      </c>
      <c r="G290" s="80" t="s">
        <v>1989</v>
      </c>
      <c r="H290" s="80" t="s">
        <v>1990</v>
      </c>
      <c r="I290" s="177"/>
      <c r="J290" s="81">
        <v>175.92381097818333</v>
      </c>
      <c r="K290" s="81">
        <v>1.1431179939249188</v>
      </c>
      <c r="L290" s="81">
        <v>18.713939694741363</v>
      </c>
      <c r="M290" s="81">
        <v>21.346910957323402</v>
      </c>
      <c r="N290" s="81">
        <v>14.326955199402962</v>
      </c>
      <c r="O290" s="81">
        <v>18.098657892349848</v>
      </c>
      <c r="P290" s="81">
        <v>27.537486287878217</v>
      </c>
      <c r="Q290" s="81">
        <v>0.89749264060799372</v>
      </c>
      <c r="R290" s="81">
        <v>0</v>
      </c>
      <c r="S290" s="81">
        <v>1.2514021621109155</v>
      </c>
      <c r="T290" s="82"/>
      <c r="U290" s="81">
        <v>5682601</v>
      </c>
      <c r="V290" s="81">
        <v>580</v>
      </c>
      <c r="W290" s="81">
        <v>309</v>
      </c>
      <c r="X290" s="81">
        <v>4958</v>
      </c>
      <c r="Y290" s="81">
        <v>5979</v>
      </c>
      <c r="Z290" s="81">
        <v>11331</v>
      </c>
      <c r="AA290" s="81">
        <v>5718</v>
      </c>
      <c r="AB290" s="81">
        <v>14544</v>
      </c>
      <c r="AC290" s="81">
        <v>0</v>
      </c>
      <c r="AD290" s="81">
        <v>1.251402162110915</v>
      </c>
      <c r="AE290" s="82"/>
      <c r="AF290" s="81">
        <v>58971719.572220303</v>
      </c>
      <c r="AG290" s="81">
        <v>1004941.316306552</v>
      </c>
      <c r="AH290" s="81">
        <v>4331496.8351100832</v>
      </c>
      <c r="AI290" s="81">
        <v>34945568.839967951</v>
      </c>
      <c r="AJ290" s="81">
        <v>20834088.347760838</v>
      </c>
      <c r="AK290" s="81">
        <v>0</v>
      </c>
      <c r="AL290" s="81">
        <v>0</v>
      </c>
      <c r="AM290" s="81">
        <v>1980783.312826619</v>
      </c>
      <c r="AN290" s="81">
        <v>0</v>
      </c>
      <c r="AO290" s="81">
        <v>0</v>
      </c>
      <c r="AP290" s="82"/>
      <c r="AQ290" s="81">
        <v>284</v>
      </c>
      <c r="AR290" s="81">
        <v>351</v>
      </c>
      <c r="AS290" s="81">
        <v>0</v>
      </c>
      <c r="AT290" s="81">
        <v>0</v>
      </c>
      <c r="AU290" s="81">
        <v>0</v>
      </c>
      <c r="AV290" s="81">
        <v>0</v>
      </c>
      <c r="AW290" s="81" t="s">
        <v>564</v>
      </c>
      <c r="AX290" s="82"/>
      <c r="AY290" s="81">
        <v>1422.599999999999</v>
      </c>
      <c r="AZ290" s="81">
        <v>32555.3</v>
      </c>
      <c r="BA290" s="81">
        <v>0</v>
      </c>
      <c r="BB290" s="81">
        <v>0</v>
      </c>
      <c r="BC290" s="81">
        <v>0</v>
      </c>
      <c r="BD290" s="81">
        <v>0</v>
      </c>
      <c r="BE290" s="81" t="s">
        <v>564</v>
      </c>
      <c r="BF290" s="82"/>
      <c r="BG290" s="81">
        <v>0</v>
      </c>
      <c r="BH290" s="81">
        <v>0</v>
      </c>
      <c r="BI290" s="81">
        <v>34.679000000000002</v>
      </c>
      <c r="BJ290" s="81">
        <v>0</v>
      </c>
      <c r="BK290" s="81">
        <v>0</v>
      </c>
      <c r="BL290" s="81">
        <v>0</v>
      </c>
      <c r="BM290" s="82"/>
      <c r="BN290" s="81">
        <v>0</v>
      </c>
      <c r="BO290" s="81">
        <v>0</v>
      </c>
      <c r="BP290" s="81">
        <v>3</v>
      </c>
      <c r="BQ290" s="81">
        <v>0</v>
      </c>
      <c r="BR290" s="81">
        <v>0</v>
      </c>
      <c r="BS290" s="81">
        <v>0</v>
      </c>
      <c r="BT290"/>
      <c r="BU290" s="80">
        <v>34.679000000000002</v>
      </c>
      <c r="BV290" s="80">
        <v>0</v>
      </c>
      <c r="BW290" s="80">
        <v>0</v>
      </c>
      <c r="BX290" s="80">
        <v>0</v>
      </c>
      <c r="BY290" s="80">
        <v>0</v>
      </c>
      <c r="BZ290" s="80">
        <v>0</v>
      </c>
      <c r="CA290" s="80">
        <v>0</v>
      </c>
      <c r="CB290" s="80">
        <v>0</v>
      </c>
      <c r="CC290" s="80">
        <v>0</v>
      </c>
    </row>
    <row r="291" spans="1:81">
      <c r="A291" s="80" t="s">
        <v>2006</v>
      </c>
      <c r="B291" s="80">
        <v>221</v>
      </c>
      <c r="C291" s="80">
        <v>17</v>
      </c>
      <c r="D291" s="80">
        <v>13</v>
      </c>
      <c r="E291" s="80">
        <v>2020</v>
      </c>
      <c r="F291" s="80" t="s">
        <v>218</v>
      </c>
      <c r="G291" s="80" t="s">
        <v>1989</v>
      </c>
      <c r="H291" s="80" t="s">
        <v>1990</v>
      </c>
      <c r="I291" s="177"/>
      <c r="J291" s="81">
        <v>151.96654591180479</v>
      </c>
      <c r="K291" s="81">
        <v>1.0016614960291697</v>
      </c>
      <c r="L291" s="81">
        <v>16.86744182785861</v>
      </c>
      <c r="M291" s="81">
        <v>20.914202313672067</v>
      </c>
      <c r="N291" s="81">
        <v>14.225896688944191</v>
      </c>
      <c r="O291" s="81">
        <v>15.700248706585089</v>
      </c>
      <c r="P291" s="81">
        <v>25.434178624403902</v>
      </c>
      <c r="Q291" s="81">
        <v>0.84830314192797329</v>
      </c>
      <c r="R291" s="81">
        <v>0</v>
      </c>
      <c r="S291" s="81">
        <v>1.3098180263222079</v>
      </c>
      <c r="T291" s="82"/>
      <c r="U291" s="81">
        <v>5214278</v>
      </c>
      <c r="V291" s="81">
        <v>477</v>
      </c>
      <c r="W291" s="81">
        <v>296</v>
      </c>
      <c r="X291" s="81">
        <v>5097</v>
      </c>
      <c r="Y291" s="81">
        <v>6073</v>
      </c>
      <c r="Z291" s="81">
        <v>11219</v>
      </c>
      <c r="AA291" s="81">
        <v>5738</v>
      </c>
      <c r="AB291" s="81">
        <v>14387</v>
      </c>
      <c r="AC291" s="81">
        <v>0</v>
      </c>
      <c r="AD291" s="81">
        <v>1.3098180263222079</v>
      </c>
      <c r="AE291" s="82"/>
      <c r="AF291" s="81">
        <v>52954940.901397668</v>
      </c>
      <c r="AG291" s="81">
        <v>805321.05921763449</v>
      </c>
      <c r="AH291" s="81">
        <v>4130420.1574776336</v>
      </c>
      <c r="AI291" s="81">
        <v>35014408.758711673</v>
      </c>
      <c r="AJ291" s="81">
        <v>20754621.080668651</v>
      </c>
      <c r="AK291" s="81"/>
      <c r="AL291" s="81"/>
      <c r="AM291" s="81">
        <v>1877663.3429038508</v>
      </c>
      <c r="AN291" s="81"/>
      <c r="AO291" s="81"/>
      <c r="AP291" s="82"/>
      <c r="AQ291" s="81">
        <v>301</v>
      </c>
      <c r="AR291" s="81">
        <v>351</v>
      </c>
      <c r="AS291" s="81">
        <v>0</v>
      </c>
      <c r="AT291" s="81">
        <v>0</v>
      </c>
      <c r="AU291" s="81">
        <v>0</v>
      </c>
      <c r="AV291" s="81">
        <v>0</v>
      </c>
      <c r="AW291" s="81">
        <v>0</v>
      </c>
      <c r="AX291" s="82"/>
      <c r="AY291" s="81">
        <v>1498.9</v>
      </c>
      <c r="AZ291" s="81">
        <v>32545.4</v>
      </c>
      <c r="BA291" s="81">
        <v>0</v>
      </c>
      <c r="BB291" s="81">
        <v>0</v>
      </c>
      <c r="BC291" s="81">
        <v>0</v>
      </c>
      <c r="BD291" s="81">
        <v>0</v>
      </c>
      <c r="BE291" s="81">
        <v>0</v>
      </c>
      <c r="BF291" s="82"/>
      <c r="BG291" s="81">
        <v>0</v>
      </c>
      <c r="BH291" s="81">
        <v>0</v>
      </c>
      <c r="BI291" s="81">
        <v>36.670999999999999</v>
      </c>
      <c r="BJ291" s="81">
        <v>0</v>
      </c>
      <c r="BK291" s="81">
        <v>0</v>
      </c>
      <c r="BL291" s="81">
        <v>0</v>
      </c>
      <c r="BM291" s="82"/>
      <c r="BN291" s="81">
        <v>0</v>
      </c>
      <c r="BO291" s="81">
        <v>0</v>
      </c>
      <c r="BP291" s="81">
        <v>4</v>
      </c>
      <c r="BQ291" s="81">
        <v>0</v>
      </c>
      <c r="BR291" s="81">
        <v>0</v>
      </c>
      <c r="BS291" s="81">
        <v>0</v>
      </c>
      <c r="BT291"/>
      <c r="BU291" s="80">
        <v>36.670999999999999</v>
      </c>
      <c r="BV291" s="80">
        <v>0</v>
      </c>
      <c r="BW291" s="80">
        <v>0</v>
      </c>
      <c r="BX291" s="80">
        <v>0</v>
      </c>
      <c r="BY291" s="80">
        <v>0</v>
      </c>
      <c r="BZ291" s="80">
        <v>0</v>
      </c>
      <c r="CA291" s="80">
        <v>0</v>
      </c>
      <c r="CB291" s="80">
        <v>0</v>
      </c>
      <c r="CC291" s="80">
        <v>0</v>
      </c>
    </row>
    <row r="292" spans="1:81">
      <c r="A292" s="80" t="s">
        <v>2007</v>
      </c>
      <c r="B292" s="80">
        <v>221</v>
      </c>
      <c r="C292" s="80">
        <v>18</v>
      </c>
      <c r="D292" s="80">
        <v>13</v>
      </c>
      <c r="E292" s="80">
        <v>2021</v>
      </c>
      <c r="F292" s="80" t="s">
        <v>75</v>
      </c>
      <c r="G292" s="174" t="s">
        <v>1989</v>
      </c>
      <c r="H292" s="80" t="s">
        <v>1990</v>
      </c>
      <c r="I292" s="177"/>
      <c r="J292" s="81">
        <v>157.67048664462436</v>
      </c>
      <c r="K292" s="81">
        <v>1.0898890391821354</v>
      </c>
      <c r="L292" s="81">
        <v>15.6702446259835</v>
      </c>
      <c r="M292" s="81">
        <v>22.950530483194903</v>
      </c>
      <c r="N292" s="81">
        <v>13.512828295951156</v>
      </c>
      <c r="O292" s="81">
        <v>14.986673546057359</v>
      </c>
      <c r="P292" s="81">
        <v>26.085430281708952</v>
      </c>
      <c r="Q292" s="81">
        <v>0.83747935404308249</v>
      </c>
      <c r="R292" s="81">
        <v>0</v>
      </c>
      <c r="S292" s="81">
        <v>1.6432774494882829</v>
      </c>
      <c r="T292" s="82"/>
      <c r="U292" s="81">
        <v>5242876</v>
      </c>
      <c r="V292" s="81">
        <v>477</v>
      </c>
      <c r="W292" s="81">
        <v>296</v>
      </c>
      <c r="X292" s="81">
        <v>5097</v>
      </c>
      <c r="Y292" s="81">
        <v>5991</v>
      </c>
      <c r="Z292" s="81">
        <v>11027</v>
      </c>
      <c r="AA292" s="81">
        <v>5739</v>
      </c>
      <c r="AB292" s="81">
        <v>14035</v>
      </c>
      <c r="AC292" s="81">
        <v>0</v>
      </c>
      <c r="AD292" s="81">
        <v>1.6432774494882829</v>
      </c>
      <c r="AE292" s="82"/>
      <c r="AF292" s="81">
        <v>52419736.893772826</v>
      </c>
      <c r="AG292" s="81">
        <v>873890.79848894954</v>
      </c>
      <c r="AH292" s="81">
        <v>3368093.9755419455</v>
      </c>
      <c r="AI292" s="81">
        <v>38090502.094996251</v>
      </c>
      <c r="AJ292" s="81">
        <v>19632639.181821775</v>
      </c>
      <c r="AK292" s="81">
        <v>0</v>
      </c>
      <c r="AL292" s="81">
        <v>0</v>
      </c>
      <c r="AM292" s="81">
        <v>1842288.665382514</v>
      </c>
      <c r="AN292" s="81">
        <v>0</v>
      </c>
      <c r="AO292" s="81">
        <v>0</v>
      </c>
      <c r="AP292" s="82"/>
      <c r="AQ292" s="81">
        <v>319</v>
      </c>
      <c r="AR292" s="81">
        <v>361</v>
      </c>
      <c r="AS292" s="81">
        <v>0</v>
      </c>
      <c r="AT292" s="81">
        <v>0</v>
      </c>
      <c r="AU292" s="81">
        <v>0</v>
      </c>
      <c r="AV292" s="81">
        <v>0</v>
      </c>
      <c r="AW292" s="81"/>
      <c r="AX292" s="82"/>
      <c r="AY292" s="81">
        <v>1595.900000000001</v>
      </c>
      <c r="AZ292" s="81">
        <v>32977.500000000007</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2008</v>
      </c>
      <c r="B293" s="80">
        <v>221</v>
      </c>
      <c r="C293" s="80">
        <v>19</v>
      </c>
      <c r="D293" s="80">
        <v>13</v>
      </c>
      <c r="E293" s="80">
        <v>2022</v>
      </c>
      <c r="F293" s="80" t="s">
        <v>568</v>
      </c>
      <c r="G293" s="174" t="s">
        <v>1989</v>
      </c>
      <c r="H293" s="80" t="s">
        <v>1990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345</v>
      </c>
      <c r="AR293" s="81">
        <v>370</v>
      </c>
      <c r="AS293" s="81">
        <v>0</v>
      </c>
      <c r="AT293" s="81">
        <v>0</v>
      </c>
      <c r="AU293" s="81">
        <v>0</v>
      </c>
      <c r="AV293" s="81">
        <v>0</v>
      </c>
      <c r="AW293" s="81"/>
      <c r="AX293" s="82"/>
      <c r="AY293" s="81">
        <v>1759.1000000000008</v>
      </c>
      <c r="AZ293" s="81">
        <v>34006.500000000007</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2009</v>
      </c>
      <c r="B294" s="80">
        <v>307</v>
      </c>
      <c r="C294" s="80">
        <v>1</v>
      </c>
      <c r="D294" s="80">
        <v>19</v>
      </c>
      <c r="E294" s="80">
        <v>1990</v>
      </c>
      <c r="F294" s="80" t="s">
        <v>562</v>
      </c>
      <c r="G294" s="80" t="s">
        <v>2010</v>
      </c>
      <c r="H294" s="80" t="s">
        <v>2011</v>
      </c>
      <c r="I294" s="177"/>
      <c r="J294" s="81">
        <v>138.97573649581662</v>
      </c>
      <c r="K294" s="81">
        <v>1.127326650942849</v>
      </c>
      <c r="L294" s="81">
        <v>9.0990725751933468</v>
      </c>
      <c r="M294" s="81">
        <v>5.0225076933863875</v>
      </c>
      <c r="N294" s="81">
        <v>6.5391233057990892</v>
      </c>
      <c r="O294" s="81">
        <v>10.663445913968959</v>
      </c>
      <c r="P294" s="81">
        <v>14.13444481352283</v>
      </c>
      <c r="Q294" s="81">
        <v>0.68702793700512965</v>
      </c>
      <c r="R294" s="81">
        <v>0</v>
      </c>
      <c r="S294" s="81">
        <v>0.73331256728328265</v>
      </c>
      <c r="T294" s="82"/>
      <c r="U294" s="81">
        <v>3361563</v>
      </c>
      <c r="V294" s="81">
        <v>383</v>
      </c>
      <c r="W294" s="81">
        <v>88</v>
      </c>
      <c r="X294" s="81">
        <v>1692</v>
      </c>
      <c r="Y294" s="81">
        <v>2943</v>
      </c>
      <c r="Z294" s="81">
        <v>4386</v>
      </c>
      <c r="AA294" s="81">
        <v>3432</v>
      </c>
      <c r="AB294" s="81">
        <v>11155</v>
      </c>
      <c r="AC294" s="81">
        <v>0</v>
      </c>
      <c r="AD294" s="81">
        <v>0.73331256728328265</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2012</v>
      </c>
      <c r="B295" s="80">
        <v>308</v>
      </c>
      <c r="C295" s="80">
        <v>2</v>
      </c>
      <c r="D295" s="80">
        <v>19</v>
      </c>
      <c r="E295" s="80">
        <v>2005</v>
      </c>
      <c r="F295" s="80" t="s">
        <v>565</v>
      </c>
      <c r="G295" s="80" t="s">
        <v>2010</v>
      </c>
      <c r="H295" s="80" t="s">
        <v>2011</v>
      </c>
      <c r="I295" s="177"/>
      <c r="J295" s="81">
        <v>155.60045743830051</v>
      </c>
      <c r="K295" s="81">
        <v>0.8446261995927935</v>
      </c>
      <c r="L295" s="81">
        <v>3.5643879406823444</v>
      </c>
      <c r="M295" s="81">
        <v>8.8950584338042393</v>
      </c>
      <c r="N295" s="81">
        <v>13.800089636140839</v>
      </c>
      <c r="O295" s="81">
        <v>19.417351115234389</v>
      </c>
      <c r="P295" s="81">
        <v>17.927185406141998</v>
      </c>
      <c r="Q295" s="81">
        <v>0.88136545128773958</v>
      </c>
      <c r="R295" s="81">
        <v>0</v>
      </c>
      <c r="S295" s="81">
        <v>1.0767247671924474</v>
      </c>
      <c r="T295" s="82"/>
      <c r="U295" s="81">
        <v>3949893</v>
      </c>
      <c r="V295" s="81">
        <v>357</v>
      </c>
      <c r="W295" s="81">
        <v>38</v>
      </c>
      <c r="X295" s="81">
        <v>1665</v>
      </c>
      <c r="Y295" s="81">
        <v>5256</v>
      </c>
      <c r="Z295" s="81">
        <v>9242</v>
      </c>
      <c r="AA295" s="81">
        <v>3565</v>
      </c>
      <c r="AB295" s="81">
        <v>14960</v>
      </c>
      <c r="AC295" s="81">
        <v>0</v>
      </c>
      <c r="AD295" s="81">
        <v>1.0767247671924474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2013</v>
      </c>
      <c r="B296" s="80">
        <v>309</v>
      </c>
      <c r="C296" s="80">
        <v>3</v>
      </c>
      <c r="D296" s="80">
        <v>19</v>
      </c>
      <c r="E296" s="80">
        <v>2006</v>
      </c>
      <c r="F296" s="80" t="s">
        <v>566</v>
      </c>
      <c r="G296" s="80" t="s">
        <v>2010</v>
      </c>
      <c r="H296" s="80" t="s">
        <v>2011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2014</v>
      </c>
      <c r="B297" s="80">
        <v>310</v>
      </c>
      <c r="C297" s="80">
        <v>4</v>
      </c>
      <c r="D297" s="80">
        <v>19</v>
      </c>
      <c r="E297" s="80">
        <v>2007</v>
      </c>
      <c r="F297" s="80" t="s">
        <v>567</v>
      </c>
      <c r="G297" s="80" t="s">
        <v>2010</v>
      </c>
      <c r="H297" s="80" t="s">
        <v>2011</v>
      </c>
      <c r="I297" s="177"/>
      <c r="J297" s="81">
        <v>278.34376097950229</v>
      </c>
      <c r="K297" s="81">
        <v>0.85388955680098577</v>
      </c>
      <c r="L297" s="81">
        <v>3.5855163642363976</v>
      </c>
      <c r="M297" s="81">
        <v>11.296944370102413</v>
      </c>
      <c r="N297" s="81">
        <v>16.911097569493709</v>
      </c>
      <c r="O297" s="81">
        <v>18.955467447681322</v>
      </c>
      <c r="P297" s="81">
        <v>18.04637598431043</v>
      </c>
      <c r="Q297" s="81">
        <v>0.93431168985624613</v>
      </c>
      <c r="R297" s="81">
        <v>0</v>
      </c>
      <c r="S297" s="81">
        <v>1.4037277700706861</v>
      </c>
      <c r="T297" s="82"/>
      <c r="U297" s="81">
        <v>7938818</v>
      </c>
      <c r="V297" s="81">
        <v>352</v>
      </c>
      <c r="W297" s="81">
        <v>44</v>
      </c>
      <c r="X297" s="81">
        <v>2532</v>
      </c>
      <c r="Y297" s="81">
        <v>5398</v>
      </c>
      <c r="Z297" s="81">
        <v>9379</v>
      </c>
      <c r="AA297" s="81">
        <v>3534</v>
      </c>
      <c r="AB297" s="81">
        <v>15020</v>
      </c>
      <c r="AC297" s="81">
        <v>0</v>
      </c>
      <c r="AD297" s="81">
        <v>1.4037277700706861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2015</v>
      </c>
      <c r="B298" s="80">
        <v>311</v>
      </c>
      <c r="C298" s="80">
        <v>5</v>
      </c>
      <c r="D298" s="80">
        <v>19</v>
      </c>
      <c r="E298" s="80">
        <v>2008</v>
      </c>
      <c r="F298" s="80" t="s">
        <v>84</v>
      </c>
      <c r="G298" s="80" t="s">
        <v>2010</v>
      </c>
      <c r="H298" s="80" t="s">
        <v>2011</v>
      </c>
      <c r="I298" s="177"/>
      <c r="J298" s="81">
        <v>243.96141036134344</v>
      </c>
      <c r="K298" s="81">
        <v>0.67195581925753067</v>
      </c>
      <c r="L298" s="81">
        <v>3.1462133431906141</v>
      </c>
      <c r="M298" s="81">
        <v>12.752966768091348</v>
      </c>
      <c r="N298" s="81">
        <v>16.130705884717994</v>
      </c>
      <c r="O298" s="81">
        <v>18.435731978833278</v>
      </c>
      <c r="P298" s="81">
        <v>17.413727652095684</v>
      </c>
      <c r="Q298" s="81">
        <v>0.91639197852840548</v>
      </c>
      <c r="R298" s="81">
        <v>0</v>
      </c>
      <c r="S298" s="81">
        <v>1.2808325607634732</v>
      </c>
      <c r="T298" s="82"/>
      <c r="U298" s="81">
        <v>8038226</v>
      </c>
      <c r="V298" s="81">
        <v>352</v>
      </c>
      <c r="W298" s="81">
        <v>44</v>
      </c>
      <c r="X298" s="81">
        <v>2532</v>
      </c>
      <c r="Y298" s="81">
        <v>5432</v>
      </c>
      <c r="Z298" s="81">
        <v>9442</v>
      </c>
      <c r="AA298" s="81">
        <v>3414</v>
      </c>
      <c r="AB298" s="81">
        <v>14974</v>
      </c>
      <c r="AC298" s="81">
        <v>0</v>
      </c>
      <c r="AD298" s="81">
        <v>1.2808325607634732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2016</v>
      </c>
      <c r="B299" s="80">
        <v>312</v>
      </c>
      <c r="C299" s="80">
        <v>6</v>
      </c>
      <c r="D299" s="80">
        <v>19</v>
      </c>
      <c r="E299" s="80">
        <v>2009</v>
      </c>
      <c r="F299" s="80" t="s">
        <v>85</v>
      </c>
      <c r="G299" s="80" t="s">
        <v>2010</v>
      </c>
      <c r="H299" s="80" t="s">
        <v>2011</v>
      </c>
      <c r="I299" s="177"/>
      <c r="J299" s="81">
        <v>199.92368066430078</v>
      </c>
      <c r="K299" s="81">
        <v>0.88367481121620461</v>
      </c>
      <c r="L299" s="81">
        <v>3.9367340088746241</v>
      </c>
      <c r="M299" s="81">
        <v>12.009874122677733</v>
      </c>
      <c r="N299" s="81">
        <v>14.994379505862444</v>
      </c>
      <c r="O299" s="81">
        <v>19.089087569627939</v>
      </c>
      <c r="P299" s="81">
        <v>16.689046654474971</v>
      </c>
      <c r="Q299" s="81">
        <v>0.87039238963012266</v>
      </c>
      <c r="R299" s="81">
        <v>0</v>
      </c>
      <c r="S299" s="81">
        <v>0.92446637518141472</v>
      </c>
      <c r="T299" s="82"/>
      <c r="U299" s="81">
        <v>5692141</v>
      </c>
      <c r="V299" s="81">
        <v>595</v>
      </c>
      <c r="W299" s="81">
        <v>71</v>
      </c>
      <c r="X299" s="81">
        <v>2714</v>
      </c>
      <c r="Y299" s="81">
        <v>5480</v>
      </c>
      <c r="Z299" s="81">
        <v>9650</v>
      </c>
      <c r="AA299" s="81">
        <v>3359</v>
      </c>
      <c r="AB299" s="81">
        <v>14930</v>
      </c>
      <c r="AC299" s="81">
        <v>0</v>
      </c>
      <c r="AD299" s="81">
        <v>0.92446637518141472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18.763999999999999</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2017</v>
      </c>
      <c r="B300" s="80">
        <v>313</v>
      </c>
      <c r="C300" s="80">
        <v>7</v>
      </c>
      <c r="D300" s="80">
        <v>19</v>
      </c>
      <c r="E300" s="80">
        <v>2010</v>
      </c>
      <c r="F300" s="80" t="s">
        <v>86</v>
      </c>
      <c r="G300" s="80" t="s">
        <v>2010</v>
      </c>
      <c r="H300" s="80" t="s">
        <v>2011</v>
      </c>
      <c r="I300" s="177"/>
      <c r="J300" s="81">
        <v>149.86055215738676</v>
      </c>
      <c r="K300" s="81">
        <v>0.94175453615484683</v>
      </c>
      <c r="L300" s="81">
        <v>3.7271291632927519</v>
      </c>
      <c r="M300" s="81">
        <v>11.988294931315213</v>
      </c>
      <c r="N300" s="81">
        <v>15.46524211024119</v>
      </c>
      <c r="O300" s="81">
        <v>19.13665529024524</v>
      </c>
      <c r="P300" s="81">
        <v>16.948350418474927</v>
      </c>
      <c r="Q300" s="81">
        <v>0.90507478578356237</v>
      </c>
      <c r="R300" s="81">
        <v>0</v>
      </c>
      <c r="S300" s="81">
        <v>1.349960686906035</v>
      </c>
      <c r="T300" s="82"/>
      <c r="U300" s="81">
        <v>3871901</v>
      </c>
      <c r="V300" s="81">
        <v>595</v>
      </c>
      <c r="W300" s="81">
        <v>71</v>
      </c>
      <c r="X300" s="81">
        <v>2714</v>
      </c>
      <c r="Y300" s="81">
        <v>5533</v>
      </c>
      <c r="Z300" s="81">
        <v>9719</v>
      </c>
      <c r="AA300" s="81">
        <v>3326</v>
      </c>
      <c r="AB300" s="81">
        <v>14876</v>
      </c>
      <c r="AC300" s="81">
        <v>0</v>
      </c>
      <c r="AD300" s="81">
        <v>1.349960686906035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16.125</v>
      </c>
      <c r="BJ300" s="81">
        <v>0</v>
      </c>
      <c r="BK300" s="81">
        <v>0</v>
      </c>
      <c r="BL300" s="81">
        <v>0</v>
      </c>
      <c r="BM300" s="82"/>
      <c r="BN300" s="81">
        <v>0</v>
      </c>
      <c r="BO300" s="81">
        <v>0</v>
      </c>
      <c r="BP300" s="81">
        <v>2</v>
      </c>
      <c r="BQ300" s="81">
        <v>0</v>
      </c>
      <c r="BR300" s="81">
        <v>0</v>
      </c>
      <c r="BS300" s="81">
        <v>0</v>
      </c>
      <c r="BT300"/>
      <c r="BU300" s="80">
        <v>16.125</v>
      </c>
      <c r="BV300" s="80">
        <v>0</v>
      </c>
      <c r="BW300" s="80">
        <v>0</v>
      </c>
      <c r="BX300" s="80">
        <v>0</v>
      </c>
      <c r="BY300" s="80">
        <v>0</v>
      </c>
      <c r="BZ300" s="80">
        <v>0</v>
      </c>
      <c r="CA300" s="80">
        <v>0</v>
      </c>
      <c r="CB300" s="80">
        <v>0</v>
      </c>
      <c r="CC300" s="80">
        <v>0</v>
      </c>
    </row>
    <row r="301" spans="1:81">
      <c r="A301" s="80" t="s">
        <v>2018</v>
      </c>
      <c r="B301" s="80">
        <v>314</v>
      </c>
      <c r="C301" s="80">
        <v>8</v>
      </c>
      <c r="D301" s="80">
        <v>19</v>
      </c>
      <c r="E301" s="80">
        <v>2011</v>
      </c>
      <c r="F301" s="80" t="s">
        <v>87</v>
      </c>
      <c r="G301" s="80" t="s">
        <v>2010</v>
      </c>
      <c r="H301" s="80" t="s">
        <v>2011</v>
      </c>
      <c r="I301" s="177"/>
      <c r="J301" s="81">
        <v>193.96001552450267</v>
      </c>
      <c r="K301" s="81">
        <v>1.4866502583132797</v>
      </c>
      <c r="L301" s="81">
        <v>3.6337341513223902</v>
      </c>
      <c r="M301" s="81">
        <v>13.88903546834611</v>
      </c>
      <c r="N301" s="81">
        <v>16.529666068686659</v>
      </c>
      <c r="O301" s="81">
        <v>19.059290158075928</v>
      </c>
      <c r="P301" s="81">
        <v>16.131971396134926</v>
      </c>
      <c r="Q301" s="81">
        <v>1.0456569049892859</v>
      </c>
      <c r="R301" s="81">
        <v>0</v>
      </c>
      <c r="S301" s="81">
        <v>1.7219084203173434</v>
      </c>
      <c r="T301" s="82"/>
      <c r="U301" s="81">
        <v>5246504</v>
      </c>
      <c r="V301" s="81">
        <v>595</v>
      </c>
      <c r="W301" s="81">
        <v>71</v>
      </c>
      <c r="X301" s="81">
        <v>2714</v>
      </c>
      <c r="Y301" s="81">
        <v>5628</v>
      </c>
      <c r="Z301" s="81">
        <v>9890</v>
      </c>
      <c r="AA301" s="81">
        <v>3260</v>
      </c>
      <c r="AB301" s="81">
        <v>14900</v>
      </c>
      <c r="AC301" s="81">
        <v>0</v>
      </c>
      <c r="AD301" s="81">
        <v>1.7219084203173434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15.173</v>
      </c>
      <c r="BJ301" s="81">
        <v>0</v>
      </c>
      <c r="BK301" s="81">
        <v>0</v>
      </c>
      <c r="BL301" s="81">
        <v>0</v>
      </c>
      <c r="BM301" s="82"/>
      <c r="BN301" s="81">
        <v>0</v>
      </c>
      <c r="BO301" s="81">
        <v>0</v>
      </c>
      <c r="BP301" s="81">
        <v>2</v>
      </c>
      <c r="BQ301" s="81">
        <v>0</v>
      </c>
      <c r="BR301" s="81">
        <v>0</v>
      </c>
      <c r="BS301" s="81">
        <v>0</v>
      </c>
      <c r="BT301"/>
      <c r="BU301" s="80">
        <v>15.173</v>
      </c>
      <c r="BV301" s="80">
        <v>0</v>
      </c>
      <c r="BW301" s="80">
        <v>0</v>
      </c>
      <c r="BX301" s="80">
        <v>0</v>
      </c>
      <c r="BY301" s="80">
        <v>0</v>
      </c>
      <c r="BZ301" s="80">
        <v>0</v>
      </c>
      <c r="CA301" s="80">
        <v>0</v>
      </c>
      <c r="CB301" s="80">
        <v>0</v>
      </c>
      <c r="CC301" s="80">
        <v>0</v>
      </c>
    </row>
    <row r="302" spans="1:81">
      <c r="A302" s="80" t="s">
        <v>2019</v>
      </c>
      <c r="B302" s="80">
        <v>315</v>
      </c>
      <c r="C302" s="80">
        <v>9</v>
      </c>
      <c r="D302" s="80">
        <v>19</v>
      </c>
      <c r="E302" s="80">
        <v>2012</v>
      </c>
      <c r="F302" s="80" t="s">
        <v>88</v>
      </c>
      <c r="G302" s="80" t="s">
        <v>2010</v>
      </c>
      <c r="H302" s="80" t="s">
        <v>2011</v>
      </c>
      <c r="I302" s="177"/>
      <c r="J302" s="81">
        <v>165.6562049140073</v>
      </c>
      <c r="K302" s="81">
        <v>1.4750158840270755</v>
      </c>
      <c r="L302" s="81">
        <v>3.6482354484422435</v>
      </c>
      <c r="M302" s="81">
        <v>15.52103615098058</v>
      </c>
      <c r="N302" s="81">
        <v>18.365318701353576</v>
      </c>
      <c r="O302" s="81">
        <v>19.152128177304412</v>
      </c>
      <c r="P302" s="81">
        <v>16.218779648939954</v>
      </c>
      <c r="Q302" s="81">
        <v>1.1386736342127193</v>
      </c>
      <c r="R302" s="81">
        <v>0</v>
      </c>
      <c r="S302" s="81">
        <v>1.4658857501179741</v>
      </c>
      <c r="T302" s="82"/>
      <c r="U302" s="81">
        <v>4502458</v>
      </c>
      <c r="V302" s="81">
        <v>595</v>
      </c>
      <c r="W302" s="81">
        <v>71</v>
      </c>
      <c r="X302" s="81">
        <v>2714</v>
      </c>
      <c r="Y302" s="81">
        <v>5688</v>
      </c>
      <c r="Z302" s="81">
        <v>10017</v>
      </c>
      <c r="AA302" s="81">
        <v>3259</v>
      </c>
      <c r="AB302" s="81">
        <v>14934</v>
      </c>
      <c r="AC302" s="81">
        <v>0</v>
      </c>
      <c r="AD302" s="81">
        <v>1.4658857501179741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17.960999999999999</v>
      </c>
      <c r="BJ302" s="81">
        <v>0</v>
      </c>
      <c r="BK302" s="81">
        <v>0</v>
      </c>
      <c r="BL302" s="81">
        <v>0</v>
      </c>
      <c r="BM302" s="82"/>
      <c r="BN302" s="81">
        <v>0</v>
      </c>
      <c r="BO302" s="81">
        <v>0</v>
      </c>
      <c r="BP302" s="81">
        <v>2</v>
      </c>
      <c r="BQ302" s="81">
        <v>0</v>
      </c>
      <c r="BR302" s="81">
        <v>0</v>
      </c>
      <c r="BS302" s="81">
        <v>0</v>
      </c>
      <c r="BT302"/>
      <c r="BU302" s="80">
        <v>17.960999999999999</v>
      </c>
      <c r="BV302" s="80">
        <v>0</v>
      </c>
      <c r="BW302" s="80">
        <v>0</v>
      </c>
      <c r="BX302" s="80">
        <v>0</v>
      </c>
      <c r="BY302" s="80">
        <v>0</v>
      </c>
      <c r="BZ302" s="80">
        <v>0</v>
      </c>
      <c r="CA302" s="80">
        <v>0</v>
      </c>
      <c r="CB302" s="80">
        <v>0</v>
      </c>
      <c r="CC302" s="80">
        <v>0</v>
      </c>
    </row>
    <row r="303" spans="1:81">
      <c r="A303" s="80" t="s">
        <v>2020</v>
      </c>
      <c r="B303" s="80">
        <v>316</v>
      </c>
      <c r="C303" s="80">
        <v>10</v>
      </c>
      <c r="D303" s="80">
        <v>19</v>
      </c>
      <c r="E303" s="80">
        <v>2013</v>
      </c>
      <c r="F303" s="80" t="s">
        <v>89</v>
      </c>
      <c r="G303" s="80" t="s">
        <v>2010</v>
      </c>
      <c r="H303" s="80" t="s">
        <v>2011</v>
      </c>
      <c r="I303" s="177"/>
      <c r="J303" s="81">
        <v>184.06742237259758</v>
      </c>
      <c r="K303" s="81">
        <v>1.3146625974835153</v>
      </c>
      <c r="L303" s="81">
        <v>3.6491618674360491</v>
      </c>
      <c r="M303" s="81">
        <v>15.38889913874725</v>
      </c>
      <c r="N303" s="81">
        <v>19.298317830578313</v>
      </c>
      <c r="O303" s="81">
        <v>18.730731329155454</v>
      </c>
      <c r="P303" s="81">
        <v>16.284885629897456</v>
      </c>
      <c r="Q303" s="81">
        <v>1.1488171583334881</v>
      </c>
      <c r="R303" s="81">
        <v>0</v>
      </c>
      <c r="S303" s="81">
        <v>1.5363452859217381</v>
      </c>
      <c r="T303" s="82"/>
      <c r="U303" s="81">
        <v>4873347</v>
      </c>
      <c r="V303" s="81">
        <v>595</v>
      </c>
      <c r="W303" s="81">
        <v>71</v>
      </c>
      <c r="X303" s="81">
        <v>2714</v>
      </c>
      <c r="Y303" s="81">
        <v>5687</v>
      </c>
      <c r="Z303" s="81">
        <v>10234</v>
      </c>
      <c r="AA303" s="81">
        <v>3260</v>
      </c>
      <c r="AB303" s="81">
        <v>14851</v>
      </c>
      <c r="AC303" s="81">
        <v>0</v>
      </c>
      <c r="AD303" s="81">
        <v>1.5363452859217381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18.859000000000002</v>
      </c>
      <c r="BJ303" s="81">
        <v>0</v>
      </c>
      <c r="BK303" s="81">
        <v>0</v>
      </c>
      <c r="BL303" s="81">
        <v>0</v>
      </c>
      <c r="BM303" s="82"/>
      <c r="BN303" s="81">
        <v>0</v>
      </c>
      <c r="BO303" s="81">
        <v>0</v>
      </c>
      <c r="BP303" s="81">
        <v>2</v>
      </c>
      <c r="BQ303" s="81">
        <v>0</v>
      </c>
      <c r="BR303" s="81">
        <v>0</v>
      </c>
      <c r="BS303" s="81">
        <v>0</v>
      </c>
      <c r="BT303"/>
      <c r="BU303" s="80">
        <v>18.859000000000002</v>
      </c>
      <c r="BV303" s="80">
        <v>0</v>
      </c>
      <c r="BW303" s="80">
        <v>0</v>
      </c>
      <c r="BX303" s="80">
        <v>0</v>
      </c>
      <c r="BY303" s="80">
        <v>0</v>
      </c>
      <c r="BZ303" s="80">
        <v>0</v>
      </c>
      <c r="CA303" s="80">
        <v>0</v>
      </c>
      <c r="CB303" s="80">
        <v>0</v>
      </c>
      <c r="CC303" s="80">
        <v>0</v>
      </c>
    </row>
    <row r="304" spans="1:81">
      <c r="A304" s="80" t="s">
        <v>2021</v>
      </c>
      <c r="B304" s="80">
        <v>317</v>
      </c>
      <c r="C304" s="80">
        <v>11</v>
      </c>
      <c r="D304" s="80">
        <v>19</v>
      </c>
      <c r="E304" s="80">
        <v>2014</v>
      </c>
      <c r="F304" s="80" t="s">
        <v>90</v>
      </c>
      <c r="G304" s="80" t="s">
        <v>2010</v>
      </c>
      <c r="H304" s="80" t="s">
        <v>2011</v>
      </c>
      <c r="I304" s="177"/>
      <c r="J304" s="81">
        <v>181.67643092829655</v>
      </c>
      <c r="K304" s="81">
        <v>0.96832509636749853</v>
      </c>
      <c r="L304" s="81">
        <v>4.641834465986677</v>
      </c>
      <c r="M304" s="81">
        <v>15.362252484703767</v>
      </c>
      <c r="N304" s="81">
        <v>16.024398894325365</v>
      </c>
      <c r="O304" s="81">
        <v>17.874765968423109</v>
      </c>
      <c r="P304" s="81">
        <v>16.25409376712356</v>
      </c>
      <c r="Q304" s="81">
        <v>1.0957068456687431</v>
      </c>
      <c r="R304" s="81">
        <v>0</v>
      </c>
      <c r="S304" s="81">
        <v>1.4582604250500886</v>
      </c>
      <c r="T304" s="82"/>
      <c r="U304" s="81">
        <v>5295116</v>
      </c>
      <c r="V304" s="81">
        <v>405</v>
      </c>
      <c r="W304" s="81">
        <v>81</v>
      </c>
      <c r="X304" s="81">
        <v>2946</v>
      </c>
      <c r="Y304" s="81">
        <v>5740</v>
      </c>
      <c r="Z304" s="81">
        <v>10286</v>
      </c>
      <c r="AA304" s="81">
        <v>3237</v>
      </c>
      <c r="AB304" s="81">
        <v>14763</v>
      </c>
      <c r="AC304" s="81">
        <v>0</v>
      </c>
      <c r="AD304" s="81">
        <v>1.4582604250500886</v>
      </c>
      <c r="AE304" s="82"/>
      <c r="AF304" s="81">
        <v>57145236.842149183</v>
      </c>
      <c r="AG304" s="81">
        <v>933262.76708592672</v>
      </c>
      <c r="AH304" s="81">
        <v>1153798.7459501182</v>
      </c>
      <c r="AI304" s="81">
        <v>21359043.743820902</v>
      </c>
      <c r="AJ304" s="81">
        <v>22060685.153685223</v>
      </c>
      <c r="AK304" s="81">
        <v>0</v>
      </c>
      <c r="AL304" s="81">
        <v>0</v>
      </c>
      <c r="AM304" s="81">
        <v>2026739.2933174346</v>
      </c>
      <c r="AN304" s="81">
        <v>0</v>
      </c>
      <c r="AO304" s="81">
        <v>0</v>
      </c>
      <c r="AP304" s="82"/>
      <c r="AQ304" s="81">
        <v>121</v>
      </c>
      <c r="AR304" s="81">
        <v>70</v>
      </c>
      <c r="AS304" s="81">
        <v>0</v>
      </c>
      <c r="AT304" s="81">
        <v>0</v>
      </c>
      <c r="AU304" s="81">
        <v>0</v>
      </c>
      <c r="AV304" s="81">
        <v>1</v>
      </c>
      <c r="AW304" s="81" t="s">
        <v>564</v>
      </c>
      <c r="AX304" s="82"/>
      <c r="AY304" s="81">
        <v>518.4</v>
      </c>
      <c r="AZ304" s="81">
        <v>5855.3</v>
      </c>
      <c r="BA304" s="81">
        <v>0</v>
      </c>
      <c r="BB304" s="81">
        <v>0</v>
      </c>
      <c r="BC304" s="81">
        <v>0</v>
      </c>
      <c r="BD304" s="81">
        <v>954</v>
      </c>
      <c r="BE304" s="81" t="s">
        <v>564</v>
      </c>
      <c r="BF304" s="82"/>
      <c r="BG304" s="81">
        <v>0</v>
      </c>
      <c r="BH304" s="81">
        <v>0</v>
      </c>
      <c r="BI304" s="81">
        <v>21.494</v>
      </c>
      <c r="BJ304" s="81">
        <v>0</v>
      </c>
      <c r="BK304" s="81">
        <v>0</v>
      </c>
      <c r="BL304" s="81">
        <v>0</v>
      </c>
      <c r="BM304" s="82"/>
      <c r="BN304" s="81">
        <v>0</v>
      </c>
      <c r="BO304" s="81">
        <v>0</v>
      </c>
      <c r="BP304" s="81">
        <v>2</v>
      </c>
      <c r="BQ304" s="81">
        <v>0</v>
      </c>
      <c r="BR304" s="81">
        <v>0</v>
      </c>
      <c r="BS304" s="81">
        <v>0</v>
      </c>
      <c r="BT304"/>
      <c r="BU304" s="80">
        <v>21.494</v>
      </c>
      <c r="BV304" s="80">
        <v>0</v>
      </c>
      <c r="BW304" s="80">
        <v>0</v>
      </c>
      <c r="BX304" s="80">
        <v>0</v>
      </c>
      <c r="BY304" s="80">
        <v>0</v>
      </c>
      <c r="BZ304" s="80">
        <v>0</v>
      </c>
      <c r="CA304" s="80">
        <v>0</v>
      </c>
      <c r="CB304" s="80">
        <v>0</v>
      </c>
      <c r="CC304" s="80">
        <v>0</v>
      </c>
    </row>
    <row r="305" spans="1:81">
      <c r="A305" s="80" t="s">
        <v>2022</v>
      </c>
      <c r="B305" s="80">
        <v>318</v>
      </c>
      <c r="C305" s="80">
        <v>12</v>
      </c>
      <c r="D305" s="80">
        <v>19</v>
      </c>
      <c r="E305" s="80">
        <v>2015</v>
      </c>
      <c r="F305" s="80" t="s">
        <v>91</v>
      </c>
      <c r="G305" s="80" t="s">
        <v>2010</v>
      </c>
      <c r="H305" s="80" t="s">
        <v>2011</v>
      </c>
      <c r="I305" s="177"/>
      <c r="J305" s="81">
        <v>186.92340884560721</v>
      </c>
      <c r="K305" s="81">
        <v>0.9616272947194856</v>
      </c>
      <c r="L305" s="81">
        <v>4.8758626405380081</v>
      </c>
      <c r="M305" s="81">
        <v>15.607496391023956</v>
      </c>
      <c r="N305" s="81">
        <v>15.132292919741428</v>
      </c>
      <c r="O305" s="81">
        <v>17.764432082854842</v>
      </c>
      <c r="P305" s="81">
        <v>16.392515157853726</v>
      </c>
      <c r="Q305" s="81">
        <v>1.0684284724922106</v>
      </c>
      <c r="R305" s="81">
        <v>0</v>
      </c>
      <c r="S305" s="81">
        <v>1.6465348455286586</v>
      </c>
      <c r="T305" s="82"/>
      <c r="U305" s="81">
        <v>5386379</v>
      </c>
      <c r="V305" s="81">
        <v>405</v>
      </c>
      <c r="W305" s="81">
        <v>81</v>
      </c>
      <c r="X305" s="81">
        <v>2946</v>
      </c>
      <c r="Y305" s="81">
        <v>5832</v>
      </c>
      <c r="Z305" s="81">
        <v>10321</v>
      </c>
      <c r="AA305" s="81">
        <v>3262</v>
      </c>
      <c r="AB305" s="81">
        <v>14705</v>
      </c>
      <c r="AC305" s="81">
        <v>0</v>
      </c>
      <c r="AD305" s="81">
        <v>1.6465348455286586</v>
      </c>
      <c r="AE305" s="82"/>
      <c r="AF305" s="81">
        <v>57849712.558058694</v>
      </c>
      <c r="AG305" s="81">
        <v>827523.18202037108</v>
      </c>
      <c r="AH305" s="81">
        <v>1018922.1716923451</v>
      </c>
      <c r="AI305" s="81">
        <v>22144297.057731815</v>
      </c>
      <c r="AJ305" s="81">
        <v>20308041.817183949</v>
      </c>
      <c r="AK305" s="81">
        <v>0</v>
      </c>
      <c r="AL305" s="81">
        <v>0</v>
      </c>
      <c r="AM305" s="81">
        <v>2015258.564845023</v>
      </c>
      <c r="AN305" s="81">
        <v>0</v>
      </c>
      <c r="AO305" s="81">
        <v>0</v>
      </c>
      <c r="AP305" s="82"/>
      <c r="AQ305" s="81">
        <v>152</v>
      </c>
      <c r="AR305" s="81">
        <v>128</v>
      </c>
      <c r="AS305" s="81">
        <v>0</v>
      </c>
      <c r="AT305" s="81">
        <v>0</v>
      </c>
      <c r="AU305" s="81">
        <v>0</v>
      </c>
      <c r="AV305" s="81">
        <v>1</v>
      </c>
      <c r="AW305" s="81" t="s">
        <v>564</v>
      </c>
      <c r="AX305" s="82"/>
      <c r="AY305" s="81">
        <v>687.5</v>
      </c>
      <c r="AZ305" s="81">
        <v>11013.1</v>
      </c>
      <c r="BA305" s="81">
        <v>0</v>
      </c>
      <c r="BB305" s="81">
        <v>0</v>
      </c>
      <c r="BC305" s="81">
        <v>0</v>
      </c>
      <c r="BD305" s="81">
        <v>954</v>
      </c>
      <c r="BE305" s="81" t="s">
        <v>564</v>
      </c>
      <c r="BF305" s="82"/>
      <c r="BG305" s="81">
        <v>0</v>
      </c>
      <c r="BH305" s="81">
        <v>0</v>
      </c>
      <c r="BI305" s="81">
        <v>16.818999999999999</v>
      </c>
      <c r="BJ305" s="81">
        <v>0</v>
      </c>
      <c r="BK305" s="81">
        <v>0</v>
      </c>
      <c r="BL305" s="81">
        <v>0</v>
      </c>
      <c r="BM305" s="82"/>
      <c r="BN305" s="81">
        <v>0</v>
      </c>
      <c r="BO305" s="81">
        <v>0</v>
      </c>
      <c r="BP305" s="81">
        <v>2</v>
      </c>
      <c r="BQ305" s="81">
        <v>0</v>
      </c>
      <c r="BR305" s="81">
        <v>0</v>
      </c>
      <c r="BS305" s="81">
        <v>0</v>
      </c>
      <c r="BT305"/>
      <c r="BU305" s="80">
        <v>16.818999999999999</v>
      </c>
      <c r="BV305" s="80">
        <v>0</v>
      </c>
      <c r="BW305" s="80">
        <v>0</v>
      </c>
      <c r="BX305" s="80">
        <v>0</v>
      </c>
      <c r="BY305" s="80">
        <v>0</v>
      </c>
      <c r="BZ305" s="80">
        <v>0</v>
      </c>
      <c r="CA305" s="80">
        <v>0</v>
      </c>
      <c r="CB305" s="80">
        <v>0</v>
      </c>
      <c r="CC305" s="80">
        <v>0</v>
      </c>
    </row>
    <row r="306" spans="1:81">
      <c r="A306" s="80" t="s">
        <v>2023</v>
      </c>
      <c r="B306" s="80">
        <v>319</v>
      </c>
      <c r="C306" s="80">
        <v>13</v>
      </c>
      <c r="D306" s="80">
        <v>19</v>
      </c>
      <c r="E306" s="80">
        <v>2016</v>
      </c>
      <c r="F306" s="80" t="s">
        <v>92</v>
      </c>
      <c r="G306" s="80" t="s">
        <v>2010</v>
      </c>
      <c r="H306" s="80" t="s">
        <v>2011</v>
      </c>
      <c r="I306" s="177"/>
      <c r="J306" s="81">
        <v>187.37945400165233</v>
      </c>
      <c r="K306" s="81">
        <v>0.92672508996233183</v>
      </c>
      <c r="L306" s="81">
        <v>5.6714887929924727</v>
      </c>
      <c r="M306" s="81">
        <v>13.422828316809078</v>
      </c>
      <c r="N306" s="81">
        <v>16.253508834408695</v>
      </c>
      <c r="O306" s="81">
        <v>17.630324648893446</v>
      </c>
      <c r="P306" s="81">
        <v>16.009488772730066</v>
      </c>
      <c r="Q306" s="81">
        <v>1.034476679910229</v>
      </c>
      <c r="R306" s="81">
        <v>0</v>
      </c>
      <c r="S306" s="81">
        <v>1.3970029376710862</v>
      </c>
      <c r="T306" s="82"/>
      <c r="U306" s="81">
        <v>5101334</v>
      </c>
      <c r="V306" s="81">
        <v>405</v>
      </c>
      <c r="W306" s="81">
        <v>81</v>
      </c>
      <c r="X306" s="81">
        <v>2946</v>
      </c>
      <c r="Y306" s="81">
        <v>5977</v>
      </c>
      <c r="Z306" s="81">
        <v>10369</v>
      </c>
      <c r="AA306" s="81">
        <v>3295</v>
      </c>
      <c r="AB306" s="81">
        <v>14646</v>
      </c>
      <c r="AC306" s="81">
        <v>0</v>
      </c>
      <c r="AD306" s="81">
        <v>1.397002937671086</v>
      </c>
      <c r="AE306" s="82"/>
      <c r="AF306" s="81">
        <v>60180922.430909097</v>
      </c>
      <c r="AG306" s="81">
        <v>788499.0045668442</v>
      </c>
      <c r="AH306" s="81">
        <v>938249.83693249174</v>
      </c>
      <c r="AI306" s="81">
        <v>20606455.359244939</v>
      </c>
      <c r="AJ306" s="81">
        <v>22121954.441585731</v>
      </c>
      <c r="AK306" s="81">
        <v>0</v>
      </c>
      <c r="AL306" s="81">
        <v>0</v>
      </c>
      <c r="AM306" s="81">
        <v>2008732.2387127171</v>
      </c>
      <c r="AN306" s="81">
        <v>0</v>
      </c>
      <c r="AO306" s="81">
        <v>0</v>
      </c>
      <c r="AP306" s="82"/>
      <c r="AQ306" s="81">
        <v>181</v>
      </c>
      <c r="AR306" s="81">
        <v>186</v>
      </c>
      <c r="AS306" s="81">
        <v>0</v>
      </c>
      <c r="AT306" s="81">
        <v>0</v>
      </c>
      <c r="AU306" s="81">
        <v>0</v>
      </c>
      <c r="AV306" s="81">
        <v>1</v>
      </c>
      <c r="AW306" s="81" t="s">
        <v>564</v>
      </c>
      <c r="AX306" s="82"/>
      <c r="AY306" s="81">
        <v>842.1</v>
      </c>
      <c r="AZ306" s="81">
        <v>13987.6</v>
      </c>
      <c r="BA306" s="81">
        <v>0</v>
      </c>
      <c r="BB306" s="81">
        <v>0</v>
      </c>
      <c r="BC306" s="81">
        <v>0</v>
      </c>
      <c r="BD306" s="81">
        <v>954</v>
      </c>
      <c r="BE306" s="81" t="s">
        <v>564</v>
      </c>
      <c r="BF306" s="82"/>
      <c r="BG306" s="81">
        <v>0</v>
      </c>
      <c r="BH306" s="81">
        <v>0</v>
      </c>
      <c r="BI306" s="81">
        <v>15.943</v>
      </c>
      <c r="BJ306" s="81">
        <v>0</v>
      </c>
      <c r="BK306" s="81">
        <v>0</v>
      </c>
      <c r="BL306" s="81">
        <v>0</v>
      </c>
      <c r="BM306" s="82"/>
      <c r="BN306" s="81">
        <v>0</v>
      </c>
      <c r="BO306" s="81">
        <v>0</v>
      </c>
      <c r="BP306" s="81">
        <v>2</v>
      </c>
      <c r="BQ306" s="81">
        <v>0</v>
      </c>
      <c r="BR306" s="81">
        <v>0</v>
      </c>
      <c r="BS306" s="81">
        <v>0</v>
      </c>
      <c r="BT306"/>
      <c r="BU306" s="80">
        <v>15.943</v>
      </c>
      <c r="BV306" s="80">
        <v>0</v>
      </c>
      <c r="BW306" s="80">
        <v>0</v>
      </c>
      <c r="BX306" s="80">
        <v>0</v>
      </c>
      <c r="BY306" s="80">
        <v>0</v>
      </c>
      <c r="BZ306" s="80">
        <v>0</v>
      </c>
      <c r="CA306" s="80">
        <v>0</v>
      </c>
      <c r="CB306" s="80">
        <v>0</v>
      </c>
      <c r="CC306" s="80">
        <v>0</v>
      </c>
    </row>
    <row r="307" spans="1:81">
      <c r="A307" s="80" t="s">
        <v>2024</v>
      </c>
      <c r="B307" s="80">
        <v>320</v>
      </c>
      <c r="C307" s="80">
        <v>14</v>
      </c>
      <c r="D307" s="80">
        <v>19</v>
      </c>
      <c r="E307" s="80">
        <v>2017</v>
      </c>
      <c r="F307" s="80" t="s">
        <v>71</v>
      </c>
      <c r="G307" s="80" t="s">
        <v>2010</v>
      </c>
      <c r="H307" s="80" t="s">
        <v>2011</v>
      </c>
      <c r="I307" s="177"/>
      <c r="J307" s="81">
        <v>197.76980461024004</v>
      </c>
      <c r="K307" s="81">
        <v>0.92762646616506328</v>
      </c>
      <c r="L307" s="81">
        <v>5.2022867657151997</v>
      </c>
      <c r="M307" s="81">
        <v>13.619007101321767</v>
      </c>
      <c r="N307" s="81">
        <v>18.09702979031653</v>
      </c>
      <c r="O307" s="81">
        <v>17.458045501612816</v>
      </c>
      <c r="P307" s="81">
        <v>15.956353814792619</v>
      </c>
      <c r="Q307" s="81">
        <v>0.98837883444192265</v>
      </c>
      <c r="R307" s="81">
        <v>0</v>
      </c>
      <c r="S307" s="81">
        <v>1.6288679032798739</v>
      </c>
      <c r="T307" s="82"/>
      <c r="U307" s="81">
        <v>5735983</v>
      </c>
      <c r="V307" s="81">
        <v>405</v>
      </c>
      <c r="W307" s="81">
        <v>81</v>
      </c>
      <c r="X307" s="81">
        <v>2946</v>
      </c>
      <c r="Y307" s="81">
        <v>6015</v>
      </c>
      <c r="Z307" s="81">
        <v>10438</v>
      </c>
      <c r="AA307" s="81">
        <v>3305</v>
      </c>
      <c r="AB307" s="81">
        <v>14471</v>
      </c>
      <c r="AC307" s="81">
        <v>0</v>
      </c>
      <c r="AD307" s="81">
        <v>1.6288679032798741</v>
      </c>
      <c r="AE307" s="82"/>
      <c r="AF307" s="81">
        <v>63444677.792899176</v>
      </c>
      <c r="AG307" s="81">
        <v>796783.17886923498</v>
      </c>
      <c r="AH307" s="81">
        <v>1153694.884847773</v>
      </c>
      <c r="AI307" s="81">
        <v>21916544.167489208</v>
      </c>
      <c r="AJ307" s="81">
        <v>25172297.3030967</v>
      </c>
      <c r="AK307" s="81">
        <v>0</v>
      </c>
      <c r="AL307" s="81">
        <v>0</v>
      </c>
      <c r="AM307" s="81">
        <v>1987836.1519606339</v>
      </c>
      <c r="AN307" s="81">
        <v>0</v>
      </c>
      <c r="AO307" s="81">
        <v>0</v>
      </c>
      <c r="AP307" s="82"/>
      <c r="AQ307" s="81">
        <v>196</v>
      </c>
      <c r="AR307" s="81">
        <v>212</v>
      </c>
      <c r="AS307" s="81">
        <v>0</v>
      </c>
      <c r="AT307" s="81">
        <v>0</v>
      </c>
      <c r="AU307" s="81">
        <v>0</v>
      </c>
      <c r="AV307" s="81">
        <v>0</v>
      </c>
      <c r="AW307" s="81" t="s">
        <v>564</v>
      </c>
      <c r="AX307" s="82"/>
      <c r="AY307" s="81">
        <v>919.3</v>
      </c>
      <c r="AZ307" s="81">
        <v>15025.3</v>
      </c>
      <c r="BA307" s="81">
        <v>0</v>
      </c>
      <c r="BB307" s="81">
        <v>0</v>
      </c>
      <c r="BC307" s="81">
        <v>0</v>
      </c>
      <c r="BD307" s="81">
        <v>0</v>
      </c>
      <c r="BE307" s="81" t="s">
        <v>564</v>
      </c>
      <c r="BF307" s="82"/>
      <c r="BG307" s="81">
        <v>0</v>
      </c>
      <c r="BH307" s="81">
        <v>0</v>
      </c>
      <c r="BI307" s="81">
        <v>14.25</v>
      </c>
      <c r="BJ307" s="81">
        <v>0</v>
      </c>
      <c r="BK307" s="81">
        <v>0</v>
      </c>
      <c r="BL307" s="81">
        <v>0</v>
      </c>
      <c r="BM307" s="82"/>
      <c r="BN307" s="81">
        <v>0</v>
      </c>
      <c r="BO307" s="81">
        <v>0</v>
      </c>
      <c r="BP307" s="81">
        <v>2</v>
      </c>
      <c r="BQ307" s="81">
        <v>0</v>
      </c>
      <c r="BR307" s="81">
        <v>0</v>
      </c>
      <c r="BS307" s="81">
        <v>0</v>
      </c>
      <c r="BT307"/>
      <c r="BU307" s="80">
        <v>14.25</v>
      </c>
      <c r="BV307" s="80">
        <v>0</v>
      </c>
      <c r="BW307" s="80">
        <v>0</v>
      </c>
      <c r="BX307" s="80">
        <v>0</v>
      </c>
      <c r="BY307" s="80">
        <v>0</v>
      </c>
      <c r="BZ307" s="80">
        <v>0</v>
      </c>
      <c r="CA307" s="80">
        <v>0</v>
      </c>
      <c r="CB307" s="80">
        <v>0</v>
      </c>
      <c r="CC307" s="80">
        <v>0</v>
      </c>
    </row>
    <row r="308" spans="1:81">
      <c r="A308" s="80" t="s">
        <v>2025</v>
      </c>
      <c r="B308" s="80">
        <v>321</v>
      </c>
      <c r="C308" s="80">
        <v>15</v>
      </c>
      <c r="D308" s="80">
        <v>19</v>
      </c>
      <c r="E308" s="80">
        <v>2018</v>
      </c>
      <c r="F308" s="80" t="s">
        <v>93</v>
      </c>
      <c r="G308" s="80" t="s">
        <v>2010</v>
      </c>
      <c r="H308" s="80" t="s">
        <v>2011</v>
      </c>
      <c r="I308" s="177"/>
      <c r="J308" s="81">
        <v>173.34287620740992</v>
      </c>
      <c r="K308" s="81">
        <v>0.87591723200654548</v>
      </c>
      <c r="L308" s="81">
        <v>4.8651562706645777</v>
      </c>
      <c r="M308" s="81">
        <v>13.894886895220434</v>
      </c>
      <c r="N308" s="81">
        <v>15.414022413155035</v>
      </c>
      <c r="O308" s="81">
        <v>17.033220642268411</v>
      </c>
      <c r="P308" s="81">
        <v>15.520287141802207</v>
      </c>
      <c r="Q308" s="81">
        <v>0.91342628464391751</v>
      </c>
      <c r="R308" s="81">
        <v>0</v>
      </c>
      <c r="S308" s="81">
        <v>1.702377391862063</v>
      </c>
      <c r="T308" s="82"/>
      <c r="U308" s="81">
        <v>5577362</v>
      </c>
      <c r="V308" s="81">
        <v>405</v>
      </c>
      <c r="W308" s="81">
        <v>81</v>
      </c>
      <c r="X308" s="81">
        <v>2946</v>
      </c>
      <c r="Y308" s="81">
        <v>6118</v>
      </c>
      <c r="Z308" s="81">
        <v>10379</v>
      </c>
      <c r="AA308" s="81">
        <v>3247</v>
      </c>
      <c r="AB308" s="81">
        <v>14412</v>
      </c>
      <c r="AC308" s="81">
        <v>0</v>
      </c>
      <c r="AD308" s="81">
        <v>1.702377391862063</v>
      </c>
      <c r="AE308" s="82"/>
      <c r="AF308" s="81">
        <v>57417543.765506297</v>
      </c>
      <c r="AG308" s="81">
        <v>726536.08901708177</v>
      </c>
      <c r="AH308" s="81">
        <v>1089539.636075651</v>
      </c>
      <c r="AI308" s="81">
        <v>21858554.127082288</v>
      </c>
      <c r="AJ308" s="81">
        <v>22568215.5769528</v>
      </c>
      <c r="AK308" s="81">
        <v>0</v>
      </c>
      <c r="AL308" s="81">
        <v>0</v>
      </c>
      <c r="AM308" s="81">
        <v>1983827.8075762831</v>
      </c>
      <c r="AN308" s="81">
        <v>0</v>
      </c>
      <c r="AO308" s="81">
        <v>0</v>
      </c>
      <c r="AP308" s="82"/>
      <c r="AQ308" s="81">
        <v>206</v>
      </c>
      <c r="AR308" s="81">
        <v>242</v>
      </c>
      <c r="AS308" s="81">
        <v>0</v>
      </c>
      <c r="AT308" s="81">
        <v>0</v>
      </c>
      <c r="AU308" s="81">
        <v>0</v>
      </c>
      <c r="AV308" s="81">
        <v>0</v>
      </c>
      <c r="AW308" s="81" t="s">
        <v>564</v>
      </c>
      <c r="AX308" s="82"/>
      <c r="AY308" s="81">
        <v>977.1</v>
      </c>
      <c r="AZ308" s="81">
        <v>16293.6</v>
      </c>
      <c r="BA308" s="81">
        <v>0</v>
      </c>
      <c r="BB308" s="81">
        <v>0</v>
      </c>
      <c r="BC308" s="81">
        <v>0</v>
      </c>
      <c r="BD308" s="81">
        <v>0</v>
      </c>
      <c r="BE308" s="81" t="s">
        <v>564</v>
      </c>
      <c r="BF308" s="82"/>
      <c r="BG308" s="81">
        <v>0</v>
      </c>
      <c r="BH308" s="81">
        <v>0</v>
      </c>
      <c r="BI308" s="81">
        <v>13.548999999999999</v>
      </c>
      <c r="BJ308" s="81">
        <v>0</v>
      </c>
      <c r="BK308" s="81">
        <v>0</v>
      </c>
      <c r="BL308" s="81">
        <v>0</v>
      </c>
      <c r="BM308" s="82"/>
      <c r="BN308" s="81">
        <v>0</v>
      </c>
      <c r="BO308" s="81">
        <v>0</v>
      </c>
      <c r="BP308" s="81">
        <v>2</v>
      </c>
      <c r="BQ308" s="81">
        <v>0</v>
      </c>
      <c r="BR308" s="81">
        <v>0</v>
      </c>
      <c r="BS308" s="81">
        <v>0</v>
      </c>
      <c r="BT308"/>
      <c r="BU308" s="80">
        <v>13.548999999999999</v>
      </c>
      <c r="BV308" s="80">
        <v>0</v>
      </c>
      <c r="BW308" s="80">
        <v>0</v>
      </c>
      <c r="BX308" s="80">
        <v>0</v>
      </c>
      <c r="BY308" s="80">
        <v>0</v>
      </c>
      <c r="BZ308" s="80">
        <v>0</v>
      </c>
      <c r="CA308" s="80">
        <v>0</v>
      </c>
      <c r="CB308" s="80">
        <v>0</v>
      </c>
      <c r="CC308" s="80">
        <v>0</v>
      </c>
    </row>
    <row r="309" spans="1:81">
      <c r="A309" s="80" t="s">
        <v>2026</v>
      </c>
      <c r="B309" s="80">
        <v>322</v>
      </c>
      <c r="C309" s="80">
        <v>16</v>
      </c>
      <c r="D309" s="80">
        <v>19</v>
      </c>
      <c r="E309" s="80">
        <v>2019</v>
      </c>
      <c r="F309" s="80" t="s">
        <v>73</v>
      </c>
      <c r="G309" s="80" t="s">
        <v>2010</v>
      </c>
      <c r="H309" s="80" t="s">
        <v>2011</v>
      </c>
      <c r="I309" s="177"/>
      <c r="J309" s="81">
        <v>146.47303217481675</v>
      </c>
      <c r="K309" s="81">
        <v>0.79821170265446917</v>
      </c>
      <c r="L309" s="81">
        <v>4.9055958423108423</v>
      </c>
      <c r="M309" s="81">
        <v>12.684146768913825</v>
      </c>
      <c r="N309" s="81">
        <v>14.525840846091446</v>
      </c>
      <c r="O309" s="81">
        <v>16.66111556571364</v>
      </c>
      <c r="P309" s="81">
        <v>15.353184030387506</v>
      </c>
      <c r="Q309" s="81">
        <v>0.87213032795054835</v>
      </c>
      <c r="R309" s="81">
        <v>0</v>
      </c>
      <c r="S309" s="81">
        <v>1.8975455725060828</v>
      </c>
      <c r="T309" s="82"/>
      <c r="U309" s="81">
        <v>4731297</v>
      </c>
      <c r="V309" s="81">
        <v>405</v>
      </c>
      <c r="W309" s="81">
        <v>81</v>
      </c>
      <c r="X309" s="81">
        <v>2946</v>
      </c>
      <c r="Y309" s="81">
        <v>6062</v>
      </c>
      <c r="Z309" s="81">
        <v>10431</v>
      </c>
      <c r="AA309" s="81">
        <v>3188</v>
      </c>
      <c r="AB309" s="81">
        <v>14133</v>
      </c>
      <c r="AC309" s="81">
        <v>0</v>
      </c>
      <c r="AD309" s="81">
        <v>1.897545572506083</v>
      </c>
      <c r="AE309" s="82"/>
      <c r="AF309" s="81">
        <v>49099473.972726077</v>
      </c>
      <c r="AG309" s="81">
        <v>701726.26397267834</v>
      </c>
      <c r="AH309" s="81">
        <v>1135440.9179414781</v>
      </c>
      <c r="AI309" s="81">
        <v>20764349.697972082</v>
      </c>
      <c r="AJ309" s="81">
        <v>21123305.496592443</v>
      </c>
      <c r="AK309" s="81">
        <v>0</v>
      </c>
      <c r="AL309" s="81">
        <v>0</v>
      </c>
      <c r="AM309" s="81">
        <v>1924808.2068329626</v>
      </c>
      <c r="AN309" s="81">
        <v>0</v>
      </c>
      <c r="AO309" s="81">
        <v>0</v>
      </c>
      <c r="AP309" s="82"/>
      <c r="AQ309" s="81">
        <v>232</v>
      </c>
      <c r="AR309" s="81">
        <v>269</v>
      </c>
      <c r="AS309" s="81">
        <v>0</v>
      </c>
      <c r="AT309" s="81">
        <v>0</v>
      </c>
      <c r="AU309" s="81">
        <v>0</v>
      </c>
      <c r="AV309" s="81">
        <v>0</v>
      </c>
      <c r="AW309" s="81" t="s">
        <v>564</v>
      </c>
      <c r="AX309" s="82"/>
      <c r="AY309" s="81">
        <v>1123.8</v>
      </c>
      <c r="AZ309" s="81">
        <v>17495.7</v>
      </c>
      <c r="BA309" s="81">
        <v>0</v>
      </c>
      <c r="BB309" s="81">
        <v>0</v>
      </c>
      <c r="BC309" s="81">
        <v>0</v>
      </c>
      <c r="BD309" s="81">
        <v>0</v>
      </c>
      <c r="BE309" s="81" t="s">
        <v>564</v>
      </c>
      <c r="BF309" s="82"/>
      <c r="BG309" s="81">
        <v>0</v>
      </c>
      <c r="BH309" s="81">
        <v>0</v>
      </c>
      <c r="BI309" s="81">
        <v>12.965999999999999</v>
      </c>
      <c r="BJ309" s="81">
        <v>0</v>
      </c>
      <c r="BK309" s="81">
        <v>0</v>
      </c>
      <c r="BL309" s="81">
        <v>0</v>
      </c>
      <c r="BM309" s="82"/>
      <c r="BN309" s="81">
        <v>0</v>
      </c>
      <c r="BO309" s="81">
        <v>0</v>
      </c>
      <c r="BP309" s="81">
        <v>2</v>
      </c>
      <c r="BQ309" s="81">
        <v>0</v>
      </c>
      <c r="BR309" s="81">
        <v>0</v>
      </c>
      <c r="BS309" s="81">
        <v>0</v>
      </c>
      <c r="BT309"/>
      <c r="BU309" s="80">
        <v>12.965999999999999</v>
      </c>
      <c r="BV309" s="80">
        <v>0</v>
      </c>
      <c r="BW309" s="80">
        <v>0</v>
      </c>
      <c r="BX309" s="80">
        <v>0</v>
      </c>
      <c r="BY309" s="80">
        <v>0</v>
      </c>
      <c r="BZ309" s="80">
        <v>0</v>
      </c>
      <c r="CA309" s="80">
        <v>0</v>
      </c>
      <c r="CB309" s="80">
        <v>0</v>
      </c>
      <c r="CC309" s="80">
        <v>0</v>
      </c>
    </row>
    <row r="310" spans="1:81">
      <c r="A310" s="80" t="s">
        <v>2027</v>
      </c>
      <c r="B310" s="80">
        <v>323</v>
      </c>
      <c r="C310" s="80">
        <v>17</v>
      </c>
      <c r="D310" s="80">
        <v>19</v>
      </c>
      <c r="E310" s="80">
        <v>2020</v>
      </c>
      <c r="F310" s="80" t="s">
        <v>218</v>
      </c>
      <c r="G310" s="80" t="s">
        <v>2010</v>
      </c>
      <c r="H310" s="80" t="s">
        <v>2011</v>
      </c>
      <c r="I310" s="177"/>
      <c r="J310" s="81">
        <v>119.58121133308219</v>
      </c>
      <c r="K310" s="81">
        <v>0.75387102112048621</v>
      </c>
      <c r="L310" s="81">
        <v>11.225966351649141</v>
      </c>
      <c r="M310" s="81">
        <v>10.623282281753381</v>
      </c>
      <c r="N310" s="81">
        <v>14.279773788210735</v>
      </c>
      <c r="O310" s="81">
        <v>14.552712924483316</v>
      </c>
      <c r="P310" s="81">
        <v>14.627533889949961</v>
      </c>
      <c r="Q310" s="81">
        <v>0.8271353635202342</v>
      </c>
      <c r="R310" s="81">
        <v>0</v>
      </c>
      <c r="S310" s="81">
        <v>1.8390704904009589</v>
      </c>
      <c r="T310" s="82"/>
      <c r="U310" s="81">
        <v>4103072</v>
      </c>
      <c r="V310" s="81">
        <v>359</v>
      </c>
      <c r="W310" s="81">
        <v>197</v>
      </c>
      <c r="X310" s="81">
        <v>2589</v>
      </c>
      <c r="Y310" s="81">
        <v>6096</v>
      </c>
      <c r="Z310" s="81">
        <v>10399</v>
      </c>
      <c r="AA310" s="81">
        <v>3300</v>
      </c>
      <c r="AB310" s="81">
        <v>14028</v>
      </c>
      <c r="AC310" s="81">
        <v>0</v>
      </c>
      <c r="AD310" s="81">
        <v>1.8390704904009589</v>
      </c>
      <c r="AE310" s="82"/>
      <c r="AF310" s="81">
        <v>41669802.659961663</v>
      </c>
      <c r="AG310" s="81">
        <v>606101.1745474441</v>
      </c>
      <c r="AH310" s="81">
        <v>2748962.0642672088</v>
      </c>
      <c r="AI310" s="81">
        <v>17785423.636708755</v>
      </c>
      <c r="AJ310" s="81">
        <v>20833224.124445263</v>
      </c>
      <c r="AK310" s="81"/>
      <c r="AL310" s="81"/>
      <c r="AM310" s="81">
        <v>1830809.854330661</v>
      </c>
      <c r="AN310" s="81"/>
      <c r="AO310" s="81"/>
      <c r="AP310" s="82"/>
      <c r="AQ310" s="81">
        <v>250</v>
      </c>
      <c r="AR310" s="81">
        <v>287</v>
      </c>
      <c r="AS310" s="81">
        <v>0</v>
      </c>
      <c r="AT310" s="81">
        <v>0</v>
      </c>
      <c r="AU310" s="81">
        <v>0</v>
      </c>
      <c r="AV310" s="81">
        <v>0</v>
      </c>
      <c r="AW310" s="81">
        <v>0</v>
      </c>
      <c r="AX310" s="82"/>
      <c r="AY310" s="81">
        <v>1224.0999999999999</v>
      </c>
      <c r="AZ310" s="81">
        <v>18350.400000000009</v>
      </c>
      <c r="BA310" s="81">
        <v>0</v>
      </c>
      <c r="BB310" s="81">
        <v>0</v>
      </c>
      <c r="BC310" s="81">
        <v>0</v>
      </c>
      <c r="BD310" s="81">
        <v>0</v>
      </c>
      <c r="BE310" s="81">
        <v>0</v>
      </c>
      <c r="BF310" s="82"/>
      <c r="BG310" s="81">
        <v>0</v>
      </c>
      <c r="BH310" s="81">
        <v>0</v>
      </c>
      <c r="BI310" s="81">
        <v>12.803000000000001</v>
      </c>
      <c r="BJ310" s="81">
        <v>0</v>
      </c>
      <c r="BK310" s="81">
        <v>0</v>
      </c>
      <c r="BL310" s="81">
        <v>0</v>
      </c>
      <c r="BM310" s="82"/>
      <c r="BN310" s="81">
        <v>0</v>
      </c>
      <c r="BO310" s="81">
        <v>0</v>
      </c>
      <c r="BP310" s="81">
        <v>2</v>
      </c>
      <c r="BQ310" s="81">
        <v>0</v>
      </c>
      <c r="BR310" s="81">
        <v>0</v>
      </c>
      <c r="BS310" s="81">
        <v>0</v>
      </c>
      <c r="BT310"/>
      <c r="BU310" s="80">
        <v>12.803000000000001</v>
      </c>
      <c r="BV310" s="80">
        <v>0</v>
      </c>
      <c r="BW310" s="80">
        <v>0</v>
      </c>
      <c r="BX310" s="80">
        <v>0</v>
      </c>
      <c r="BY310" s="80">
        <v>0</v>
      </c>
      <c r="BZ310" s="80">
        <v>0</v>
      </c>
      <c r="CA310" s="80">
        <v>0</v>
      </c>
      <c r="CB310" s="80">
        <v>0</v>
      </c>
      <c r="CC310" s="80">
        <v>0</v>
      </c>
    </row>
    <row r="311" spans="1:81">
      <c r="A311" s="80" t="s">
        <v>2028</v>
      </c>
      <c r="B311" s="80">
        <v>323</v>
      </c>
      <c r="C311" s="80">
        <v>18</v>
      </c>
      <c r="D311" s="80">
        <v>19</v>
      </c>
      <c r="E311" s="80">
        <v>2021</v>
      </c>
      <c r="F311" s="80" t="s">
        <v>75</v>
      </c>
      <c r="G311" s="174" t="s">
        <v>2010</v>
      </c>
      <c r="H311" s="80" t="s">
        <v>2011</v>
      </c>
      <c r="I311" s="177"/>
      <c r="J311" s="81">
        <v>132.50696895032394</v>
      </c>
      <c r="K311" s="81">
        <v>0.82027288273875598</v>
      </c>
      <c r="L311" s="81">
        <v>10.429183078779557</v>
      </c>
      <c r="M311" s="81">
        <v>11.657626725719366</v>
      </c>
      <c r="N311" s="81">
        <v>13.776724291715849</v>
      </c>
      <c r="O311" s="81">
        <v>14.149474769928645</v>
      </c>
      <c r="P311" s="81">
        <v>15.149457941964792</v>
      </c>
      <c r="Q311" s="81">
        <v>0.82787235895929656</v>
      </c>
      <c r="R311" s="81">
        <v>0</v>
      </c>
      <c r="S311" s="81">
        <v>1.72091857035431</v>
      </c>
      <c r="T311" s="82"/>
      <c r="U311" s="81">
        <v>4406136</v>
      </c>
      <c r="V311" s="81">
        <v>359</v>
      </c>
      <c r="W311" s="81">
        <v>197</v>
      </c>
      <c r="X311" s="81">
        <v>2589</v>
      </c>
      <c r="Y311" s="81">
        <v>6108</v>
      </c>
      <c r="Z311" s="81">
        <v>10411</v>
      </c>
      <c r="AA311" s="81">
        <v>3333</v>
      </c>
      <c r="AB311" s="81">
        <v>13874</v>
      </c>
      <c r="AC311" s="81">
        <v>0</v>
      </c>
      <c r="AD311" s="81">
        <v>1.72091857035431</v>
      </c>
      <c r="AE311" s="82"/>
      <c r="AF311" s="81">
        <v>44053776.941926651</v>
      </c>
      <c r="AG311" s="81">
        <v>657708.16909336043</v>
      </c>
      <c r="AH311" s="81">
        <v>2241603.0850735246</v>
      </c>
      <c r="AI311" s="81">
        <v>19347912.482626114</v>
      </c>
      <c r="AJ311" s="81">
        <v>20016050.763239428</v>
      </c>
      <c r="AK311" s="81">
        <v>0</v>
      </c>
      <c r="AL311" s="81">
        <v>0</v>
      </c>
      <c r="AM311" s="81">
        <v>1821155.1794454576</v>
      </c>
      <c r="AN311" s="81">
        <v>0</v>
      </c>
      <c r="AO311" s="81">
        <v>0</v>
      </c>
      <c r="AP311" s="82"/>
      <c r="AQ311" s="81">
        <v>268</v>
      </c>
      <c r="AR311" s="81">
        <v>298</v>
      </c>
      <c r="AS311" s="81">
        <v>0</v>
      </c>
      <c r="AT311" s="81">
        <v>0</v>
      </c>
      <c r="AU311" s="81">
        <v>0</v>
      </c>
      <c r="AV311" s="81">
        <v>0</v>
      </c>
      <c r="AW311" s="81"/>
      <c r="AX311" s="82"/>
      <c r="AY311" s="81">
        <v>1325.6</v>
      </c>
      <c r="AZ311" s="81">
        <v>18872.900000000009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2029</v>
      </c>
      <c r="B312" s="80">
        <v>323</v>
      </c>
      <c r="C312" s="80">
        <v>19</v>
      </c>
      <c r="D312" s="80">
        <v>19</v>
      </c>
      <c r="E312" s="80">
        <v>2022</v>
      </c>
      <c r="F312" s="80" t="s">
        <v>568</v>
      </c>
      <c r="G312" s="174" t="s">
        <v>2010</v>
      </c>
      <c r="H312" s="80" t="s">
        <v>2011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295</v>
      </c>
      <c r="AR312" s="81">
        <v>309</v>
      </c>
      <c r="AS312" s="81">
        <v>0</v>
      </c>
      <c r="AT312" s="81">
        <v>0</v>
      </c>
      <c r="AU312" s="81">
        <v>0</v>
      </c>
      <c r="AV312" s="81">
        <v>0</v>
      </c>
      <c r="AW312" s="81"/>
      <c r="AX312" s="82"/>
      <c r="AY312" s="81">
        <v>1511.0000000000007</v>
      </c>
      <c r="AZ312" s="81">
        <v>19406.400000000005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2030</v>
      </c>
      <c r="B313" s="80">
        <v>392</v>
      </c>
      <c r="C313" s="80">
        <v>1</v>
      </c>
      <c r="D313" s="80">
        <v>24</v>
      </c>
      <c r="E313" s="80">
        <v>1990</v>
      </c>
      <c r="F313" s="80" t="s">
        <v>562</v>
      </c>
      <c r="G313" s="80" t="s">
        <v>2031</v>
      </c>
      <c r="H313" s="80" t="s">
        <v>2032</v>
      </c>
      <c r="I313" s="177"/>
      <c r="J313" s="81">
        <v>15.459730652213214</v>
      </c>
      <c r="K313" s="81">
        <v>1.3150440048059715</v>
      </c>
      <c r="L313" s="81">
        <v>6.9617390141740176E-2</v>
      </c>
      <c r="M313" s="81">
        <v>4.4321486455678674</v>
      </c>
      <c r="N313" s="81">
        <v>14.095240940692289</v>
      </c>
      <c r="O313" s="81">
        <v>10.687758376153111</v>
      </c>
      <c r="P313" s="81">
        <v>13.578457036767125</v>
      </c>
      <c r="Q313" s="81">
        <v>0.92482398046338199</v>
      </c>
      <c r="R313" s="81">
        <v>0</v>
      </c>
      <c r="S313" s="81">
        <v>0.75451023679463436</v>
      </c>
      <c r="T313" s="82"/>
      <c r="U313" s="81">
        <v>2512028</v>
      </c>
      <c r="V313" s="81">
        <v>378</v>
      </c>
      <c r="W313" s="81">
        <v>1</v>
      </c>
      <c r="X313" s="81">
        <v>1859</v>
      </c>
      <c r="Y313" s="81">
        <v>3664</v>
      </c>
      <c r="Z313" s="81">
        <v>4396</v>
      </c>
      <c r="AA313" s="81">
        <v>3297</v>
      </c>
      <c r="AB313" s="81">
        <v>15016</v>
      </c>
      <c r="AC313" s="81">
        <v>0</v>
      </c>
      <c r="AD313" s="81">
        <v>0.75451023679463436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2033</v>
      </c>
      <c r="B314" s="80">
        <v>393</v>
      </c>
      <c r="C314" s="80">
        <v>2</v>
      </c>
      <c r="D314" s="80">
        <v>24</v>
      </c>
      <c r="E314" s="80">
        <v>2005</v>
      </c>
      <c r="F314" s="80" t="s">
        <v>565</v>
      </c>
      <c r="G314" s="80" t="s">
        <v>2031</v>
      </c>
      <c r="H314" s="80" t="s">
        <v>2032</v>
      </c>
      <c r="I314" s="177"/>
      <c r="J314" s="81">
        <v>6.3261538718408286</v>
      </c>
      <c r="K314" s="81">
        <v>1.052077619114911</v>
      </c>
      <c r="L314" s="81">
        <v>0.98124119710436608</v>
      </c>
      <c r="M314" s="81">
        <v>9.2950189083415662</v>
      </c>
      <c r="N314" s="81">
        <v>24.385216223212126</v>
      </c>
      <c r="O314" s="81">
        <v>17.715549080681278</v>
      </c>
      <c r="P314" s="81">
        <v>11.852559888436659</v>
      </c>
      <c r="Q314" s="81">
        <v>0.92260581331323543</v>
      </c>
      <c r="R314" s="81">
        <v>0</v>
      </c>
      <c r="S314" s="81">
        <v>0</v>
      </c>
      <c r="T314" s="82"/>
      <c r="U314" s="81">
        <v>817082</v>
      </c>
      <c r="V314" s="81">
        <v>388</v>
      </c>
      <c r="W314" s="81">
        <v>11</v>
      </c>
      <c r="X314" s="81">
        <v>1548</v>
      </c>
      <c r="Y314" s="81">
        <v>4529</v>
      </c>
      <c r="Z314" s="81">
        <v>8432</v>
      </c>
      <c r="AA314" s="81">
        <v>2357</v>
      </c>
      <c r="AB314" s="81">
        <v>15660</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2034</v>
      </c>
      <c r="B315" s="80">
        <v>394</v>
      </c>
      <c r="C315" s="80">
        <v>3</v>
      </c>
      <c r="D315" s="80">
        <v>24</v>
      </c>
      <c r="E315" s="80">
        <v>2006</v>
      </c>
      <c r="F315" s="80" t="s">
        <v>566</v>
      </c>
      <c r="G315" s="80" t="s">
        <v>2031</v>
      </c>
      <c r="H315" s="80" t="s">
        <v>2032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2035</v>
      </c>
      <c r="B316" s="80">
        <v>395</v>
      </c>
      <c r="C316" s="80">
        <v>4</v>
      </c>
      <c r="D316" s="80">
        <v>24</v>
      </c>
      <c r="E316" s="80">
        <v>2007</v>
      </c>
      <c r="F316" s="80" t="s">
        <v>567</v>
      </c>
      <c r="G316" s="80" t="s">
        <v>2031</v>
      </c>
      <c r="H316" s="80" t="s">
        <v>2032</v>
      </c>
      <c r="I316" s="177"/>
      <c r="J316" s="81">
        <v>5.2792149968613415</v>
      </c>
      <c r="K316" s="81">
        <v>1.0019657265620219</v>
      </c>
      <c r="L316" s="81">
        <v>0.77683347803806635</v>
      </c>
      <c r="M316" s="81">
        <v>9.7615889155023901</v>
      </c>
      <c r="N316" s="81">
        <v>24.696863980177643</v>
      </c>
      <c r="O316" s="81">
        <v>17.312350373903207</v>
      </c>
      <c r="P316" s="81">
        <v>11.413030652216698</v>
      </c>
      <c r="Q316" s="81">
        <v>0.96740448739309859</v>
      </c>
      <c r="R316" s="81">
        <v>0</v>
      </c>
      <c r="S316" s="81">
        <v>0</v>
      </c>
      <c r="T316" s="82"/>
      <c r="U316" s="81">
        <v>758910</v>
      </c>
      <c r="V316" s="81">
        <v>390</v>
      </c>
      <c r="W316" s="81">
        <v>9</v>
      </c>
      <c r="X316" s="81">
        <v>2003</v>
      </c>
      <c r="Y316" s="81">
        <v>4600</v>
      </c>
      <c r="Z316" s="81">
        <v>8566</v>
      </c>
      <c r="AA316" s="81">
        <v>2235</v>
      </c>
      <c r="AB316" s="81">
        <v>15552</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2036</v>
      </c>
      <c r="B317" s="80">
        <v>396</v>
      </c>
      <c r="C317" s="80">
        <v>5</v>
      </c>
      <c r="D317" s="80">
        <v>24</v>
      </c>
      <c r="E317" s="80">
        <v>2008</v>
      </c>
      <c r="F317" s="80" t="s">
        <v>84</v>
      </c>
      <c r="G317" s="80" t="s">
        <v>2031</v>
      </c>
      <c r="H317" s="80" t="s">
        <v>2032</v>
      </c>
      <c r="I317" s="177"/>
      <c r="J317" s="81">
        <v>4.385847186146937</v>
      </c>
      <c r="K317" s="81">
        <v>0.74937019319076748</v>
      </c>
      <c r="L317" s="81">
        <v>0.69207766389672243</v>
      </c>
      <c r="M317" s="81">
        <v>9.874200425744684</v>
      </c>
      <c r="N317" s="81">
        <v>24.15568615073558</v>
      </c>
      <c r="O317" s="81">
        <v>16.805374406038766</v>
      </c>
      <c r="P317" s="81">
        <v>11.175593815390055</v>
      </c>
      <c r="Q317" s="81">
        <v>0.94748100785206191</v>
      </c>
      <c r="R317" s="81">
        <v>0</v>
      </c>
      <c r="S317" s="81">
        <v>0</v>
      </c>
      <c r="T317" s="82"/>
      <c r="U317" s="81">
        <v>721311</v>
      </c>
      <c r="V317" s="81">
        <v>390</v>
      </c>
      <c r="W317" s="81">
        <v>9</v>
      </c>
      <c r="X317" s="81">
        <v>2003</v>
      </c>
      <c r="Y317" s="81">
        <v>4629</v>
      </c>
      <c r="Z317" s="81">
        <v>8607</v>
      </c>
      <c r="AA317" s="81">
        <v>2191</v>
      </c>
      <c r="AB317" s="81">
        <v>15482</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2037</v>
      </c>
      <c r="B318" s="80">
        <v>397</v>
      </c>
      <c r="C318" s="80">
        <v>6</v>
      </c>
      <c r="D318" s="80">
        <v>24</v>
      </c>
      <c r="E318" s="80">
        <v>2009</v>
      </c>
      <c r="F318" s="80" t="s">
        <v>85</v>
      </c>
      <c r="G318" s="80" t="s">
        <v>2031</v>
      </c>
      <c r="H318" s="80" t="s">
        <v>2032</v>
      </c>
      <c r="I318" s="177"/>
      <c r="J318" s="81">
        <v>4.0078060673018152</v>
      </c>
      <c r="K318" s="81">
        <v>0.80285364936367942</v>
      </c>
      <c r="L318" s="81">
        <v>3.3361743550280645</v>
      </c>
      <c r="M318" s="81">
        <v>11.42273143313226</v>
      </c>
      <c r="N318" s="81">
        <v>21.993962460809868</v>
      </c>
      <c r="O318" s="81">
        <v>17.194025819192341</v>
      </c>
      <c r="P318" s="81">
        <v>10.667276917879654</v>
      </c>
      <c r="Q318" s="81">
        <v>0.89755935905863149</v>
      </c>
      <c r="R318" s="81">
        <v>0</v>
      </c>
      <c r="S318" s="81">
        <v>0</v>
      </c>
      <c r="T318" s="82"/>
      <c r="U318" s="81">
        <v>521671</v>
      </c>
      <c r="V318" s="81">
        <v>384</v>
      </c>
      <c r="W318" s="81">
        <v>62</v>
      </c>
      <c r="X318" s="81">
        <v>2334</v>
      </c>
      <c r="Y318" s="81">
        <v>4667</v>
      </c>
      <c r="Z318" s="81">
        <v>8692</v>
      </c>
      <c r="AA318" s="81">
        <v>2147</v>
      </c>
      <c r="AB318" s="81">
        <v>15396</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2038</v>
      </c>
      <c r="B319" s="80">
        <v>398</v>
      </c>
      <c r="C319" s="80">
        <v>7</v>
      </c>
      <c r="D319" s="80">
        <v>24</v>
      </c>
      <c r="E319" s="80">
        <v>2010</v>
      </c>
      <c r="F319" s="80" t="s">
        <v>86</v>
      </c>
      <c r="G319" s="80" t="s">
        <v>2031</v>
      </c>
      <c r="H319" s="80" t="s">
        <v>2032</v>
      </c>
      <c r="I319" s="177"/>
      <c r="J319" s="81">
        <v>3.549465454574904</v>
      </c>
      <c r="K319" s="81">
        <v>0.82244783110614172</v>
      </c>
      <c r="L319" s="81">
        <v>3.1633944978131541</v>
      </c>
      <c r="M319" s="81">
        <v>10.968843245748346</v>
      </c>
      <c r="N319" s="81">
        <v>22.662218802011552</v>
      </c>
      <c r="O319" s="81">
        <v>17.203102919114379</v>
      </c>
      <c r="P319" s="81">
        <v>10.726481548674</v>
      </c>
      <c r="Q319" s="81">
        <v>0.93068896196095408</v>
      </c>
      <c r="R319" s="81">
        <v>0</v>
      </c>
      <c r="S319" s="81">
        <v>0</v>
      </c>
      <c r="T319" s="82"/>
      <c r="U319" s="81">
        <v>529372</v>
      </c>
      <c r="V319" s="81">
        <v>384</v>
      </c>
      <c r="W319" s="81">
        <v>62</v>
      </c>
      <c r="X319" s="81">
        <v>2334</v>
      </c>
      <c r="Y319" s="81">
        <v>4672</v>
      </c>
      <c r="Z319" s="81">
        <v>8737</v>
      </c>
      <c r="AA319" s="81">
        <v>2105</v>
      </c>
      <c r="AB319" s="81">
        <v>15297</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2039</v>
      </c>
      <c r="B320" s="80">
        <v>399</v>
      </c>
      <c r="C320" s="80">
        <v>8</v>
      </c>
      <c r="D320" s="80">
        <v>24</v>
      </c>
      <c r="E320" s="80">
        <v>2011</v>
      </c>
      <c r="F320" s="80" t="s">
        <v>87</v>
      </c>
      <c r="G320" s="80" t="s">
        <v>2031</v>
      </c>
      <c r="H320" s="80" t="s">
        <v>2032</v>
      </c>
      <c r="I320" s="177"/>
      <c r="J320" s="81">
        <v>4.7352455087560701</v>
      </c>
      <c r="K320" s="81">
        <v>1.0565445028571454</v>
      </c>
      <c r="L320" s="81">
        <v>2.4997615403459172</v>
      </c>
      <c r="M320" s="81">
        <v>12.358112537243857</v>
      </c>
      <c r="N320" s="81">
        <v>26.387072572428746</v>
      </c>
      <c r="O320" s="81">
        <v>17.001118076293817</v>
      </c>
      <c r="P320" s="81">
        <v>10.337327682983393</v>
      </c>
      <c r="Q320" s="81">
        <v>1.0688859275095177</v>
      </c>
      <c r="R320" s="81">
        <v>0</v>
      </c>
      <c r="S320" s="81">
        <v>0</v>
      </c>
      <c r="T320" s="82"/>
      <c r="U320" s="81">
        <v>651725</v>
      </c>
      <c r="V320" s="81">
        <v>384</v>
      </c>
      <c r="W320" s="81">
        <v>62</v>
      </c>
      <c r="X320" s="81">
        <v>2334</v>
      </c>
      <c r="Y320" s="81">
        <v>4700</v>
      </c>
      <c r="Z320" s="81">
        <v>8822</v>
      </c>
      <c r="AA320" s="81">
        <v>2089</v>
      </c>
      <c r="AB320" s="81">
        <v>15231</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2040</v>
      </c>
      <c r="B321" s="80">
        <v>400</v>
      </c>
      <c r="C321" s="80">
        <v>9</v>
      </c>
      <c r="D321" s="80">
        <v>24</v>
      </c>
      <c r="E321" s="80">
        <v>2012</v>
      </c>
      <c r="F321" s="80" t="s">
        <v>88</v>
      </c>
      <c r="G321" s="80" t="s">
        <v>2031</v>
      </c>
      <c r="H321" s="80" t="s">
        <v>2032</v>
      </c>
      <c r="I321" s="177"/>
      <c r="J321" s="81">
        <v>4.6075598853260811</v>
      </c>
      <c r="K321" s="81">
        <v>0.991690179089458</v>
      </c>
      <c r="L321" s="81">
        <v>2.4621582549048049</v>
      </c>
      <c r="M321" s="81">
        <v>12.312680303001642</v>
      </c>
      <c r="N321" s="81">
        <v>26.424783242114799</v>
      </c>
      <c r="O321" s="81">
        <v>17.159863271569041</v>
      </c>
      <c r="P321" s="81">
        <v>10.366283525235326</v>
      </c>
      <c r="Q321" s="81">
        <v>1.1527793408103726</v>
      </c>
      <c r="R321" s="81">
        <v>0</v>
      </c>
      <c r="S321" s="81">
        <v>0</v>
      </c>
      <c r="T321" s="82"/>
      <c r="U321" s="81">
        <v>559172</v>
      </c>
      <c r="V321" s="81">
        <v>384</v>
      </c>
      <c r="W321" s="81">
        <v>62</v>
      </c>
      <c r="X321" s="81">
        <v>2334</v>
      </c>
      <c r="Y321" s="81">
        <v>4721</v>
      </c>
      <c r="Z321" s="81">
        <v>8975</v>
      </c>
      <c r="AA321" s="81">
        <v>2083</v>
      </c>
      <c r="AB321" s="81">
        <v>15119</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2041</v>
      </c>
      <c r="B322" s="80">
        <v>401</v>
      </c>
      <c r="C322" s="80">
        <v>10</v>
      </c>
      <c r="D322" s="80">
        <v>24</v>
      </c>
      <c r="E322" s="80">
        <v>2013</v>
      </c>
      <c r="F322" s="80" t="s">
        <v>89</v>
      </c>
      <c r="G322" s="80" t="s">
        <v>2031</v>
      </c>
      <c r="H322" s="80" t="s">
        <v>2032</v>
      </c>
      <c r="I322" s="177"/>
      <c r="J322" s="81">
        <v>4.4568180208166339</v>
      </c>
      <c r="K322" s="81">
        <v>0.85539053239224772</v>
      </c>
      <c r="L322" s="81">
        <v>2.2492127016947974</v>
      </c>
      <c r="M322" s="81">
        <v>11.810970186176013</v>
      </c>
      <c r="N322" s="81">
        <v>27.895414900030758</v>
      </c>
      <c r="O322" s="81">
        <v>16.492341216241918</v>
      </c>
      <c r="P322" s="81">
        <v>10.325416747545413</v>
      </c>
      <c r="Q322" s="81">
        <v>1.1626639209314071</v>
      </c>
      <c r="R322" s="81">
        <v>0</v>
      </c>
      <c r="S322" s="81">
        <v>0</v>
      </c>
      <c r="T322" s="82"/>
      <c r="U322" s="81">
        <v>530383</v>
      </c>
      <c r="V322" s="81">
        <v>384</v>
      </c>
      <c r="W322" s="81">
        <v>62</v>
      </c>
      <c r="X322" s="81">
        <v>2334</v>
      </c>
      <c r="Y322" s="81">
        <v>4731</v>
      </c>
      <c r="Z322" s="81">
        <v>9011</v>
      </c>
      <c r="AA322" s="81">
        <v>2067</v>
      </c>
      <c r="AB322" s="81">
        <v>15030</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2042</v>
      </c>
      <c r="B323" s="80">
        <v>402</v>
      </c>
      <c r="C323" s="80">
        <v>11</v>
      </c>
      <c r="D323" s="80">
        <v>24</v>
      </c>
      <c r="E323" s="80">
        <v>2014</v>
      </c>
      <c r="F323" s="80" t="s">
        <v>90</v>
      </c>
      <c r="G323" s="80" t="s">
        <v>2031</v>
      </c>
      <c r="H323" s="80" t="s">
        <v>2032</v>
      </c>
      <c r="I323" s="177"/>
      <c r="J323" s="81">
        <v>3.7648148741838789</v>
      </c>
      <c r="K323" s="81">
        <v>0.79478143804498769</v>
      </c>
      <c r="L323" s="81">
        <v>5.0128911554142199</v>
      </c>
      <c r="M323" s="81">
        <v>11.867198548781777</v>
      </c>
      <c r="N323" s="81">
        <v>24.425772332191251</v>
      </c>
      <c r="O323" s="81">
        <v>15.726874588200383</v>
      </c>
      <c r="P323" s="81">
        <v>10.31384263134748</v>
      </c>
      <c r="Q323" s="81">
        <v>1.1043905617795093</v>
      </c>
      <c r="R323" s="81">
        <v>0</v>
      </c>
      <c r="S323" s="81">
        <v>0</v>
      </c>
      <c r="T323" s="82"/>
      <c r="U323" s="81">
        <v>536451</v>
      </c>
      <c r="V323" s="81">
        <v>326</v>
      </c>
      <c r="W323" s="81">
        <v>114</v>
      </c>
      <c r="X323" s="81">
        <v>2331</v>
      </c>
      <c r="Y323" s="81">
        <v>4746</v>
      </c>
      <c r="Z323" s="81">
        <v>9050</v>
      </c>
      <c r="AA323" s="81">
        <v>2054</v>
      </c>
      <c r="AB323" s="81">
        <v>14880</v>
      </c>
      <c r="AC323" s="81">
        <v>0</v>
      </c>
      <c r="AD323" s="81">
        <v>0</v>
      </c>
      <c r="AE323" s="82"/>
      <c r="AF323" s="81">
        <v>5139945.1574641857</v>
      </c>
      <c r="AG323" s="81">
        <v>621286.86443153094</v>
      </c>
      <c r="AH323" s="81">
        <v>1212451.2068560512</v>
      </c>
      <c r="AI323" s="81">
        <v>13850304.370610943</v>
      </c>
      <c r="AJ323" s="81">
        <v>28266613.586296767</v>
      </c>
      <c r="AK323" s="81">
        <v>0</v>
      </c>
      <c r="AL323" s="81">
        <v>0</v>
      </c>
      <c r="AM323" s="81">
        <v>2042801.6449612833</v>
      </c>
      <c r="AN323" s="81">
        <v>0</v>
      </c>
      <c r="AO323" s="81">
        <v>0</v>
      </c>
      <c r="AP323" s="82"/>
      <c r="AQ323" s="81">
        <v>248</v>
      </c>
      <c r="AR323" s="81">
        <v>19</v>
      </c>
      <c r="AS323" s="81">
        <v>0</v>
      </c>
      <c r="AT323" s="81">
        <v>0</v>
      </c>
      <c r="AU323" s="81">
        <v>0</v>
      </c>
      <c r="AV323" s="81">
        <v>0</v>
      </c>
      <c r="AW323" s="81" t="s">
        <v>564</v>
      </c>
      <c r="AX323" s="82"/>
      <c r="AY323" s="81">
        <v>965.9</v>
      </c>
      <c r="AZ323" s="81">
        <v>309.5</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2043</v>
      </c>
      <c r="B324" s="80">
        <v>403</v>
      </c>
      <c r="C324" s="80">
        <v>12</v>
      </c>
      <c r="D324" s="80">
        <v>24</v>
      </c>
      <c r="E324" s="80">
        <v>2015</v>
      </c>
      <c r="F324" s="80" t="s">
        <v>91</v>
      </c>
      <c r="G324" s="80" t="s">
        <v>2031</v>
      </c>
      <c r="H324" s="80" t="s">
        <v>2032</v>
      </c>
      <c r="I324" s="177"/>
      <c r="J324" s="81">
        <v>4.3434063380814356</v>
      </c>
      <c r="K324" s="81">
        <v>0.80465251916690428</v>
      </c>
      <c r="L324" s="81">
        <v>5.0977921540505333</v>
      </c>
      <c r="M324" s="81">
        <v>12.144540222258865</v>
      </c>
      <c r="N324" s="81">
        <v>21.965454472692315</v>
      </c>
      <c r="O324" s="81">
        <v>15.61294093824012</v>
      </c>
      <c r="P324" s="81">
        <v>10.251603593507543</v>
      </c>
      <c r="Q324" s="81">
        <v>1.0707535123507452</v>
      </c>
      <c r="R324" s="81">
        <v>0</v>
      </c>
      <c r="S324" s="81">
        <v>1.5871376393505034</v>
      </c>
      <c r="T324" s="82"/>
      <c r="U324" s="81">
        <v>608276</v>
      </c>
      <c r="V324" s="81">
        <v>326</v>
      </c>
      <c r="W324" s="81">
        <v>114</v>
      </c>
      <c r="X324" s="81">
        <v>2331</v>
      </c>
      <c r="Y324" s="81">
        <v>4751</v>
      </c>
      <c r="Z324" s="81">
        <v>9071</v>
      </c>
      <c r="AA324" s="81">
        <v>2040</v>
      </c>
      <c r="AB324" s="81">
        <v>14737</v>
      </c>
      <c r="AC324" s="81">
        <v>0</v>
      </c>
      <c r="AD324" s="81">
        <v>1.5871376393505034</v>
      </c>
      <c r="AE324" s="82"/>
      <c r="AF324" s="81">
        <v>6054493.7833673805</v>
      </c>
      <c r="AG324" s="81">
        <v>580682.69940611173</v>
      </c>
      <c r="AH324" s="81">
        <v>1007574.6554623233</v>
      </c>
      <c r="AI324" s="81">
        <v>15624125.782205841</v>
      </c>
      <c r="AJ324" s="81">
        <v>26515227.522749823</v>
      </c>
      <c r="AK324" s="81">
        <v>0</v>
      </c>
      <c r="AL324" s="81">
        <v>0</v>
      </c>
      <c r="AM324" s="81">
        <v>2019644.030610072</v>
      </c>
      <c r="AN324" s="81">
        <v>0</v>
      </c>
      <c r="AO324" s="81">
        <v>0</v>
      </c>
      <c r="AP324" s="82"/>
      <c r="AQ324" s="81">
        <v>264</v>
      </c>
      <c r="AR324" s="81">
        <v>28</v>
      </c>
      <c r="AS324" s="81">
        <v>0</v>
      </c>
      <c r="AT324" s="81">
        <v>0</v>
      </c>
      <c r="AU324" s="81">
        <v>0</v>
      </c>
      <c r="AV324" s="81">
        <v>0</v>
      </c>
      <c r="AW324" s="81" t="s">
        <v>564</v>
      </c>
      <c r="AX324" s="82"/>
      <c r="AY324" s="81">
        <v>1056.2</v>
      </c>
      <c r="AZ324" s="81">
        <v>482.5</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2044</v>
      </c>
      <c r="B325" s="80">
        <v>404</v>
      </c>
      <c r="C325" s="80">
        <v>13</v>
      </c>
      <c r="D325" s="80">
        <v>24</v>
      </c>
      <c r="E325" s="80">
        <v>2016</v>
      </c>
      <c r="F325" s="80" t="s">
        <v>92</v>
      </c>
      <c r="G325" s="80" t="s">
        <v>2031</v>
      </c>
      <c r="H325" s="80" t="s">
        <v>2032</v>
      </c>
      <c r="I325" s="177"/>
      <c r="J325" s="81">
        <v>3.9129475175828414</v>
      </c>
      <c r="K325" s="81">
        <v>0.803573388784382</v>
      </c>
      <c r="L325" s="81">
        <v>5.9515229116166122</v>
      </c>
      <c r="M325" s="81">
        <v>10.339665596281478</v>
      </c>
      <c r="N325" s="81">
        <v>21.983951432722041</v>
      </c>
      <c r="O325" s="81">
        <v>15.482856230381298</v>
      </c>
      <c r="P325" s="81">
        <v>10.07213056930787</v>
      </c>
      <c r="Q325" s="81">
        <v>1.0351123681608907</v>
      </c>
      <c r="R325" s="81">
        <v>0</v>
      </c>
      <c r="S325" s="81">
        <v>1.704293682989638</v>
      </c>
      <c r="T325" s="82"/>
      <c r="U325" s="81">
        <v>582284</v>
      </c>
      <c r="V325" s="81">
        <v>326</v>
      </c>
      <c r="W325" s="81">
        <v>114</v>
      </c>
      <c r="X325" s="81">
        <v>2331</v>
      </c>
      <c r="Y325" s="81">
        <v>4780</v>
      </c>
      <c r="Z325" s="81">
        <v>9106</v>
      </c>
      <c r="AA325" s="81">
        <v>2073</v>
      </c>
      <c r="AB325" s="81">
        <v>14655</v>
      </c>
      <c r="AC325" s="81">
        <v>0</v>
      </c>
      <c r="AD325" s="81">
        <v>1.704293682989638</v>
      </c>
      <c r="AE325" s="82"/>
      <c r="AF325" s="81">
        <v>5453614.4312536074</v>
      </c>
      <c r="AG325" s="81">
        <v>562334.94232541521</v>
      </c>
      <c r="AH325" s="81">
        <v>895718.21153223643</v>
      </c>
      <c r="AI325" s="81">
        <v>14489686.43544816</v>
      </c>
      <c r="AJ325" s="81">
        <v>23959430.75842743</v>
      </c>
      <c r="AK325" s="81">
        <v>0</v>
      </c>
      <c r="AL325" s="81">
        <v>0</v>
      </c>
      <c r="AM325" s="81">
        <v>2009966.609199431</v>
      </c>
      <c r="AN325" s="81">
        <v>0</v>
      </c>
      <c r="AO325" s="81">
        <v>0</v>
      </c>
      <c r="AP325" s="82"/>
      <c r="AQ325" s="81">
        <v>289</v>
      </c>
      <c r="AR325" s="81">
        <v>33</v>
      </c>
      <c r="AS325" s="81">
        <v>0</v>
      </c>
      <c r="AT325" s="81">
        <v>0</v>
      </c>
      <c r="AU325" s="81">
        <v>0</v>
      </c>
      <c r="AV325" s="81">
        <v>0</v>
      </c>
      <c r="AW325" s="81" t="s">
        <v>564</v>
      </c>
      <c r="AX325" s="82"/>
      <c r="AY325" s="81">
        <v>1177.8</v>
      </c>
      <c r="AZ325" s="81">
        <v>636.4</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2045</v>
      </c>
      <c r="B326" s="80">
        <v>405</v>
      </c>
      <c r="C326" s="80">
        <v>14</v>
      </c>
      <c r="D326" s="80">
        <v>24</v>
      </c>
      <c r="E326" s="80">
        <v>2017</v>
      </c>
      <c r="F326" s="80" t="s">
        <v>71</v>
      </c>
      <c r="G326" s="80" t="s">
        <v>2031</v>
      </c>
      <c r="H326" s="80" t="s">
        <v>2032</v>
      </c>
      <c r="I326" s="177"/>
      <c r="J326" s="81">
        <v>3.0608632515779948</v>
      </c>
      <c r="K326" s="81">
        <v>0.77229299881065661</v>
      </c>
      <c r="L326" s="81">
        <v>5.2859266891058434</v>
      </c>
      <c r="M326" s="81">
        <v>8.9291949092873271</v>
      </c>
      <c r="N326" s="81">
        <v>23.402340453946216</v>
      </c>
      <c r="O326" s="81">
        <v>15.261991301227912</v>
      </c>
      <c r="P326" s="81">
        <v>9.9262521764640326</v>
      </c>
      <c r="Q326" s="81">
        <v>0.99179386738519504</v>
      </c>
      <c r="R326" s="81">
        <v>0</v>
      </c>
      <c r="S326" s="81">
        <v>1.9679561833919299</v>
      </c>
      <c r="T326" s="82"/>
      <c r="U326" s="81">
        <v>525265</v>
      </c>
      <c r="V326" s="81">
        <v>326</v>
      </c>
      <c r="W326" s="81">
        <v>114</v>
      </c>
      <c r="X326" s="81">
        <v>2331</v>
      </c>
      <c r="Y326" s="81">
        <v>4807</v>
      </c>
      <c r="Z326" s="81">
        <v>9125</v>
      </c>
      <c r="AA326" s="81">
        <v>2056</v>
      </c>
      <c r="AB326" s="81">
        <v>14521</v>
      </c>
      <c r="AC326" s="81">
        <v>0</v>
      </c>
      <c r="AD326" s="81">
        <v>1.9679561833919299</v>
      </c>
      <c r="AE326" s="82"/>
      <c r="AF326" s="81">
        <v>4410901.2092975797</v>
      </c>
      <c r="AG326" s="81">
        <v>551051.49392366107</v>
      </c>
      <c r="AH326" s="81">
        <v>1067438.4848133661</v>
      </c>
      <c r="AI326" s="81">
        <v>13103266.5837669</v>
      </c>
      <c r="AJ326" s="81">
        <v>27313974.37544043</v>
      </c>
      <c r="AK326" s="81">
        <v>0</v>
      </c>
      <c r="AL326" s="81">
        <v>0</v>
      </c>
      <c r="AM326" s="81">
        <v>1994704.4960694059</v>
      </c>
      <c r="AN326" s="81">
        <v>0</v>
      </c>
      <c r="AO326" s="81">
        <v>0</v>
      </c>
      <c r="AP326" s="82"/>
      <c r="AQ326" s="81">
        <v>308</v>
      </c>
      <c r="AR326" s="81">
        <v>35</v>
      </c>
      <c r="AS326" s="81">
        <v>0</v>
      </c>
      <c r="AT326" s="81">
        <v>0</v>
      </c>
      <c r="AU326" s="81">
        <v>0</v>
      </c>
      <c r="AV326" s="81">
        <v>0</v>
      </c>
      <c r="AW326" s="81" t="s">
        <v>564</v>
      </c>
      <c r="AX326" s="82"/>
      <c r="AY326" s="81">
        <v>1280</v>
      </c>
      <c r="AZ326" s="81">
        <v>1025.4000000000001</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2046</v>
      </c>
      <c r="B327" s="80">
        <v>406</v>
      </c>
      <c r="C327" s="80">
        <v>15</v>
      </c>
      <c r="D327" s="80">
        <v>24</v>
      </c>
      <c r="E327" s="80">
        <v>2018</v>
      </c>
      <c r="F327" s="80" t="s">
        <v>93</v>
      </c>
      <c r="G327" s="80" t="s">
        <v>2031</v>
      </c>
      <c r="H327" s="80" t="s">
        <v>2032</v>
      </c>
      <c r="I327" s="177"/>
      <c r="J327" s="81">
        <v>3.3684756637873488</v>
      </c>
      <c r="K327" s="81">
        <v>0.73326055506099197</v>
      </c>
      <c r="L327" s="81">
        <v>4.8778001611688664</v>
      </c>
      <c r="M327" s="81">
        <v>9.0216789857805768</v>
      </c>
      <c r="N327" s="81">
        <v>21.261640048483745</v>
      </c>
      <c r="O327" s="81">
        <v>14.855449778766131</v>
      </c>
      <c r="P327" s="81">
        <v>9.8513433320771</v>
      </c>
      <c r="Q327" s="81">
        <v>0.9093066129465921</v>
      </c>
      <c r="R327" s="81">
        <v>0</v>
      </c>
      <c r="S327" s="81">
        <v>1.7933821398446945</v>
      </c>
      <c r="T327" s="82"/>
      <c r="U327" s="81">
        <v>549179</v>
      </c>
      <c r="V327" s="81">
        <v>326</v>
      </c>
      <c r="W327" s="81">
        <v>114</v>
      </c>
      <c r="X327" s="81">
        <v>2331</v>
      </c>
      <c r="Y327" s="81">
        <v>4848</v>
      </c>
      <c r="Z327" s="81">
        <v>9052</v>
      </c>
      <c r="AA327" s="81">
        <v>2061</v>
      </c>
      <c r="AB327" s="81">
        <v>14347</v>
      </c>
      <c r="AC327" s="81">
        <v>0</v>
      </c>
      <c r="AD327" s="81">
        <v>1.793382139844695</v>
      </c>
      <c r="AE327" s="82"/>
      <c r="AF327" s="81">
        <v>4822057.2377983993</v>
      </c>
      <c r="AG327" s="81">
        <v>489753.14754445449</v>
      </c>
      <c r="AH327" s="81">
        <v>1012881.522689305</v>
      </c>
      <c r="AI327" s="81">
        <v>12963130.061385719</v>
      </c>
      <c r="AJ327" s="81">
        <v>25881024.58763732</v>
      </c>
      <c r="AK327" s="81">
        <v>0</v>
      </c>
      <c r="AL327" s="81">
        <v>0</v>
      </c>
      <c r="AM327" s="81">
        <v>1974880.485380026</v>
      </c>
      <c r="AN327" s="81">
        <v>0</v>
      </c>
      <c r="AO327" s="81">
        <v>0</v>
      </c>
      <c r="AP327" s="82"/>
      <c r="AQ327" s="81">
        <v>332</v>
      </c>
      <c r="AR327" s="81">
        <v>36</v>
      </c>
      <c r="AS327" s="81">
        <v>0</v>
      </c>
      <c r="AT327" s="81">
        <v>0</v>
      </c>
      <c r="AU327" s="81">
        <v>0</v>
      </c>
      <c r="AV327" s="81">
        <v>0</v>
      </c>
      <c r="AW327" s="81" t="s">
        <v>564</v>
      </c>
      <c r="AX327" s="82"/>
      <c r="AY327" s="81">
        <v>1400.9</v>
      </c>
      <c r="AZ327" s="81">
        <v>853</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2047</v>
      </c>
      <c r="B328" s="80">
        <v>407</v>
      </c>
      <c r="C328" s="80">
        <v>16</v>
      </c>
      <c r="D328" s="80">
        <v>24</v>
      </c>
      <c r="E328" s="80">
        <v>2019</v>
      </c>
      <c r="F328" s="80" t="s">
        <v>73</v>
      </c>
      <c r="G328" s="80" t="s">
        <v>2031</v>
      </c>
      <c r="H328" s="80" t="s">
        <v>2032</v>
      </c>
      <c r="I328" s="177"/>
      <c r="J328" s="81">
        <v>2.6523870052932912</v>
      </c>
      <c r="K328" s="81">
        <v>0.67813252908511856</v>
      </c>
      <c r="L328" s="81">
        <v>4.9272711602689734</v>
      </c>
      <c r="M328" s="81">
        <v>8.8467920058410101</v>
      </c>
      <c r="N328" s="81">
        <v>20.391184265571134</v>
      </c>
      <c r="O328" s="81">
        <v>14.378617804865707</v>
      </c>
      <c r="P328" s="81">
        <v>9.5499886864047774</v>
      </c>
      <c r="Q328" s="81">
        <v>0.87607969050547907</v>
      </c>
      <c r="R328" s="81">
        <v>0</v>
      </c>
      <c r="S328" s="81">
        <v>2.0086272492540425</v>
      </c>
      <c r="T328" s="82"/>
      <c r="U328" s="81">
        <v>494973</v>
      </c>
      <c r="V328" s="81">
        <v>326</v>
      </c>
      <c r="W328" s="81">
        <v>114</v>
      </c>
      <c r="X328" s="81">
        <v>2331</v>
      </c>
      <c r="Y328" s="81">
        <v>4838</v>
      </c>
      <c r="Z328" s="81">
        <v>9002</v>
      </c>
      <c r="AA328" s="81">
        <v>1983</v>
      </c>
      <c r="AB328" s="81">
        <v>14197</v>
      </c>
      <c r="AC328" s="81">
        <v>0</v>
      </c>
      <c r="AD328" s="81">
        <v>2.008627249254042</v>
      </c>
      <c r="AE328" s="82"/>
      <c r="AF328" s="81">
        <v>3827308.7626842558</v>
      </c>
      <c r="AG328" s="81">
        <v>473798.9965400449</v>
      </c>
      <c r="AH328" s="81">
        <v>1076202.991928396</v>
      </c>
      <c r="AI328" s="81">
        <v>13105830.676632769</v>
      </c>
      <c r="AJ328" s="81">
        <v>25081520.976797692</v>
      </c>
      <c r="AK328" s="81">
        <v>0</v>
      </c>
      <c r="AL328" s="81">
        <v>0</v>
      </c>
      <c r="AM328" s="81">
        <v>1933524.5250412205</v>
      </c>
      <c r="AN328" s="81">
        <v>0</v>
      </c>
      <c r="AO328" s="81">
        <v>0</v>
      </c>
      <c r="AP328" s="82"/>
      <c r="AQ328" s="81">
        <v>346</v>
      </c>
      <c r="AR328" s="81">
        <v>37</v>
      </c>
      <c r="AS328" s="81">
        <v>0</v>
      </c>
      <c r="AT328" s="81">
        <v>0</v>
      </c>
      <c r="AU328" s="81">
        <v>0</v>
      </c>
      <c r="AV328" s="81">
        <v>0</v>
      </c>
      <c r="AW328" s="81" t="s">
        <v>564</v>
      </c>
      <c r="AX328" s="82"/>
      <c r="AY328" s="81">
        <v>1465.2</v>
      </c>
      <c r="AZ328" s="81">
        <v>902.59999999999991</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2048</v>
      </c>
      <c r="B329" s="80">
        <v>408</v>
      </c>
      <c r="C329" s="80">
        <v>17</v>
      </c>
      <c r="D329" s="80">
        <v>24</v>
      </c>
      <c r="E329" s="80">
        <v>2020</v>
      </c>
      <c r="F329" s="80" t="s">
        <v>218</v>
      </c>
      <c r="G329" s="174" t="s">
        <v>2031</v>
      </c>
      <c r="H329" s="80" t="s">
        <v>2032</v>
      </c>
      <c r="I329" s="177"/>
      <c r="J329" s="81">
        <v>2.0734923585597311</v>
      </c>
      <c r="K329" s="81">
        <v>0.78587105864084739</v>
      </c>
      <c r="L329" s="81">
        <v>2.4625244234152093</v>
      </c>
      <c r="M329" s="81">
        <v>7.342340398486221</v>
      </c>
      <c r="N329" s="81">
        <v>18.934070303053218</v>
      </c>
      <c r="O329" s="81">
        <v>12.645284545209275</v>
      </c>
      <c r="P329" s="81">
        <v>8.9272282588967347</v>
      </c>
      <c r="Q329" s="81">
        <v>0.82719432669128645</v>
      </c>
      <c r="R329" s="81">
        <v>0</v>
      </c>
      <c r="S329" s="81">
        <v>1.8903837237158501</v>
      </c>
      <c r="T329" s="82"/>
      <c r="U329" s="81">
        <v>399821</v>
      </c>
      <c r="V329" s="81">
        <v>334</v>
      </c>
      <c r="W329" s="81">
        <v>72</v>
      </c>
      <c r="X329" s="81">
        <v>1968</v>
      </c>
      <c r="Y329" s="81">
        <v>4829</v>
      </c>
      <c r="Z329" s="81">
        <v>9036</v>
      </c>
      <c r="AA329" s="81">
        <v>2014</v>
      </c>
      <c r="AB329" s="81">
        <v>14029</v>
      </c>
      <c r="AC329" s="81">
        <v>0</v>
      </c>
      <c r="AD329" s="81">
        <v>1.8903837237158501</v>
      </c>
      <c r="AE329" s="82"/>
      <c r="AF329" s="81">
        <v>3240602.8997227391</v>
      </c>
      <c r="AG329" s="81">
        <v>532501.93975632265</v>
      </c>
      <c r="AH329" s="81">
        <v>609122.28823047271</v>
      </c>
      <c r="AI329" s="81">
        <v>11568379.157761682</v>
      </c>
      <c r="AJ329" s="81">
        <v>25549865.025259309</v>
      </c>
      <c r="AK329" s="81"/>
      <c r="AL329" s="81"/>
      <c r="AM329" s="81">
        <v>1830940.3654408928</v>
      </c>
      <c r="AN329" s="81"/>
      <c r="AO329" s="81"/>
      <c r="AP329" s="82"/>
      <c r="AQ329" s="81">
        <v>357</v>
      </c>
      <c r="AR329" s="81">
        <v>38</v>
      </c>
      <c r="AS329" s="81">
        <v>0</v>
      </c>
      <c r="AT329" s="81">
        <v>0</v>
      </c>
      <c r="AU329" s="81">
        <v>0</v>
      </c>
      <c r="AV329" s="81">
        <v>0</v>
      </c>
      <c r="AW329" s="81">
        <v>0</v>
      </c>
      <c r="AX329" s="82"/>
      <c r="AY329" s="81">
        <v>1519.6</v>
      </c>
      <c r="AZ329" s="81">
        <v>919.09999999999991</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2049</v>
      </c>
      <c r="B330" s="80">
        <v>408</v>
      </c>
      <c r="C330" s="80">
        <v>18</v>
      </c>
      <c r="D330" s="80">
        <v>24</v>
      </c>
      <c r="E330" s="80">
        <v>2021</v>
      </c>
      <c r="F330" s="80" t="s">
        <v>75</v>
      </c>
      <c r="G330" s="174" t="s">
        <v>2031</v>
      </c>
      <c r="H330" s="80" t="s">
        <v>2032</v>
      </c>
      <c r="I330" s="177"/>
      <c r="J330" s="81">
        <v>2.219236235285869</v>
      </c>
      <c r="K330" s="81">
        <v>0.81837432838336432</v>
      </c>
      <c r="L330" s="81">
        <v>2.1395899069412669</v>
      </c>
      <c r="M330" s="81">
        <v>7.674286140439861</v>
      </c>
      <c r="N330" s="81">
        <v>19.119431068826572</v>
      </c>
      <c r="O330" s="81">
        <v>12.237236656271014</v>
      </c>
      <c r="P330" s="81">
        <v>9.1405820345908175</v>
      </c>
      <c r="Q330" s="81">
        <v>0.82912544527457288</v>
      </c>
      <c r="R330" s="81">
        <v>0</v>
      </c>
      <c r="S330" s="81">
        <v>1.764189021789764</v>
      </c>
      <c r="T330" s="82"/>
      <c r="U330" s="81">
        <v>463849</v>
      </c>
      <c r="V330" s="81">
        <v>334</v>
      </c>
      <c r="W330" s="81">
        <v>72</v>
      </c>
      <c r="X330" s="81">
        <v>1968</v>
      </c>
      <c r="Y330" s="81">
        <v>4828</v>
      </c>
      <c r="Z330" s="81">
        <v>9004</v>
      </c>
      <c r="AA330" s="81">
        <v>2011</v>
      </c>
      <c r="AB330" s="81">
        <v>13895</v>
      </c>
      <c r="AC330" s="81">
        <v>0</v>
      </c>
      <c r="AD330" s="81">
        <v>1.764189021789764</v>
      </c>
      <c r="AE330" s="82"/>
      <c r="AF330" s="81">
        <v>3342772.1000424121</v>
      </c>
      <c r="AG330" s="81">
        <v>540224.31137633522</v>
      </c>
      <c r="AH330" s="81">
        <v>478534.60996358393</v>
      </c>
      <c r="AI330" s="81">
        <v>11882253.624847434</v>
      </c>
      <c r="AJ330" s="81">
        <v>24656199.252713565</v>
      </c>
      <c r="AK330" s="81">
        <v>0</v>
      </c>
      <c r="AL330" s="81">
        <v>0</v>
      </c>
      <c r="AM330" s="81">
        <v>1823911.7210894215</v>
      </c>
      <c r="AN330" s="81">
        <v>0</v>
      </c>
      <c r="AO330" s="81">
        <v>0</v>
      </c>
      <c r="AP330" s="82"/>
      <c r="AQ330" s="81">
        <v>369</v>
      </c>
      <c r="AR330" s="81">
        <v>39</v>
      </c>
      <c r="AS330" s="81">
        <v>0</v>
      </c>
      <c r="AT330" s="81">
        <v>0</v>
      </c>
      <c r="AU330" s="81">
        <v>0</v>
      </c>
      <c r="AV330" s="81">
        <v>0</v>
      </c>
      <c r="AW330" s="81"/>
      <c r="AX330" s="82"/>
      <c r="AY330" s="81">
        <v>1587.1</v>
      </c>
      <c r="AZ330" s="81">
        <v>1418.1</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2050</v>
      </c>
      <c r="B331" s="80">
        <v>408</v>
      </c>
      <c r="C331" s="80">
        <v>19</v>
      </c>
      <c r="D331" s="80">
        <v>24</v>
      </c>
      <c r="E331" s="80">
        <v>2022</v>
      </c>
      <c r="F331" s="80" t="s">
        <v>568</v>
      </c>
      <c r="G331" s="80" t="s">
        <v>2031</v>
      </c>
      <c r="H331" s="80" t="s">
        <v>2032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387</v>
      </c>
      <c r="AR331" s="81">
        <v>42</v>
      </c>
      <c r="AS331" s="81">
        <v>0</v>
      </c>
      <c r="AT331" s="81">
        <v>0</v>
      </c>
      <c r="AU331" s="81">
        <v>0</v>
      </c>
      <c r="AV331" s="81">
        <v>0</v>
      </c>
      <c r="AW331" s="81"/>
      <c r="AX331" s="82"/>
      <c r="AY331" s="81">
        <v>1688.6999999999998</v>
      </c>
      <c r="AZ331" s="81">
        <v>1106.0999999999999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2051</v>
      </c>
      <c r="B332" s="80">
        <v>120</v>
      </c>
      <c r="C332" s="80">
        <v>1</v>
      </c>
      <c r="D332" s="80">
        <v>8</v>
      </c>
      <c r="E332" s="80">
        <v>1990</v>
      </c>
      <c r="F332" s="80" t="s">
        <v>562</v>
      </c>
      <c r="G332" s="80" t="s">
        <v>2052</v>
      </c>
      <c r="H332" s="80" t="s">
        <v>2053</v>
      </c>
      <c r="I332" s="177"/>
      <c r="J332" s="81">
        <v>25.460098261851119</v>
      </c>
      <c r="K332" s="81">
        <v>4.0270252551944488</v>
      </c>
      <c r="L332" s="81">
        <v>5.7919783956976589</v>
      </c>
      <c r="M332" s="81">
        <v>7.4670414602109147</v>
      </c>
      <c r="N332" s="81">
        <v>21.984170077702412</v>
      </c>
      <c r="O332" s="81">
        <v>12.294812126525541</v>
      </c>
      <c r="P332" s="81">
        <v>23.133209941013327</v>
      </c>
      <c r="Q332" s="81">
        <v>1.2875845854799857</v>
      </c>
      <c r="R332" s="81">
        <v>0</v>
      </c>
      <c r="S332" s="81">
        <v>1.3872632290599098</v>
      </c>
      <c r="T332" s="82"/>
      <c r="U332" s="81">
        <v>1907324</v>
      </c>
      <c r="V332" s="81">
        <v>979</v>
      </c>
      <c r="W332" s="81">
        <v>107</v>
      </c>
      <c r="X332" s="81">
        <v>2967</v>
      </c>
      <c r="Y332" s="81">
        <v>5089</v>
      </c>
      <c r="Z332" s="81">
        <v>5057</v>
      </c>
      <c r="AA332" s="81">
        <v>5617</v>
      </c>
      <c r="AB332" s="81">
        <v>20906</v>
      </c>
      <c r="AC332" s="81">
        <v>0</v>
      </c>
      <c r="AD332" s="81">
        <v>1.3872632290599098</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2054</v>
      </c>
      <c r="B333" s="80">
        <v>121</v>
      </c>
      <c r="C333" s="80">
        <v>2</v>
      </c>
      <c r="D333" s="80">
        <v>8</v>
      </c>
      <c r="E333" s="80">
        <v>2005</v>
      </c>
      <c r="F333" s="80" t="s">
        <v>565</v>
      </c>
      <c r="G333" s="80" t="s">
        <v>2052</v>
      </c>
      <c r="H333" s="80" t="s">
        <v>2053</v>
      </c>
      <c r="I333" s="177"/>
      <c r="J333" s="81">
        <v>23.74853161393759</v>
      </c>
      <c r="K333" s="81">
        <v>2.6664334624649872</v>
      </c>
      <c r="L333" s="81">
        <v>9.6573129094079011</v>
      </c>
      <c r="M333" s="81">
        <v>12.705420479596023</v>
      </c>
      <c r="N333" s="81">
        <v>31.255350702029755</v>
      </c>
      <c r="O333" s="81">
        <v>18.17566592706045</v>
      </c>
      <c r="P333" s="81">
        <v>22.100976117810401</v>
      </c>
      <c r="Q333" s="81">
        <v>1.1043579802398849</v>
      </c>
      <c r="R333" s="81">
        <v>0</v>
      </c>
      <c r="S333" s="81">
        <v>1.4044914121579835</v>
      </c>
      <c r="T333" s="82"/>
      <c r="U333" s="81">
        <v>1352886</v>
      </c>
      <c r="V333" s="81">
        <v>667</v>
      </c>
      <c r="W333" s="81">
        <v>102</v>
      </c>
      <c r="X333" s="81">
        <v>2079</v>
      </c>
      <c r="Y333" s="81">
        <v>5408</v>
      </c>
      <c r="Z333" s="81">
        <v>8651</v>
      </c>
      <c r="AA333" s="81">
        <v>4395</v>
      </c>
      <c r="AB333" s="81">
        <v>18745</v>
      </c>
      <c r="AC333" s="81">
        <v>0</v>
      </c>
      <c r="AD333" s="81">
        <v>1.4044914121579835</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2055</v>
      </c>
      <c r="B334" s="80">
        <v>122</v>
      </c>
      <c r="C334" s="80">
        <v>3</v>
      </c>
      <c r="D334" s="80">
        <v>8</v>
      </c>
      <c r="E334" s="80">
        <v>2006</v>
      </c>
      <c r="F334" s="80" t="s">
        <v>566</v>
      </c>
      <c r="G334" s="80" t="s">
        <v>2052</v>
      </c>
      <c r="H334" s="80" t="s">
        <v>2053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2056</v>
      </c>
      <c r="B335" s="80">
        <v>123</v>
      </c>
      <c r="C335" s="80">
        <v>4</v>
      </c>
      <c r="D335" s="80">
        <v>8</v>
      </c>
      <c r="E335" s="80">
        <v>2007</v>
      </c>
      <c r="F335" s="80" t="s">
        <v>567</v>
      </c>
      <c r="G335" s="80" t="s">
        <v>2052</v>
      </c>
      <c r="H335" s="80" t="s">
        <v>2053</v>
      </c>
      <c r="I335" s="177"/>
      <c r="J335" s="81">
        <v>21.454706357566025</v>
      </c>
      <c r="K335" s="81">
        <v>2.1319003482004617</v>
      </c>
      <c r="L335" s="81">
        <v>9.1606776069369467</v>
      </c>
      <c r="M335" s="81">
        <v>13.489854922948011</v>
      </c>
      <c r="N335" s="81">
        <v>31.491316857554828</v>
      </c>
      <c r="O335" s="81">
        <v>17.583171638215958</v>
      </c>
      <c r="P335" s="81">
        <v>21.743483005431187</v>
      </c>
      <c r="Q335" s="81">
        <v>1.1300692722781904</v>
      </c>
      <c r="R335" s="81">
        <v>0</v>
      </c>
      <c r="S335" s="81">
        <v>1.3402645835239886</v>
      </c>
      <c r="T335" s="82"/>
      <c r="U335" s="81">
        <v>1696775</v>
      </c>
      <c r="V335" s="81">
        <v>712</v>
      </c>
      <c r="W335" s="81">
        <v>106</v>
      </c>
      <c r="X335" s="81">
        <v>2822</v>
      </c>
      <c r="Y335" s="81">
        <v>5409</v>
      </c>
      <c r="Z335" s="81">
        <v>8700</v>
      </c>
      <c r="AA335" s="81">
        <v>4258</v>
      </c>
      <c r="AB335" s="81">
        <v>18167</v>
      </c>
      <c r="AC335" s="81">
        <v>0</v>
      </c>
      <c r="AD335" s="81">
        <v>1.3402645835239886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2057</v>
      </c>
      <c r="B336" s="80">
        <v>124</v>
      </c>
      <c r="C336" s="80">
        <v>5</v>
      </c>
      <c r="D336" s="80">
        <v>8</v>
      </c>
      <c r="E336" s="80">
        <v>2008</v>
      </c>
      <c r="F336" s="80" t="s">
        <v>84</v>
      </c>
      <c r="G336" s="80" t="s">
        <v>2052</v>
      </c>
      <c r="H336" s="80" t="s">
        <v>2053</v>
      </c>
      <c r="I336" s="177"/>
      <c r="J336" s="81">
        <v>19.215646331649697</v>
      </c>
      <c r="K336" s="81">
        <v>1.6127199298440364</v>
      </c>
      <c r="L336" s="81">
        <v>8.2543419668824498</v>
      </c>
      <c r="M336" s="81">
        <v>14.101479396788362</v>
      </c>
      <c r="N336" s="81">
        <v>25.798999800428728</v>
      </c>
      <c r="O336" s="81">
        <v>17.049439910948124</v>
      </c>
      <c r="P336" s="81">
        <v>21.249440362809203</v>
      </c>
      <c r="Q336" s="81">
        <v>1.0953374937692937</v>
      </c>
      <c r="R336" s="81">
        <v>0</v>
      </c>
      <c r="S336" s="81">
        <v>1.5040368482833975</v>
      </c>
      <c r="T336" s="82"/>
      <c r="U336" s="81">
        <v>1567561</v>
      </c>
      <c r="V336" s="81">
        <v>712</v>
      </c>
      <c r="W336" s="81">
        <v>106</v>
      </c>
      <c r="X336" s="81">
        <v>2822</v>
      </c>
      <c r="Y336" s="81">
        <v>5402</v>
      </c>
      <c r="Z336" s="81">
        <v>8732</v>
      </c>
      <c r="AA336" s="81">
        <v>4166</v>
      </c>
      <c r="AB336" s="81">
        <v>17898</v>
      </c>
      <c r="AC336" s="81">
        <v>0</v>
      </c>
      <c r="AD336" s="81">
        <v>1.5040368482833975</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2058</v>
      </c>
      <c r="B337" s="80">
        <v>125</v>
      </c>
      <c r="C337" s="80">
        <v>6</v>
      </c>
      <c r="D337" s="80">
        <v>8</v>
      </c>
      <c r="E337" s="80">
        <v>2009</v>
      </c>
      <c r="F337" s="80" t="s">
        <v>85</v>
      </c>
      <c r="G337" s="80" t="s">
        <v>2052</v>
      </c>
      <c r="H337" s="80" t="s">
        <v>2053</v>
      </c>
      <c r="I337" s="177"/>
      <c r="J337" s="81">
        <v>19.789011568217422</v>
      </c>
      <c r="K337" s="81">
        <v>1.3710264853187439</v>
      </c>
      <c r="L337" s="81">
        <v>11.026398388389882</v>
      </c>
      <c r="M337" s="81">
        <v>15.171791180261982</v>
      </c>
      <c r="N337" s="81">
        <v>25.468896168842381</v>
      </c>
      <c r="O337" s="81">
        <v>17.316670734147458</v>
      </c>
      <c r="P337" s="81">
        <v>20.325957089448377</v>
      </c>
      <c r="Q337" s="81">
        <v>1.0262235254292733</v>
      </c>
      <c r="R337" s="81">
        <v>0</v>
      </c>
      <c r="S337" s="81">
        <v>1.3040543421640691</v>
      </c>
      <c r="T337" s="82"/>
      <c r="U337" s="81">
        <v>1187819</v>
      </c>
      <c r="V337" s="81">
        <v>526</v>
      </c>
      <c r="W337" s="81">
        <v>235</v>
      </c>
      <c r="X337" s="81">
        <v>2910</v>
      </c>
      <c r="Y337" s="81">
        <v>5382</v>
      </c>
      <c r="Z337" s="81">
        <v>8754</v>
      </c>
      <c r="AA337" s="81">
        <v>4091</v>
      </c>
      <c r="AB337" s="81">
        <v>17603</v>
      </c>
      <c r="AC337" s="81">
        <v>0</v>
      </c>
      <c r="AD337" s="81">
        <v>1.3040543421640691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3.6070000000000002</v>
      </c>
      <c r="BJ337" s="81">
        <v>0</v>
      </c>
      <c r="BK337" s="81">
        <v>9.9879999999999995</v>
      </c>
      <c r="BL337" s="81">
        <v>0</v>
      </c>
      <c r="BM337" s="82"/>
      <c r="BN337" s="81">
        <v>0</v>
      </c>
      <c r="BO337" s="81">
        <v>0</v>
      </c>
      <c r="BP337" s="81">
        <v>1</v>
      </c>
      <c r="BQ337" s="81">
        <v>0</v>
      </c>
      <c r="BR337" s="81">
        <v>1</v>
      </c>
      <c r="BS337" s="81">
        <v>0</v>
      </c>
      <c r="BT337"/>
      <c r="BU337" s="80"/>
      <c r="BV337" s="80"/>
      <c r="BW337" s="80"/>
      <c r="BX337" s="80"/>
      <c r="BY337" s="80"/>
      <c r="BZ337" s="80"/>
      <c r="CA337" s="80"/>
      <c r="CB337" s="80"/>
      <c r="CC337" s="80"/>
    </row>
    <row r="338" spans="1:81">
      <c r="A338" s="80" t="s">
        <v>2059</v>
      </c>
      <c r="B338" s="80">
        <v>126</v>
      </c>
      <c r="C338" s="80">
        <v>7</v>
      </c>
      <c r="D338" s="80">
        <v>8</v>
      </c>
      <c r="E338" s="80">
        <v>2010</v>
      </c>
      <c r="F338" s="80" t="s">
        <v>86</v>
      </c>
      <c r="G338" s="80" t="s">
        <v>2052</v>
      </c>
      <c r="H338" s="80" t="s">
        <v>2053</v>
      </c>
      <c r="I338" s="177"/>
      <c r="J338" s="81">
        <v>20.771842162408451</v>
      </c>
      <c r="K338" s="81">
        <v>1.3590169375491501</v>
      </c>
      <c r="L338" s="81">
        <v>10.622257272285376</v>
      </c>
      <c r="M338" s="81">
        <v>14.249766420567569</v>
      </c>
      <c r="N338" s="81">
        <v>29.728940942447977</v>
      </c>
      <c r="O338" s="81">
        <v>17.311397603851852</v>
      </c>
      <c r="P338" s="81">
        <v>20.525542839932957</v>
      </c>
      <c r="Q338" s="81">
        <v>1.053831699687892</v>
      </c>
      <c r="R338" s="81">
        <v>0</v>
      </c>
      <c r="S338" s="81">
        <v>1.6259494641389651</v>
      </c>
      <c r="T338" s="82"/>
      <c r="U338" s="81">
        <v>1458408</v>
      </c>
      <c r="V338" s="81">
        <v>526</v>
      </c>
      <c r="W338" s="81">
        <v>235</v>
      </c>
      <c r="X338" s="81">
        <v>2910</v>
      </c>
      <c r="Y338" s="81">
        <v>5370</v>
      </c>
      <c r="Z338" s="81">
        <v>8792</v>
      </c>
      <c r="AA338" s="81">
        <v>4028</v>
      </c>
      <c r="AB338" s="81">
        <v>17321</v>
      </c>
      <c r="AC338" s="81">
        <v>0</v>
      </c>
      <c r="AD338" s="81">
        <v>1.6259494641389651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3.992</v>
      </c>
      <c r="BJ338" s="81">
        <v>0</v>
      </c>
      <c r="BK338" s="81">
        <v>9.8859999999999992</v>
      </c>
      <c r="BL338" s="81">
        <v>0</v>
      </c>
      <c r="BM338" s="82"/>
      <c r="BN338" s="81">
        <v>0</v>
      </c>
      <c r="BO338" s="81">
        <v>0</v>
      </c>
      <c r="BP338" s="81">
        <v>1</v>
      </c>
      <c r="BQ338" s="81">
        <v>0</v>
      </c>
      <c r="BR338" s="81">
        <v>1</v>
      </c>
      <c r="BS338" s="81">
        <v>0</v>
      </c>
      <c r="BT338"/>
      <c r="BU338" s="80">
        <v>3.992</v>
      </c>
      <c r="BV338" s="80">
        <v>9.8859999999999992</v>
      </c>
      <c r="BW338" s="80">
        <v>0</v>
      </c>
      <c r="BX338" s="80">
        <v>0</v>
      </c>
      <c r="BY338" s="80">
        <v>0</v>
      </c>
      <c r="BZ338" s="80">
        <v>0</v>
      </c>
      <c r="CA338" s="80">
        <v>0</v>
      </c>
      <c r="CB338" s="80">
        <v>0</v>
      </c>
      <c r="CC338" s="80">
        <v>0</v>
      </c>
    </row>
    <row r="339" spans="1:81">
      <c r="A339" s="80" t="s">
        <v>2060</v>
      </c>
      <c r="B339" s="80">
        <v>127</v>
      </c>
      <c r="C339" s="80">
        <v>8</v>
      </c>
      <c r="D339" s="80">
        <v>8</v>
      </c>
      <c r="E339" s="80">
        <v>2011</v>
      </c>
      <c r="F339" s="80" t="s">
        <v>87</v>
      </c>
      <c r="G339" s="80" t="s">
        <v>2052</v>
      </c>
      <c r="H339" s="80" t="s">
        <v>2053</v>
      </c>
      <c r="I339" s="177"/>
      <c r="J339" s="81">
        <v>26.672450239795722</v>
      </c>
      <c r="K339" s="81">
        <v>1.8460894474075482</v>
      </c>
      <c r="L339" s="81">
        <v>9.066297676033555</v>
      </c>
      <c r="M339" s="81">
        <v>16.455506515320142</v>
      </c>
      <c r="N339" s="81">
        <v>27.786192282415197</v>
      </c>
      <c r="O339" s="81">
        <v>17.001118076293817</v>
      </c>
      <c r="P339" s="81">
        <v>19.670118496820962</v>
      </c>
      <c r="Q339" s="81">
        <v>1.1938735078978342</v>
      </c>
      <c r="R339" s="81">
        <v>0</v>
      </c>
      <c r="S339" s="81">
        <v>1.9706829993062525</v>
      </c>
      <c r="T339" s="82"/>
      <c r="U339" s="81">
        <v>1445544</v>
      </c>
      <c r="V339" s="81">
        <v>526</v>
      </c>
      <c r="W339" s="81">
        <v>235</v>
      </c>
      <c r="X339" s="81">
        <v>2910</v>
      </c>
      <c r="Y339" s="81">
        <v>5382</v>
      </c>
      <c r="Z339" s="81">
        <v>8822</v>
      </c>
      <c r="AA339" s="81">
        <v>3975</v>
      </c>
      <c r="AB339" s="81">
        <v>17012</v>
      </c>
      <c r="AC339" s="81">
        <v>0</v>
      </c>
      <c r="AD339" s="81">
        <v>1.9706829993062525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3.4740000000000002</v>
      </c>
      <c r="BJ339" s="81">
        <v>0</v>
      </c>
      <c r="BK339" s="81">
        <v>9.9670000000000005</v>
      </c>
      <c r="BL339" s="81">
        <v>0</v>
      </c>
      <c r="BM339" s="82"/>
      <c r="BN339" s="81">
        <v>0</v>
      </c>
      <c r="BO339" s="81">
        <v>0</v>
      </c>
      <c r="BP339" s="81">
        <v>1</v>
      </c>
      <c r="BQ339" s="81">
        <v>0</v>
      </c>
      <c r="BR339" s="81">
        <v>1</v>
      </c>
      <c r="BS339" s="81">
        <v>0</v>
      </c>
      <c r="BT339"/>
      <c r="BU339" s="80">
        <v>3.4740000000000002</v>
      </c>
      <c r="BV339" s="80">
        <v>9.9670000000000005</v>
      </c>
      <c r="BW339" s="80">
        <v>0</v>
      </c>
      <c r="BX339" s="80">
        <v>0</v>
      </c>
      <c r="BY339" s="80">
        <v>0</v>
      </c>
      <c r="BZ339" s="80">
        <v>0</v>
      </c>
      <c r="CA339" s="80">
        <v>0</v>
      </c>
      <c r="CB339" s="80">
        <v>0</v>
      </c>
      <c r="CC339" s="80">
        <v>0</v>
      </c>
    </row>
    <row r="340" spans="1:81">
      <c r="A340" s="80" t="s">
        <v>2061</v>
      </c>
      <c r="B340" s="80">
        <v>128</v>
      </c>
      <c r="C340" s="80">
        <v>9</v>
      </c>
      <c r="D340" s="80">
        <v>8</v>
      </c>
      <c r="E340" s="80">
        <v>2012</v>
      </c>
      <c r="F340" s="80" t="s">
        <v>88</v>
      </c>
      <c r="G340" s="80" t="s">
        <v>2052</v>
      </c>
      <c r="H340" s="80" t="s">
        <v>2053</v>
      </c>
      <c r="I340" s="177"/>
      <c r="J340" s="81">
        <v>24.463091236062724</v>
      </c>
      <c r="K340" s="81">
        <v>1.7162463900950056</v>
      </c>
      <c r="L340" s="81">
        <v>8.9525163256102971</v>
      </c>
      <c r="M340" s="81">
        <v>16.372582837434003</v>
      </c>
      <c r="N340" s="81">
        <v>30.102866192374524</v>
      </c>
      <c r="O340" s="81">
        <v>16.93616366123215</v>
      </c>
      <c r="P340" s="81">
        <v>19.334138980095652</v>
      </c>
      <c r="Q340" s="81">
        <v>1.2823993473834021</v>
      </c>
      <c r="R340" s="81">
        <v>0</v>
      </c>
      <c r="S340" s="81">
        <v>1.6319694027801426</v>
      </c>
      <c r="T340" s="82"/>
      <c r="U340" s="81">
        <v>1539828</v>
      </c>
      <c r="V340" s="81">
        <v>526</v>
      </c>
      <c r="W340" s="81">
        <v>235</v>
      </c>
      <c r="X340" s="81">
        <v>2910</v>
      </c>
      <c r="Y340" s="81">
        <v>5457</v>
      </c>
      <c r="Z340" s="81">
        <v>8858</v>
      </c>
      <c r="AA340" s="81">
        <v>3885</v>
      </c>
      <c r="AB340" s="81">
        <v>16819</v>
      </c>
      <c r="AC340" s="81">
        <v>0</v>
      </c>
      <c r="AD340" s="81">
        <v>1.6319694027801426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4.8380000000000001</v>
      </c>
      <c r="BJ340" s="81">
        <v>0</v>
      </c>
      <c r="BK340" s="81">
        <v>10.419</v>
      </c>
      <c r="BL340" s="81">
        <v>0</v>
      </c>
      <c r="BM340" s="82"/>
      <c r="BN340" s="81">
        <v>0</v>
      </c>
      <c r="BO340" s="81">
        <v>0</v>
      </c>
      <c r="BP340" s="81">
        <v>1</v>
      </c>
      <c r="BQ340" s="81">
        <v>0</v>
      </c>
      <c r="BR340" s="81">
        <v>1</v>
      </c>
      <c r="BS340" s="81">
        <v>0</v>
      </c>
      <c r="BT340"/>
      <c r="BU340" s="80">
        <v>4.8380000000000001</v>
      </c>
      <c r="BV340" s="80">
        <v>10.419</v>
      </c>
      <c r="BW340" s="80">
        <v>0</v>
      </c>
      <c r="BX340" s="80">
        <v>0</v>
      </c>
      <c r="BY340" s="80">
        <v>0</v>
      </c>
      <c r="BZ340" s="80">
        <v>0</v>
      </c>
      <c r="CA340" s="80">
        <v>0</v>
      </c>
      <c r="CB340" s="80">
        <v>0</v>
      </c>
      <c r="CC340" s="80">
        <v>0</v>
      </c>
    </row>
    <row r="341" spans="1:81">
      <c r="A341" s="80" t="s">
        <v>2062</v>
      </c>
      <c r="B341" s="80">
        <v>129</v>
      </c>
      <c r="C341" s="80">
        <v>10</v>
      </c>
      <c r="D341" s="80">
        <v>8</v>
      </c>
      <c r="E341" s="80">
        <v>2013</v>
      </c>
      <c r="F341" s="80" t="s">
        <v>89</v>
      </c>
      <c r="G341" s="80" t="s">
        <v>2052</v>
      </c>
      <c r="H341" s="80" t="s">
        <v>2053</v>
      </c>
      <c r="I341" s="177"/>
      <c r="J341" s="81">
        <v>24.254710109499538</v>
      </c>
      <c r="K341" s="81">
        <v>1.5574303238422555</v>
      </c>
      <c r="L341" s="81">
        <v>7.0900402271772967</v>
      </c>
      <c r="M341" s="81">
        <v>16.155067368474679</v>
      </c>
      <c r="N341" s="81">
        <v>34.284766591431051</v>
      </c>
      <c r="O341" s="81">
        <v>16.179369254419996</v>
      </c>
      <c r="P341" s="81">
        <v>19.297089935059471</v>
      </c>
      <c r="Q341" s="81">
        <v>1.2917714448192661</v>
      </c>
      <c r="R341" s="81">
        <v>0</v>
      </c>
      <c r="S341" s="81">
        <v>2.1045293557180846</v>
      </c>
      <c r="T341" s="82"/>
      <c r="U341" s="81">
        <v>1452909</v>
      </c>
      <c r="V341" s="81">
        <v>526</v>
      </c>
      <c r="W341" s="81">
        <v>235</v>
      </c>
      <c r="X341" s="81">
        <v>2910</v>
      </c>
      <c r="Y341" s="81">
        <v>5449</v>
      </c>
      <c r="Z341" s="81">
        <v>8840</v>
      </c>
      <c r="AA341" s="81">
        <v>3863</v>
      </c>
      <c r="AB341" s="81">
        <v>16699</v>
      </c>
      <c r="AC341" s="81">
        <v>0</v>
      </c>
      <c r="AD341" s="81">
        <v>2.1045293557180846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5.4749999999999996</v>
      </c>
      <c r="BJ341" s="81">
        <v>0</v>
      </c>
      <c r="BK341" s="81">
        <v>15.667999999999999</v>
      </c>
      <c r="BL341" s="81">
        <v>0</v>
      </c>
      <c r="BM341" s="82"/>
      <c r="BN341" s="81">
        <v>0</v>
      </c>
      <c r="BO341" s="81">
        <v>0</v>
      </c>
      <c r="BP341" s="81">
        <v>1</v>
      </c>
      <c r="BQ341" s="81">
        <v>0</v>
      </c>
      <c r="BR341" s="81">
        <v>1</v>
      </c>
      <c r="BS341" s="81">
        <v>0</v>
      </c>
      <c r="BT341"/>
      <c r="BU341" s="80">
        <v>11.02</v>
      </c>
      <c r="BV341" s="80">
        <v>10.122999999999999</v>
      </c>
      <c r="BW341" s="80">
        <v>0</v>
      </c>
      <c r="BX341" s="80">
        <v>0</v>
      </c>
      <c r="BY341" s="80">
        <v>0</v>
      </c>
      <c r="BZ341" s="80">
        <v>0</v>
      </c>
      <c r="CA341" s="80">
        <v>0</v>
      </c>
      <c r="CB341" s="80">
        <v>0</v>
      </c>
      <c r="CC341" s="80">
        <v>0</v>
      </c>
    </row>
    <row r="342" spans="1:81">
      <c r="A342" s="80" t="s">
        <v>2063</v>
      </c>
      <c r="B342" s="80">
        <v>130</v>
      </c>
      <c r="C342" s="80">
        <v>11</v>
      </c>
      <c r="D342" s="80">
        <v>8</v>
      </c>
      <c r="E342" s="80">
        <v>2014</v>
      </c>
      <c r="F342" s="80" t="s">
        <v>90</v>
      </c>
      <c r="G342" s="80" t="s">
        <v>2052</v>
      </c>
      <c r="H342" s="80" t="s">
        <v>2053</v>
      </c>
      <c r="I342" s="177"/>
      <c r="J342" s="81">
        <v>19.531969797030808</v>
      </c>
      <c r="K342" s="81">
        <v>1.7897597809353609</v>
      </c>
      <c r="L342" s="81">
        <v>10.636972726123842</v>
      </c>
      <c r="M342" s="81">
        <v>15.924342136659542</v>
      </c>
      <c r="N342" s="81">
        <v>27.658516680482588</v>
      </c>
      <c r="O342" s="81">
        <v>15.339350496137545</v>
      </c>
      <c r="P342" s="81">
        <v>18.985705447480438</v>
      </c>
      <c r="Q342" s="81">
        <v>1.2148296179574603</v>
      </c>
      <c r="R342" s="81">
        <v>0</v>
      </c>
      <c r="S342" s="81">
        <v>1.7476084193839483</v>
      </c>
      <c r="T342" s="82"/>
      <c r="U342" s="81">
        <v>1540115</v>
      </c>
      <c r="V342" s="81">
        <v>566</v>
      </c>
      <c r="W342" s="81">
        <v>218</v>
      </c>
      <c r="X342" s="81">
        <v>2937</v>
      </c>
      <c r="Y342" s="81">
        <v>5427</v>
      </c>
      <c r="Z342" s="81">
        <v>8827</v>
      </c>
      <c r="AA342" s="81">
        <v>3781</v>
      </c>
      <c r="AB342" s="81">
        <v>16368</v>
      </c>
      <c r="AC342" s="81">
        <v>0</v>
      </c>
      <c r="AD342" s="81">
        <v>1.7476084193839483</v>
      </c>
      <c r="AE342" s="82"/>
      <c r="AF342" s="81">
        <v>20017506.698925611</v>
      </c>
      <c r="AG342" s="81">
        <v>1319406.9491828401</v>
      </c>
      <c r="AH342" s="81">
        <v>2821744.7590290294</v>
      </c>
      <c r="AI342" s="81">
        <v>18600749.131810702</v>
      </c>
      <c r="AJ342" s="81">
        <v>26547015.324533243</v>
      </c>
      <c r="AK342" s="81">
        <v>0</v>
      </c>
      <c r="AL342" s="81">
        <v>0</v>
      </c>
      <c r="AM342" s="81">
        <v>2247081.809457412</v>
      </c>
      <c r="AN342" s="81">
        <v>0</v>
      </c>
      <c r="AO342" s="81">
        <v>0</v>
      </c>
      <c r="AP342" s="82"/>
      <c r="AQ342" s="81">
        <v>51</v>
      </c>
      <c r="AR342" s="81">
        <v>0</v>
      </c>
      <c r="AS342" s="81">
        <v>0</v>
      </c>
      <c r="AT342" s="81">
        <v>1</v>
      </c>
      <c r="AU342" s="81">
        <v>0</v>
      </c>
      <c r="AV342" s="81">
        <v>0</v>
      </c>
      <c r="AW342" s="81" t="s">
        <v>564</v>
      </c>
      <c r="AX342" s="82"/>
      <c r="AY342" s="81">
        <v>211.6</v>
      </c>
      <c r="AZ342" s="81">
        <v>0</v>
      </c>
      <c r="BA342" s="81">
        <v>0</v>
      </c>
      <c r="BB342" s="81">
        <v>5.5</v>
      </c>
      <c r="BC342" s="81">
        <v>0</v>
      </c>
      <c r="BD342" s="81">
        <v>0</v>
      </c>
      <c r="BE342" s="81" t="s">
        <v>564</v>
      </c>
      <c r="BF342" s="82"/>
      <c r="BG342" s="81">
        <v>0</v>
      </c>
      <c r="BH342" s="81">
        <v>0</v>
      </c>
      <c r="BI342" s="81">
        <v>5.843</v>
      </c>
      <c r="BJ342" s="81">
        <v>0</v>
      </c>
      <c r="BK342" s="81">
        <v>12.032999999999999</v>
      </c>
      <c r="BL342" s="81">
        <v>0</v>
      </c>
      <c r="BM342" s="82"/>
      <c r="BN342" s="81">
        <v>0</v>
      </c>
      <c r="BO342" s="81">
        <v>0</v>
      </c>
      <c r="BP342" s="81">
        <v>1</v>
      </c>
      <c r="BQ342" s="81">
        <v>0</v>
      </c>
      <c r="BR342" s="81">
        <v>1</v>
      </c>
      <c r="BS342" s="81">
        <v>0</v>
      </c>
      <c r="BT342"/>
      <c r="BU342" s="80">
        <v>7.9080000000000004</v>
      </c>
      <c r="BV342" s="80">
        <v>9.968</v>
      </c>
      <c r="BW342" s="80">
        <v>0</v>
      </c>
      <c r="BX342" s="80">
        <v>0</v>
      </c>
      <c r="BY342" s="80">
        <v>0</v>
      </c>
      <c r="BZ342" s="80">
        <v>0</v>
      </c>
      <c r="CA342" s="80">
        <v>0</v>
      </c>
      <c r="CB342" s="80">
        <v>0</v>
      </c>
      <c r="CC342" s="80">
        <v>0</v>
      </c>
    </row>
    <row r="343" spans="1:81">
      <c r="A343" s="80" t="s">
        <v>2064</v>
      </c>
      <c r="B343" s="80">
        <v>131</v>
      </c>
      <c r="C343" s="80">
        <v>12</v>
      </c>
      <c r="D343" s="80">
        <v>8</v>
      </c>
      <c r="E343" s="80">
        <v>2015</v>
      </c>
      <c r="F343" s="80" t="s">
        <v>91</v>
      </c>
      <c r="G343" s="80" t="s">
        <v>2052</v>
      </c>
      <c r="H343" s="80" t="s">
        <v>2053</v>
      </c>
      <c r="I343" s="177"/>
      <c r="J343" s="81">
        <v>16.361526993434264</v>
      </c>
      <c r="K343" s="81">
        <v>1.6879516837717718</v>
      </c>
      <c r="L343" s="81">
        <v>11.387839383817663</v>
      </c>
      <c r="M343" s="81">
        <v>15.123279266161154</v>
      </c>
      <c r="N343" s="81">
        <v>26.65746099131869</v>
      </c>
      <c r="O343" s="81">
        <v>15.143055272256264</v>
      </c>
      <c r="P343" s="81">
        <v>18.483038243588599</v>
      </c>
      <c r="Q343" s="81">
        <v>1.1606308343822218</v>
      </c>
      <c r="R343" s="81">
        <v>0</v>
      </c>
      <c r="S343" s="81">
        <v>1.2324764387772111</v>
      </c>
      <c r="T343" s="82"/>
      <c r="U343" s="81">
        <v>1269731</v>
      </c>
      <c r="V343" s="81">
        <v>566</v>
      </c>
      <c r="W343" s="81">
        <v>218</v>
      </c>
      <c r="X343" s="81">
        <v>2937</v>
      </c>
      <c r="Y343" s="81">
        <v>5404</v>
      </c>
      <c r="Z343" s="81">
        <v>8798</v>
      </c>
      <c r="AA343" s="81">
        <v>3678</v>
      </c>
      <c r="AB343" s="81">
        <v>15974</v>
      </c>
      <c r="AC343" s="81">
        <v>0</v>
      </c>
      <c r="AD343" s="81">
        <v>1.2324764387772111</v>
      </c>
      <c r="AE343" s="82"/>
      <c r="AF343" s="81">
        <v>17812419.598254394</v>
      </c>
      <c r="AG343" s="81">
        <v>1187053.6003798009</v>
      </c>
      <c r="AH343" s="81">
        <v>2877758.6276360904</v>
      </c>
      <c r="AI343" s="81">
        <v>18768301.348792166</v>
      </c>
      <c r="AJ343" s="81">
        <v>28691294.521914389</v>
      </c>
      <c r="AK343" s="81">
        <v>0</v>
      </c>
      <c r="AL343" s="81">
        <v>0</v>
      </c>
      <c r="AM343" s="81">
        <v>2189169.6915902346</v>
      </c>
      <c r="AN343" s="81">
        <v>0</v>
      </c>
      <c r="AO343" s="81">
        <v>0</v>
      </c>
      <c r="AP343" s="82"/>
      <c r="AQ343" s="81">
        <v>56</v>
      </c>
      <c r="AR343" s="81">
        <v>0</v>
      </c>
      <c r="AS343" s="81">
        <v>0</v>
      </c>
      <c r="AT343" s="81">
        <v>0</v>
      </c>
      <c r="AU343" s="81">
        <v>0</v>
      </c>
      <c r="AV343" s="81">
        <v>0</v>
      </c>
      <c r="AW343" s="81" t="s">
        <v>564</v>
      </c>
      <c r="AX343" s="82"/>
      <c r="AY343" s="81">
        <v>235.6</v>
      </c>
      <c r="AZ343" s="81">
        <v>0</v>
      </c>
      <c r="BA343" s="81">
        <v>0</v>
      </c>
      <c r="BB343" s="81">
        <v>0</v>
      </c>
      <c r="BC343" s="81">
        <v>0</v>
      </c>
      <c r="BD343" s="81">
        <v>0</v>
      </c>
      <c r="BE343" s="81" t="s">
        <v>564</v>
      </c>
      <c r="BF343" s="82"/>
      <c r="BG343" s="81">
        <v>0</v>
      </c>
      <c r="BH343" s="81">
        <v>0</v>
      </c>
      <c r="BI343" s="81">
        <v>5.7039999999999997</v>
      </c>
      <c r="BJ343" s="81">
        <v>0</v>
      </c>
      <c r="BK343" s="81">
        <v>9.7029999999999994</v>
      </c>
      <c r="BL343" s="81">
        <v>0</v>
      </c>
      <c r="BM343" s="82"/>
      <c r="BN343" s="81">
        <v>0</v>
      </c>
      <c r="BO343" s="81">
        <v>0</v>
      </c>
      <c r="BP343" s="81">
        <v>1</v>
      </c>
      <c r="BQ343" s="81">
        <v>0</v>
      </c>
      <c r="BR343" s="81">
        <v>1</v>
      </c>
      <c r="BS343" s="81">
        <v>0</v>
      </c>
      <c r="BT343"/>
      <c r="BU343" s="80">
        <v>5.7039999999999997</v>
      </c>
      <c r="BV343" s="80">
        <v>9.7029999999999994</v>
      </c>
      <c r="BW343" s="80">
        <v>0</v>
      </c>
      <c r="BX343" s="80">
        <v>0</v>
      </c>
      <c r="BY343" s="80">
        <v>0</v>
      </c>
      <c r="BZ343" s="80">
        <v>0</v>
      </c>
      <c r="CA343" s="80">
        <v>0</v>
      </c>
      <c r="CB343" s="80">
        <v>0</v>
      </c>
      <c r="CC343" s="80">
        <v>0</v>
      </c>
    </row>
    <row r="344" spans="1:81">
      <c r="A344" s="80" t="s">
        <v>2065</v>
      </c>
      <c r="B344" s="80">
        <v>132</v>
      </c>
      <c r="C344" s="80">
        <v>13</v>
      </c>
      <c r="D344" s="80">
        <v>8</v>
      </c>
      <c r="E344" s="80">
        <v>2016</v>
      </c>
      <c r="F344" s="80" t="s">
        <v>92</v>
      </c>
      <c r="G344" s="80" t="s">
        <v>2052</v>
      </c>
      <c r="H344" s="80" t="s">
        <v>2053</v>
      </c>
      <c r="I344" s="177"/>
      <c r="J344" s="81">
        <v>23.34306617819426</v>
      </c>
      <c r="K344" s="81">
        <v>1.7942154163334056</v>
      </c>
      <c r="L344" s="81">
        <v>10.790723593677029</v>
      </c>
      <c r="M344" s="81">
        <v>13.145481197274318</v>
      </c>
      <c r="N344" s="81">
        <v>27.024483702105574</v>
      </c>
      <c r="O344" s="81">
        <v>14.916659093908978</v>
      </c>
      <c r="P344" s="81">
        <v>18.468002071364793</v>
      </c>
      <c r="Q344" s="81">
        <v>1.108357781042695</v>
      </c>
      <c r="R344" s="81">
        <v>0</v>
      </c>
      <c r="S344" s="81">
        <v>1.5912316906861632</v>
      </c>
      <c r="T344" s="82"/>
      <c r="U344" s="81">
        <v>1428932</v>
      </c>
      <c r="V344" s="81">
        <v>566</v>
      </c>
      <c r="W344" s="81">
        <v>218</v>
      </c>
      <c r="X344" s="81">
        <v>2937</v>
      </c>
      <c r="Y344" s="81">
        <v>5384</v>
      </c>
      <c r="Z344" s="81">
        <v>8773</v>
      </c>
      <c r="AA344" s="81">
        <v>3801</v>
      </c>
      <c r="AB344" s="81">
        <v>15692</v>
      </c>
      <c r="AC344" s="81">
        <v>0</v>
      </c>
      <c r="AD344" s="81">
        <v>1.591231690686163</v>
      </c>
      <c r="AE344" s="82"/>
      <c r="AF344" s="81">
        <v>29252420.59824045</v>
      </c>
      <c r="AG344" s="81">
        <v>1248358.009863331</v>
      </c>
      <c r="AH344" s="81">
        <v>1942387.63296508</v>
      </c>
      <c r="AI344" s="81">
        <v>18158572.208533209</v>
      </c>
      <c r="AJ344" s="81">
        <v>30025825.65912113</v>
      </c>
      <c r="AK344" s="81">
        <v>0</v>
      </c>
      <c r="AL344" s="81">
        <v>0</v>
      </c>
      <c r="AM344" s="81">
        <v>2152193.5197241539</v>
      </c>
      <c r="AN344" s="81">
        <v>0</v>
      </c>
      <c r="AO344" s="81">
        <v>0</v>
      </c>
      <c r="AP344" s="82"/>
      <c r="AQ344" s="81">
        <v>61</v>
      </c>
      <c r="AR344" s="81">
        <v>2</v>
      </c>
      <c r="AS344" s="81">
        <v>0</v>
      </c>
      <c r="AT344" s="81">
        <v>0</v>
      </c>
      <c r="AU344" s="81">
        <v>0</v>
      </c>
      <c r="AV344" s="81">
        <v>0</v>
      </c>
      <c r="AW344" s="81" t="s">
        <v>564</v>
      </c>
      <c r="AX344" s="82"/>
      <c r="AY344" s="81">
        <v>263.60000000000002</v>
      </c>
      <c r="AZ344" s="81">
        <v>95.5</v>
      </c>
      <c r="BA344" s="81">
        <v>0</v>
      </c>
      <c r="BB344" s="81">
        <v>0</v>
      </c>
      <c r="BC344" s="81">
        <v>0</v>
      </c>
      <c r="BD344" s="81">
        <v>0</v>
      </c>
      <c r="BE344" s="81" t="s">
        <v>564</v>
      </c>
      <c r="BF344" s="82"/>
      <c r="BG344" s="81">
        <v>0</v>
      </c>
      <c r="BH344" s="81">
        <v>0</v>
      </c>
      <c r="BI344" s="81">
        <v>5.867</v>
      </c>
      <c r="BJ344" s="81">
        <v>0</v>
      </c>
      <c r="BK344" s="81">
        <v>6.5860000000000003</v>
      </c>
      <c r="BL344" s="81">
        <v>0</v>
      </c>
      <c r="BM344" s="82"/>
      <c r="BN344" s="81">
        <v>0</v>
      </c>
      <c r="BO344" s="81">
        <v>0</v>
      </c>
      <c r="BP344" s="81">
        <v>1</v>
      </c>
      <c r="BQ344" s="81">
        <v>0</v>
      </c>
      <c r="BR344" s="81">
        <v>1</v>
      </c>
      <c r="BS344" s="81">
        <v>0</v>
      </c>
      <c r="BT344"/>
      <c r="BU344" s="80">
        <v>5.867</v>
      </c>
      <c r="BV344" s="80">
        <v>6.5860000000000003</v>
      </c>
      <c r="BW344" s="80">
        <v>0</v>
      </c>
      <c r="BX344" s="80">
        <v>0</v>
      </c>
      <c r="BY344" s="80">
        <v>0</v>
      </c>
      <c r="BZ344" s="80">
        <v>0</v>
      </c>
      <c r="CA344" s="80">
        <v>0</v>
      </c>
      <c r="CB344" s="80">
        <v>0</v>
      </c>
      <c r="CC344" s="80">
        <v>0</v>
      </c>
    </row>
    <row r="345" spans="1:81">
      <c r="A345" s="80" t="s">
        <v>2066</v>
      </c>
      <c r="B345" s="80">
        <v>133</v>
      </c>
      <c r="C345" s="80">
        <v>14</v>
      </c>
      <c r="D345" s="80">
        <v>8</v>
      </c>
      <c r="E345" s="80">
        <v>2017</v>
      </c>
      <c r="F345" s="80" t="s">
        <v>71</v>
      </c>
      <c r="G345" s="80" t="s">
        <v>2052</v>
      </c>
      <c r="H345" s="80" t="s">
        <v>2053</v>
      </c>
      <c r="I345" s="177"/>
      <c r="J345" s="81">
        <v>18.830989115954736</v>
      </c>
      <c r="K345" s="81">
        <v>1.7408903975094483</v>
      </c>
      <c r="L345" s="81">
        <v>10.422327862575857</v>
      </c>
      <c r="M345" s="81">
        <v>11.824825861675956</v>
      </c>
      <c r="N345" s="81">
        <v>28.979271767725898</v>
      </c>
      <c r="O345" s="81">
        <v>14.63144108527581</v>
      </c>
      <c r="P345" s="81">
        <v>18.109616689648146</v>
      </c>
      <c r="Q345" s="81">
        <v>1.0479370089725948</v>
      </c>
      <c r="R345" s="81">
        <v>0</v>
      </c>
      <c r="S345" s="81">
        <v>1.7282694890764441</v>
      </c>
      <c r="T345" s="82"/>
      <c r="U345" s="81">
        <v>1428000</v>
      </c>
      <c r="V345" s="81">
        <v>566</v>
      </c>
      <c r="W345" s="81">
        <v>218</v>
      </c>
      <c r="X345" s="81">
        <v>2937</v>
      </c>
      <c r="Y345" s="81">
        <v>5370</v>
      </c>
      <c r="Z345" s="81">
        <v>8748</v>
      </c>
      <c r="AA345" s="81">
        <v>3751</v>
      </c>
      <c r="AB345" s="81">
        <v>15343</v>
      </c>
      <c r="AC345" s="81">
        <v>0</v>
      </c>
      <c r="AD345" s="81">
        <v>1.7282694890764441</v>
      </c>
      <c r="AE345" s="82"/>
      <c r="AF345" s="81">
        <v>24099424.508067802</v>
      </c>
      <c r="AG345" s="81">
        <v>1195237.773046748</v>
      </c>
      <c r="AH345" s="81">
        <v>2253851.4224016722</v>
      </c>
      <c r="AI345" s="81">
        <v>17304920.598674908</v>
      </c>
      <c r="AJ345" s="81">
        <v>29953465.951613899</v>
      </c>
      <c r="AK345" s="81">
        <v>0</v>
      </c>
      <c r="AL345" s="81">
        <v>0</v>
      </c>
      <c r="AM345" s="81">
        <v>2107620.073217609</v>
      </c>
      <c r="AN345" s="81">
        <v>0</v>
      </c>
      <c r="AO345" s="81">
        <v>0</v>
      </c>
      <c r="AP345" s="82"/>
      <c r="AQ345" s="81">
        <v>67</v>
      </c>
      <c r="AR345" s="81">
        <v>4</v>
      </c>
      <c r="AS345" s="81">
        <v>0</v>
      </c>
      <c r="AT345" s="81">
        <v>0</v>
      </c>
      <c r="AU345" s="81">
        <v>0</v>
      </c>
      <c r="AV345" s="81">
        <v>0</v>
      </c>
      <c r="AW345" s="81" t="s">
        <v>564</v>
      </c>
      <c r="AX345" s="82"/>
      <c r="AY345" s="81">
        <v>302.89999999999998</v>
      </c>
      <c r="AZ345" s="81">
        <v>159.1</v>
      </c>
      <c r="BA345" s="81">
        <v>0</v>
      </c>
      <c r="BB345" s="81">
        <v>0</v>
      </c>
      <c r="BC345" s="81">
        <v>0</v>
      </c>
      <c r="BD345" s="81">
        <v>0</v>
      </c>
      <c r="BE345" s="81" t="s">
        <v>564</v>
      </c>
      <c r="BF345" s="82"/>
      <c r="BG345" s="81">
        <v>0</v>
      </c>
      <c r="BH345" s="81">
        <v>0</v>
      </c>
      <c r="BI345" s="81">
        <v>6.0279999999999996</v>
      </c>
      <c r="BJ345" s="81">
        <v>0</v>
      </c>
      <c r="BK345" s="81">
        <v>0</v>
      </c>
      <c r="BL345" s="81">
        <v>0</v>
      </c>
      <c r="BM345" s="82"/>
      <c r="BN345" s="81">
        <v>0</v>
      </c>
      <c r="BO345" s="81">
        <v>0</v>
      </c>
      <c r="BP345" s="81">
        <v>1</v>
      </c>
      <c r="BQ345" s="81">
        <v>0</v>
      </c>
      <c r="BR345" s="81">
        <v>0</v>
      </c>
      <c r="BS345" s="81">
        <v>0</v>
      </c>
      <c r="BT345"/>
      <c r="BU345" s="80">
        <v>6.0279999999999996</v>
      </c>
      <c r="BV345" s="80">
        <v>0</v>
      </c>
      <c r="BW345" s="80">
        <v>0</v>
      </c>
      <c r="BX345" s="80">
        <v>0</v>
      </c>
      <c r="BY345" s="80">
        <v>0</v>
      </c>
      <c r="BZ345" s="80">
        <v>0</v>
      </c>
      <c r="CA345" s="80">
        <v>0</v>
      </c>
      <c r="CB345" s="80">
        <v>0</v>
      </c>
      <c r="CC345" s="80">
        <v>0</v>
      </c>
    </row>
    <row r="346" spans="1:81">
      <c r="A346" s="80" t="s">
        <v>2067</v>
      </c>
      <c r="B346" s="80">
        <v>134</v>
      </c>
      <c r="C346" s="80">
        <v>15</v>
      </c>
      <c r="D346" s="80">
        <v>8</v>
      </c>
      <c r="E346" s="80">
        <v>2018</v>
      </c>
      <c r="F346" s="80" t="s">
        <v>93</v>
      </c>
      <c r="G346" s="80" t="s">
        <v>2052</v>
      </c>
      <c r="H346" s="80" t="s">
        <v>2053</v>
      </c>
      <c r="I346" s="177"/>
      <c r="J346" s="81">
        <v>22.746397151226112</v>
      </c>
      <c r="K346" s="81">
        <v>1.6461979549097434</v>
      </c>
      <c r="L346" s="81">
        <v>9.5518730171713457</v>
      </c>
      <c r="M346" s="81">
        <v>12.38985670084349</v>
      </c>
      <c r="N346" s="81">
        <v>24.620722032648832</v>
      </c>
      <c r="O346" s="81">
        <v>14.317161275956224</v>
      </c>
      <c r="P346" s="81">
        <v>17.76683317095128</v>
      </c>
      <c r="Q346" s="81">
        <v>0.94948925688665897</v>
      </c>
      <c r="R346" s="81">
        <v>0</v>
      </c>
      <c r="S346" s="81">
        <v>1.4426445268968353</v>
      </c>
      <c r="T346" s="82"/>
      <c r="U346" s="81">
        <v>1554462</v>
      </c>
      <c r="V346" s="81">
        <v>566</v>
      </c>
      <c r="W346" s="81">
        <v>218</v>
      </c>
      <c r="X346" s="81">
        <v>2937</v>
      </c>
      <c r="Y346" s="81">
        <v>5354</v>
      </c>
      <c r="Z346" s="81">
        <v>8724</v>
      </c>
      <c r="AA346" s="81">
        <v>3717</v>
      </c>
      <c r="AB346" s="81">
        <v>14981</v>
      </c>
      <c r="AC346" s="81">
        <v>0</v>
      </c>
      <c r="AD346" s="81">
        <v>1.4426445268968351</v>
      </c>
      <c r="AE346" s="82"/>
      <c r="AF346" s="81">
        <v>28644459.22514208</v>
      </c>
      <c r="AG346" s="81">
        <v>1118347.0844182919</v>
      </c>
      <c r="AH346" s="81">
        <v>2171970.0905440031</v>
      </c>
      <c r="AI346" s="81">
        <v>17476223.94477782</v>
      </c>
      <c r="AJ346" s="81">
        <v>27001867.54681601</v>
      </c>
      <c r="AK346" s="81">
        <v>0</v>
      </c>
      <c r="AL346" s="81">
        <v>0</v>
      </c>
      <c r="AM346" s="81">
        <v>2062151.289571211</v>
      </c>
      <c r="AN346" s="81">
        <v>0</v>
      </c>
      <c r="AO346" s="81">
        <v>0</v>
      </c>
      <c r="AP346" s="82"/>
      <c r="AQ346" s="81">
        <v>69</v>
      </c>
      <c r="AR346" s="81">
        <v>4</v>
      </c>
      <c r="AS346" s="81">
        <v>0</v>
      </c>
      <c r="AT346" s="81">
        <v>0</v>
      </c>
      <c r="AU346" s="81">
        <v>0</v>
      </c>
      <c r="AV346" s="81">
        <v>0</v>
      </c>
      <c r="AW346" s="81" t="s">
        <v>564</v>
      </c>
      <c r="AX346" s="82"/>
      <c r="AY346" s="81">
        <v>315.60000000000002</v>
      </c>
      <c r="AZ346" s="81">
        <v>159</v>
      </c>
      <c r="BA346" s="81">
        <v>0</v>
      </c>
      <c r="BB346" s="81">
        <v>0</v>
      </c>
      <c r="BC346" s="81">
        <v>0</v>
      </c>
      <c r="BD346" s="81">
        <v>0</v>
      </c>
      <c r="BE346" s="81" t="s">
        <v>564</v>
      </c>
      <c r="BF346" s="82"/>
      <c r="BG346" s="81">
        <v>0</v>
      </c>
      <c r="BH346" s="81">
        <v>0</v>
      </c>
      <c r="BI346" s="81">
        <v>6.0839999999999996</v>
      </c>
      <c r="BJ346" s="81">
        <v>0</v>
      </c>
      <c r="BK346" s="81">
        <v>0</v>
      </c>
      <c r="BL346" s="81">
        <v>0</v>
      </c>
      <c r="BM346" s="82"/>
      <c r="BN346" s="81">
        <v>0</v>
      </c>
      <c r="BO346" s="81">
        <v>0</v>
      </c>
      <c r="BP346" s="81">
        <v>1</v>
      </c>
      <c r="BQ346" s="81">
        <v>0</v>
      </c>
      <c r="BR346" s="81">
        <v>0</v>
      </c>
      <c r="BS346" s="81">
        <v>0</v>
      </c>
      <c r="BT346"/>
      <c r="BU346" s="80">
        <v>6.0839999999999996</v>
      </c>
      <c r="BV346" s="80">
        <v>0</v>
      </c>
      <c r="BW346" s="80">
        <v>0</v>
      </c>
      <c r="BX346" s="80">
        <v>0</v>
      </c>
      <c r="BY346" s="80">
        <v>0</v>
      </c>
      <c r="BZ346" s="80">
        <v>0</v>
      </c>
      <c r="CA346" s="80">
        <v>0</v>
      </c>
      <c r="CB346" s="80">
        <v>0</v>
      </c>
      <c r="CC346" s="80">
        <v>0</v>
      </c>
    </row>
    <row r="347" spans="1:81">
      <c r="A347" s="80" t="s">
        <v>2068</v>
      </c>
      <c r="B347" s="80">
        <v>135</v>
      </c>
      <c r="C347" s="80">
        <v>16</v>
      </c>
      <c r="D347" s="80">
        <v>8</v>
      </c>
      <c r="E347" s="80">
        <v>2019</v>
      </c>
      <c r="F347" s="80" t="s">
        <v>73</v>
      </c>
      <c r="G347" s="80" t="s">
        <v>2052</v>
      </c>
      <c r="H347" s="80" t="s">
        <v>2053</v>
      </c>
      <c r="I347" s="177"/>
      <c r="J347" s="81">
        <v>19.467538613261635</v>
      </c>
      <c r="K347" s="81">
        <v>1.5427322943839596</v>
      </c>
      <c r="L347" s="81">
        <v>9.6403234767575139</v>
      </c>
      <c r="M347" s="81">
        <v>11.70911607112923</v>
      </c>
      <c r="N347" s="81">
        <v>23.014233002550345</v>
      </c>
      <c r="O347" s="81">
        <v>13.73491829638305</v>
      </c>
      <c r="P347" s="81">
        <v>16.903913408613594</v>
      </c>
      <c r="Q347" s="81">
        <v>0.90421889870936001</v>
      </c>
      <c r="R347" s="81">
        <v>0</v>
      </c>
      <c r="S347" s="81">
        <v>1.4041633264938305</v>
      </c>
      <c r="T347" s="82"/>
      <c r="U347" s="81">
        <v>1403148</v>
      </c>
      <c r="V347" s="81">
        <v>566</v>
      </c>
      <c r="W347" s="81">
        <v>218</v>
      </c>
      <c r="X347" s="81">
        <v>2937</v>
      </c>
      <c r="Y347" s="81">
        <v>5317</v>
      </c>
      <c r="Z347" s="81">
        <v>8599</v>
      </c>
      <c r="AA347" s="81">
        <v>3510</v>
      </c>
      <c r="AB347" s="81">
        <v>14653</v>
      </c>
      <c r="AC347" s="81">
        <v>0</v>
      </c>
      <c r="AD347" s="81">
        <v>1.40416332649383</v>
      </c>
      <c r="AE347" s="82"/>
      <c r="AF347" s="81">
        <v>26177171.6808629</v>
      </c>
      <c r="AG347" s="81">
        <v>1075994.348221123</v>
      </c>
      <c r="AH347" s="81">
        <v>2261619.6820274619</v>
      </c>
      <c r="AI347" s="81">
        <v>16911148.897876501</v>
      </c>
      <c r="AJ347" s="81">
        <v>25527406.008322302</v>
      </c>
      <c r="AK347" s="81">
        <v>0</v>
      </c>
      <c r="AL347" s="81">
        <v>0</v>
      </c>
      <c r="AM347" s="81">
        <v>1995628.2922750583</v>
      </c>
      <c r="AN347" s="81">
        <v>0</v>
      </c>
      <c r="AO347" s="81">
        <v>0</v>
      </c>
      <c r="AP347" s="82"/>
      <c r="AQ347" s="81">
        <v>71</v>
      </c>
      <c r="AR347" s="81">
        <v>5</v>
      </c>
      <c r="AS347" s="81">
        <v>0</v>
      </c>
      <c r="AT347" s="81">
        <v>0</v>
      </c>
      <c r="AU347" s="81">
        <v>0</v>
      </c>
      <c r="AV347" s="81">
        <v>0</v>
      </c>
      <c r="AW347" s="81" t="s">
        <v>564</v>
      </c>
      <c r="AX347" s="82"/>
      <c r="AY347" s="81">
        <v>322.10000000000002</v>
      </c>
      <c r="AZ347" s="81">
        <v>208.6</v>
      </c>
      <c r="BA347" s="81">
        <v>0</v>
      </c>
      <c r="BB347" s="81">
        <v>0</v>
      </c>
      <c r="BC347" s="81">
        <v>0</v>
      </c>
      <c r="BD347" s="81">
        <v>0</v>
      </c>
      <c r="BE347" s="81" t="s">
        <v>564</v>
      </c>
      <c r="BF347" s="82"/>
      <c r="BG347" s="81">
        <v>0</v>
      </c>
      <c r="BH347" s="81">
        <v>0</v>
      </c>
      <c r="BI347" s="81">
        <v>6.3529999999999998</v>
      </c>
      <c r="BJ347" s="81">
        <v>0</v>
      </c>
      <c r="BK347" s="81">
        <v>0</v>
      </c>
      <c r="BL347" s="81">
        <v>0</v>
      </c>
      <c r="BM347" s="82"/>
      <c r="BN347" s="81">
        <v>0</v>
      </c>
      <c r="BO347" s="81">
        <v>0</v>
      </c>
      <c r="BP347" s="81">
        <v>1</v>
      </c>
      <c r="BQ347" s="81">
        <v>0</v>
      </c>
      <c r="BR347" s="81">
        <v>0</v>
      </c>
      <c r="BS347" s="81">
        <v>0</v>
      </c>
      <c r="BT347"/>
      <c r="BU347" s="80">
        <v>6.3529999999999998</v>
      </c>
      <c r="BV347" s="80">
        <v>0</v>
      </c>
      <c r="BW347" s="80">
        <v>0</v>
      </c>
      <c r="BX347" s="80">
        <v>0</v>
      </c>
      <c r="BY347" s="80">
        <v>0</v>
      </c>
      <c r="BZ347" s="80">
        <v>0</v>
      </c>
      <c r="CA347" s="80">
        <v>0</v>
      </c>
      <c r="CB347" s="80">
        <v>0</v>
      </c>
      <c r="CC347" s="80">
        <v>0</v>
      </c>
    </row>
    <row r="348" spans="1:81">
      <c r="A348" s="80" t="s">
        <v>2069</v>
      </c>
      <c r="B348" s="80">
        <v>136</v>
      </c>
      <c r="C348" s="80">
        <v>17</v>
      </c>
      <c r="D348" s="80">
        <v>8</v>
      </c>
      <c r="E348" s="80">
        <v>2020</v>
      </c>
      <c r="F348" s="80" t="s">
        <v>218</v>
      </c>
      <c r="G348" s="80" t="s">
        <v>2052</v>
      </c>
      <c r="H348" s="80" t="s">
        <v>2053</v>
      </c>
      <c r="I348" s="177"/>
      <c r="J348" s="81">
        <v>17.757841567177291</v>
      </c>
      <c r="K348" s="81">
        <v>1.6463340142557561</v>
      </c>
      <c r="L348" s="81">
        <v>10.450621532930002</v>
      </c>
      <c r="M348" s="81">
        <v>10.767758093524217</v>
      </c>
      <c r="N348" s="81">
        <v>21.511681626392086</v>
      </c>
      <c r="O348" s="81">
        <v>11.995947224605347</v>
      </c>
      <c r="P348" s="81">
        <v>16.34294468249864</v>
      </c>
      <c r="Q348" s="81">
        <v>0.84576772557272883</v>
      </c>
      <c r="R348" s="81">
        <v>0</v>
      </c>
      <c r="S348" s="81">
        <v>1.540355437865532</v>
      </c>
      <c r="T348" s="82"/>
      <c r="U348" s="81">
        <v>1347815</v>
      </c>
      <c r="V348" s="81">
        <v>520</v>
      </c>
      <c r="W348" s="81">
        <v>283</v>
      </c>
      <c r="X348" s="81">
        <v>2880</v>
      </c>
      <c r="Y348" s="81">
        <v>5283</v>
      </c>
      <c r="Z348" s="81">
        <v>8572</v>
      </c>
      <c r="AA348" s="81">
        <v>3687</v>
      </c>
      <c r="AB348" s="81">
        <v>14344</v>
      </c>
      <c r="AC348" s="81">
        <v>0</v>
      </c>
      <c r="AD348" s="81">
        <v>1.540355437865532</v>
      </c>
      <c r="AE348" s="82"/>
      <c r="AF348" s="81">
        <v>23724595.266036611</v>
      </c>
      <c r="AG348" s="81">
        <v>1171026.7744501296</v>
      </c>
      <c r="AH348" s="81">
        <v>2533839.5812979741</v>
      </c>
      <c r="AI348" s="81">
        <v>16560831.502364703</v>
      </c>
      <c r="AJ348" s="81">
        <v>24490632.562768079</v>
      </c>
      <c r="AK348" s="81"/>
      <c r="AL348" s="81"/>
      <c r="AM348" s="81">
        <v>1872051.3651638867</v>
      </c>
      <c r="AN348" s="81"/>
      <c r="AO348" s="81"/>
      <c r="AP348" s="82"/>
      <c r="AQ348" s="81">
        <v>75</v>
      </c>
      <c r="AR348" s="81">
        <v>5</v>
      </c>
      <c r="AS348" s="81">
        <v>0</v>
      </c>
      <c r="AT348" s="81">
        <v>0</v>
      </c>
      <c r="AU348" s="81">
        <v>0</v>
      </c>
      <c r="AV348" s="81">
        <v>0</v>
      </c>
      <c r="AW348" s="81">
        <v>0</v>
      </c>
      <c r="AX348" s="82"/>
      <c r="AY348" s="81">
        <v>340.7</v>
      </c>
      <c r="AZ348" s="81">
        <v>208.6</v>
      </c>
      <c r="BA348" s="81">
        <v>0</v>
      </c>
      <c r="BB348" s="81">
        <v>0</v>
      </c>
      <c r="BC348" s="81">
        <v>0</v>
      </c>
      <c r="BD348" s="81">
        <v>0</v>
      </c>
      <c r="BE348" s="81">
        <v>0</v>
      </c>
      <c r="BF348" s="82"/>
      <c r="BG348" s="81">
        <v>0</v>
      </c>
      <c r="BH348" s="81">
        <v>0</v>
      </c>
      <c r="BI348" s="81">
        <v>6.8319999999999999</v>
      </c>
      <c r="BJ348" s="81">
        <v>0</v>
      </c>
      <c r="BK348" s="81">
        <v>0</v>
      </c>
      <c r="BL348" s="81">
        <v>0</v>
      </c>
      <c r="BM348" s="82"/>
      <c r="BN348" s="81">
        <v>0</v>
      </c>
      <c r="BO348" s="81">
        <v>0</v>
      </c>
      <c r="BP348" s="81">
        <v>1</v>
      </c>
      <c r="BQ348" s="81">
        <v>0</v>
      </c>
      <c r="BR348" s="81">
        <v>0</v>
      </c>
      <c r="BS348" s="81">
        <v>0</v>
      </c>
      <c r="BT348"/>
      <c r="BU348" s="80">
        <v>6.8319999999999999</v>
      </c>
      <c r="BV348" s="80">
        <v>0</v>
      </c>
      <c r="BW348" s="80">
        <v>0</v>
      </c>
      <c r="BX348" s="80">
        <v>0</v>
      </c>
      <c r="BY348" s="80">
        <v>0</v>
      </c>
      <c r="BZ348" s="80">
        <v>0</v>
      </c>
      <c r="CA348" s="80">
        <v>0</v>
      </c>
      <c r="CB348" s="80">
        <v>0</v>
      </c>
      <c r="CC348" s="80">
        <v>0</v>
      </c>
    </row>
    <row r="349" spans="1:81">
      <c r="A349" s="80" t="s">
        <v>2070</v>
      </c>
      <c r="B349" s="80">
        <v>136</v>
      </c>
      <c r="C349" s="80">
        <v>18</v>
      </c>
      <c r="D349" s="80">
        <v>8</v>
      </c>
      <c r="E349" s="80">
        <v>2021</v>
      </c>
      <c r="F349" s="80" t="s">
        <v>75</v>
      </c>
      <c r="G349" s="174" t="s">
        <v>2052</v>
      </c>
      <c r="H349" s="80" t="s">
        <v>2053</v>
      </c>
      <c r="I349" s="177"/>
      <c r="J349" s="81">
        <v>20.027175609608605</v>
      </c>
      <c r="K349" s="81">
        <v>1.6107236356945989</v>
      </c>
      <c r="L349" s="81">
        <v>10.928853032939235</v>
      </c>
      <c r="M349" s="81">
        <v>12.440882009789778</v>
      </c>
      <c r="N349" s="81">
        <v>22.422917801017338</v>
      </c>
      <c r="O349" s="81">
        <v>11.5345876834487</v>
      </c>
      <c r="P349" s="81">
        <v>16.772127154470471</v>
      </c>
      <c r="Q349" s="81">
        <v>0.83318305810499194</v>
      </c>
      <c r="R349" s="81">
        <v>0</v>
      </c>
      <c r="S349" s="81">
        <v>1.5646147068903531</v>
      </c>
      <c r="T349" s="82"/>
      <c r="U349" s="81">
        <v>1577838</v>
      </c>
      <c r="V349" s="81">
        <v>520</v>
      </c>
      <c r="W349" s="81">
        <v>283</v>
      </c>
      <c r="X349" s="81">
        <v>2880</v>
      </c>
      <c r="Y349" s="81">
        <v>5201</v>
      </c>
      <c r="Z349" s="81">
        <v>8487</v>
      </c>
      <c r="AA349" s="81">
        <v>3690</v>
      </c>
      <c r="AB349" s="81">
        <v>13963</v>
      </c>
      <c r="AC349" s="81">
        <v>0</v>
      </c>
      <c r="AD349" s="81">
        <v>1.5646147068903531</v>
      </c>
      <c r="AE349" s="82"/>
      <c r="AF349" s="81">
        <v>27223622.606583014</v>
      </c>
      <c r="AG349" s="81">
        <v>1099510.984576555</v>
      </c>
      <c r="AH349" s="81">
        <v>2323165.6470130985</v>
      </c>
      <c r="AI349" s="81">
        <v>18747042.295433141</v>
      </c>
      <c r="AJ349" s="81">
        <v>26314765.925947197</v>
      </c>
      <c r="AK349" s="81">
        <v>0</v>
      </c>
      <c r="AL349" s="81">
        <v>0</v>
      </c>
      <c r="AM349" s="81">
        <v>1832837.6654603523</v>
      </c>
      <c r="AN349" s="81">
        <v>0</v>
      </c>
      <c r="AO349" s="81">
        <v>0</v>
      </c>
      <c r="AP349" s="82"/>
      <c r="AQ349" s="81">
        <v>75</v>
      </c>
      <c r="AR349" s="81">
        <v>5</v>
      </c>
      <c r="AS349" s="81">
        <v>0</v>
      </c>
      <c r="AT349" s="81">
        <v>0</v>
      </c>
      <c r="AU349" s="81">
        <v>0</v>
      </c>
      <c r="AV349" s="81">
        <v>0</v>
      </c>
      <c r="AW349" s="81"/>
      <c r="AX349" s="82"/>
      <c r="AY349" s="81">
        <v>340.7</v>
      </c>
      <c r="AZ349" s="81">
        <v>208.6</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2071</v>
      </c>
      <c r="B350" s="80">
        <v>136</v>
      </c>
      <c r="C350" s="80">
        <v>19</v>
      </c>
      <c r="D350" s="80">
        <v>8</v>
      </c>
      <c r="E350" s="80">
        <v>2022</v>
      </c>
      <c r="F350" s="80" t="s">
        <v>568</v>
      </c>
      <c r="G350" s="174" t="s">
        <v>2052</v>
      </c>
      <c r="H350" s="80" t="s">
        <v>2053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76</v>
      </c>
      <c r="AR350" s="81">
        <v>5</v>
      </c>
      <c r="AS350" s="81">
        <v>0</v>
      </c>
      <c r="AT350" s="81">
        <v>0</v>
      </c>
      <c r="AU350" s="81">
        <v>0</v>
      </c>
      <c r="AV350" s="81">
        <v>0</v>
      </c>
      <c r="AW350" s="81"/>
      <c r="AX350" s="82"/>
      <c r="AY350" s="81">
        <v>341.5</v>
      </c>
      <c r="AZ350" s="81">
        <v>208.6</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2072</v>
      </c>
      <c r="B351" s="80">
        <v>290</v>
      </c>
      <c r="C351" s="80">
        <v>1</v>
      </c>
      <c r="D351" s="80">
        <v>18</v>
      </c>
      <c r="E351" s="80">
        <v>1990</v>
      </c>
      <c r="F351" s="80" t="s">
        <v>562</v>
      </c>
      <c r="G351" s="80" t="s">
        <v>2073</v>
      </c>
      <c r="H351" s="80" t="s">
        <v>2074</v>
      </c>
      <c r="I351" s="177"/>
      <c r="J351" s="81">
        <v>23.745869018301956</v>
      </c>
      <c r="K351" s="81">
        <v>2.752082475703606</v>
      </c>
      <c r="L351" s="81">
        <v>2.8662388905877849</v>
      </c>
      <c r="M351" s="81">
        <v>7.2051319939078011</v>
      </c>
      <c r="N351" s="81">
        <v>12.266082945853801</v>
      </c>
      <c r="O351" s="81">
        <v>9.8830158778576873</v>
      </c>
      <c r="P351" s="81">
        <v>20.443876472706098</v>
      </c>
      <c r="Q351" s="81">
        <v>0.97976157972905431</v>
      </c>
      <c r="R351" s="81">
        <v>0</v>
      </c>
      <c r="S351" s="81">
        <v>0.78636650684585574</v>
      </c>
      <c r="T351" s="82"/>
      <c r="U351" s="81">
        <v>1094859</v>
      </c>
      <c r="V351" s="81">
        <v>945</v>
      </c>
      <c r="W351" s="81">
        <v>30</v>
      </c>
      <c r="X351" s="81">
        <v>3064</v>
      </c>
      <c r="Y351" s="81">
        <v>4652</v>
      </c>
      <c r="Z351" s="81">
        <v>4065</v>
      </c>
      <c r="AA351" s="81">
        <v>4964</v>
      </c>
      <c r="AB351" s="81">
        <v>15908</v>
      </c>
      <c r="AC351" s="81">
        <v>0</v>
      </c>
      <c r="AD351" s="81">
        <v>0.78636650684585574</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2075</v>
      </c>
      <c r="B352" s="80">
        <v>291</v>
      </c>
      <c r="C352" s="80">
        <v>2</v>
      </c>
      <c r="D352" s="80">
        <v>18</v>
      </c>
      <c r="E352" s="80">
        <v>2005</v>
      </c>
      <c r="F352" s="80" t="s">
        <v>565</v>
      </c>
      <c r="G352" s="80" t="s">
        <v>2073</v>
      </c>
      <c r="H352" s="80" t="s">
        <v>2074</v>
      </c>
      <c r="I352" s="177"/>
      <c r="J352" s="81">
        <v>9.0131594254009464</v>
      </c>
      <c r="K352" s="81">
        <v>1.8782927154144033</v>
      </c>
      <c r="L352" s="81">
        <v>1.9282491776286899</v>
      </c>
      <c r="M352" s="81">
        <v>13.232106409922885</v>
      </c>
      <c r="N352" s="81">
        <v>20.974947623458498</v>
      </c>
      <c r="O352" s="81">
        <v>17.415107486926836</v>
      </c>
      <c r="P352" s="81">
        <v>21.447249861765954</v>
      </c>
      <c r="Q352" s="81">
        <v>0.96361051612715687</v>
      </c>
      <c r="R352" s="81">
        <v>0</v>
      </c>
      <c r="S352" s="81">
        <v>1.8448643838280478</v>
      </c>
      <c r="T352" s="82"/>
      <c r="U352" s="81">
        <v>597319</v>
      </c>
      <c r="V352" s="81">
        <v>814</v>
      </c>
      <c r="W352" s="81">
        <v>23</v>
      </c>
      <c r="X352" s="81">
        <v>2815</v>
      </c>
      <c r="Y352" s="81">
        <v>5701</v>
      </c>
      <c r="Z352" s="81">
        <v>8289</v>
      </c>
      <c r="AA352" s="81">
        <v>4265</v>
      </c>
      <c r="AB352" s="81">
        <v>16356</v>
      </c>
      <c r="AC352" s="81">
        <v>0</v>
      </c>
      <c r="AD352" s="81">
        <v>1.8448643838280478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2076</v>
      </c>
      <c r="B353" s="80">
        <v>292</v>
      </c>
      <c r="C353" s="80">
        <v>3</v>
      </c>
      <c r="D353" s="80">
        <v>18</v>
      </c>
      <c r="E353" s="80">
        <v>2006</v>
      </c>
      <c r="F353" s="80" t="s">
        <v>566</v>
      </c>
      <c r="G353" s="80" t="s">
        <v>2073</v>
      </c>
      <c r="H353" s="80" t="s">
        <v>2074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2077</v>
      </c>
      <c r="B354" s="80">
        <v>293</v>
      </c>
      <c r="C354" s="80">
        <v>4</v>
      </c>
      <c r="D354" s="80">
        <v>18</v>
      </c>
      <c r="E354" s="80">
        <v>2007</v>
      </c>
      <c r="F354" s="80" t="s">
        <v>567</v>
      </c>
      <c r="G354" s="80" t="s">
        <v>2073</v>
      </c>
      <c r="H354" s="80" t="s">
        <v>2074</v>
      </c>
      <c r="I354" s="177"/>
      <c r="J354" s="81">
        <v>8.3292590788485619</v>
      </c>
      <c r="K354" s="81">
        <v>1.8061181643151512</v>
      </c>
      <c r="L354" s="81">
        <v>1.6954810270313942</v>
      </c>
      <c r="M354" s="81">
        <v>13.765521817451917</v>
      </c>
      <c r="N354" s="81">
        <v>20.381354084755767</v>
      </c>
      <c r="O354" s="81">
        <v>16.952602724293733</v>
      </c>
      <c r="P354" s="81">
        <v>20.90601677412759</v>
      </c>
      <c r="Q354" s="81">
        <v>1.0013681480230261</v>
      </c>
      <c r="R354" s="81">
        <v>0</v>
      </c>
      <c r="S354" s="81">
        <v>2.1374988232900658</v>
      </c>
      <c r="T354" s="82"/>
      <c r="U354" s="81">
        <v>597549</v>
      </c>
      <c r="V354" s="81">
        <v>793</v>
      </c>
      <c r="W354" s="81">
        <v>22</v>
      </c>
      <c r="X354" s="81">
        <v>3523</v>
      </c>
      <c r="Y354" s="81">
        <v>5884</v>
      </c>
      <c r="Z354" s="81">
        <v>8388</v>
      </c>
      <c r="AA354" s="81">
        <v>4094</v>
      </c>
      <c r="AB354" s="81">
        <v>16098</v>
      </c>
      <c r="AC354" s="81">
        <v>0</v>
      </c>
      <c r="AD354" s="81">
        <v>2.1374988232900658</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2078</v>
      </c>
      <c r="B355" s="80">
        <v>294</v>
      </c>
      <c r="C355" s="80">
        <v>5</v>
      </c>
      <c r="D355" s="80">
        <v>18</v>
      </c>
      <c r="E355" s="80">
        <v>2008</v>
      </c>
      <c r="F355" s="80" t="s">
        <v>84</v>
      </c>
      <c r="G355" s="80" t="s">
        <v>2073</v>
      </c>
      <c r="H355" s="80" t="s">
        <v>2074</v>
      </c>
      <c r="I355" s="177"/>
      <c r="J355" s="81">
        <v>7.3573769757215484</v>
      </c>
      <c r="K355" s="81">
        <v>1.3369473667616469</v>
      </c>
      <c r="L355" s="81">
        <v>1.4542609607030368</v>
      </c>
      <c r="M355" s="81">
        <v>15.037592820528234</v>
      </c>
      <c r="N355" s="81">
        <v>20.281646287740934</v>
      </c>
      <c r="O355" s="81">
        <v>16.489065511676234</v>
      </c>
      <c r="P355" s="81">
        <v>20.392525821054058</v>
      </c>
      <c r="Q355" s="81">
        <v>0.97349053041614453</v>
      </c>
      <c r="R355" s="81">
        <v>0</v>
      </c>
      <c r="S355" s="81">
        <v>1.3150212053186479</v>
      </c>
      <c r="T355" s="82"/>
      <c r="U355" s="81">
        <v>598500</v>
      </c>
      <c r="V355" s="81">
        <v>793</v>
      </c>
      <c r="W355" s="81">
        <v>22</v>
      </c>
      <c r="X355" s="81">
        <v>3523</v>
      </c>
      <c r="Y355" s="81">
        <v>5882</v>
      </c>
      <c r="Z355" s="81">
        <v>8445</v>
      </c>
      <c r="AA355" s="81">
        <v>3998</v>
      </c>
      <c r="AB355" s="81">
        <v>15907</v>
      </c>
      <c r="AC355" s="81">
        <v>0</v>
      </c>
      <c r="AD355" s="81">
        <v>1.3150212053186479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2079</v>
      </c>
      <c r="B356" s="80">
        <v>295</v>
      </c>
      <c r="C356" s="80">
        <v>6</v>
      </c>
      <c r="D356" s="80">
        <v>18</v>
      </c>
      <c r="E356" s="80">
        <v>2009</v>
      </c>
      <c r="F356" s="80" t="s">
        <v>85</v>
      </c>
      <c r="G356" s="80" t="s">
        <v>2073</v>
      </c>
      <c r="H356" s="80" t="s">
        <v>2074</v>
      </c>
      <c r="I356" s="177"/>
      <c r="J356" s="81">
        <v>5.2351328122751326</v>
      </c>
      <c r="K356" s="81">
        <v>1.1543056043363054</v>
      </c>
      <c r="L356" s="81">
        <v>0.83076590392574612</v>
      </c>
      <c r="M356" s="81">
        <v>15.635112041095161</v>
      </c>
      <c r="N356" s="81">
        <v>20.69592109807316</v>
      </c>
      <c r="O356" s="81">
        <v>16.748943466532619</v>
      </c>
      <c r="P356" s="81">
        <v>19.396855653191512</v>
      </c>
      <c r="Q356" s="81">
        <v>0.91738075306226452</v>
      </c>
      <c r="R356" s="81">
        <v>0</v>
      </c>
      <c r="S356" s="81">
        <v>1.893121810501047</v>
      </c>
      <c r="T356" s="82"/>
      <c r="U356" s="81">
        <v>446562</v>
      </c>
      <c r="V356" s="81">
        <v>583</v>
      </c>
      <c r="W356" s="81">
        <v>22</v>
      </c>
      <c r="X356" s="81">
        <v>3732</v>
      </c>
      <c r="Y356" s="81">
        <v>6029</v>
      </c>
      <c r="Z356" s="81">
        <v>8467</v>
      </c>
      <c r="AA356" s="81">
        <v>3904</v>
      </c>
      <c r="AB356" s="81">
        <v>15736</v>
      </c>
      <c r="AC356" s="81">
        <v>0</v>
      </c>
      <c r="AD356" s="81">
        <v>1.893121810501047</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2080</v>
      </c>
      <c r="B357" s="80">
        <v>296</v>
      </c>
      <c r="C357" s="80">
        <v>7</v>
      </c>
      <c r="D357" s="80">
        <v>18</v>
      </c>
      <c r="E357" s="80">
        <v>2010</v>
      </c>
      <c r="F357" s="80" t="s">
        <v>86</v>
      </c>
      <c r="G357" s="80" t="s">
        <v>2073</v>
      </c>
      <c r="H357" s="80" t="s">
        <v>2074</v>
      </c>
      <c r="I357" s="177"/>
      <c r="J357" s="81">
        <v>4.5562493002678064</v>
      </c>
      <c r="K357" s="81">
        <v>1.1290381801153699</v>
      </c>
      <c r="L357" s="81">
        <v>0.71078034495782583</v>
      </c>
      <c r="M357" s="81">
        <v>14.606640593652141</v>
      </c>
      <c r="N357" s="81">
        <v>17.397087449853579</v>
      </c>
      <c r="O357" s="81">
        <v>16.905784784653321</v>
      </c>
      <c r="P357" s="81">
        <v>19.577739719717581</v>
      </c>
      <c r="Q357" s="81">
        <v>0.95192256644054962</v>
      </c>
      <c r="R357" s="81">
        <v>0</v>
      </c>
      <c r="S357" s="81">
        <v>2.0689128408951123</v>
      </c>
      <c r="T357" s="82"/>
      <c r="U357" s="81">
        <v>452735</v>
      </c>
      <c r="V357" s="81">
        <v>583</v>
      </c>
      <c r="W357" s="81">
        <v>22</v>
      </c>
      <c r="X357" s="81">
        <v>3732</v>
      </c>
      <c r="Y357" s="81">
        <v>6093</v>
      </c>
      <c r="Z357" s="81">
        <v>8586</v>
      </c>
      <c r="AA357" s="81">
        <v>3842</v>
      </c>
      <c r="AB357" s="81">
        <v>15646</v>
      </c>
      <c r="AC357" s="81">
        <v>0</v>
      </c>
      <c r="AD357" s="81">
        <v>2.0689128408951123</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2081</v>
      </c>
      <c r="B358" s="80">
        <v>297</v>
      </c>
      <c r="C358" s="80">
        <v>8</v>
      </c>
      <c r="D358" s="80">
        <v>18</v>
      </c>
      <c r="E358" s="80">
        <v>2011</v>
      </c>
      <c r="F358" s="80" t="s">
        <v>87</v>
      </c>
      <c r="G358" s="80" t="s">
        <v>2073</v>
      </c>
      <c r="H358" s="80" t="s">
        <v>2074</v>
      </c>
      <c r="I358" s="177"/>
      <c r="J358" s="81">
        <v>8.1865681853504064</v>
      </c>
      <c r="K358" s="81">
        <v>1.6083574138473942</v>
      </c>
      <c r="L358" s="81">
        <v>0.98559636313602172</v>
      </c>
      <c r="M358" s="81">
        <v>19.967333525329163</v>
      </c>
      <c r="N358" s="81">
        <v>26.389253847902911</v>
      </c>
      <c r="O358" s="81">
        <v>16.806478207136522</v>
      </c>
      <c r="P358" s="81">
        <v>18.695272372575999</v>
      </c>
      <c r="Q358" s="81">
        <v>1.0885358559254235</v>
      </c>
      <c r="R358" s="81">
        <v>0</v>
      </c>
      <c r="S358" s="81">
        <v>1.9089823987862153</v>
      </c>
      <c r="T358" s="82"/>
      <c r="U358" s="81">
        <v>641999</v>
      </c>
      <c r="V358" s="81">
        <v>583</v>
      </c>
      <c r="W358" s="81">
        <v>22</v>
      </c>
      <c r="X358" s="81">
        <v>3732</v>
      </c>
      <c r="Y358" s="81">
        <v>6128</v>
      </c>
      <c r="Z358" s="81">
        <v>8721</v>
      </c>
      <c r="AA358" s="81">
        <v>3778</v>
      </c>
      <c r="AB358" s="81">
        <v>15511</v>
      </c>
      <c r="AC358" s="81">
        <v>0</v>
      </c>
      <c r="AD358" s="81">
        <v>1.9089823987862153</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2082</v>
      </c>
      <c r="B359" s="80">
        <v>298</v>
      </c>
      <c r="C359" s="80">
        <v>9</v>
      </c>
      <c r="D359" s="80">
        <v>18</v>
      </c>
      <c r="E359" s="80">
        <v>2012</v>
      </c>
      <c r="F359" s="80" t="s">
        <v>88</v>
      </c>
      <c r="G359" s="80" t="s">
        <v>2073</v>
      </c>
      <c r="H359" s="80" t="s">
        <v>2074</v>
      </c>
      <c r="I359" s="177"/>
      <c r="J359" s="81">
        <v>6.5850464262451336</v>
      </c>
      <c r="K359" s="81">
        <v>1.6476560626353027</v>
      </c>
      <c r="L359" s="81">
        <v>0.98506458320346402</v>
      </c>
      <c r="M359" s="81">
        <v>23.217656548999262</v>
      </c>
      <c r="N359" s="81">
        <v>31.987299355363522</v>
      </c>
      <c r="O359" s="81">
        <v>16.857773199490165</v>
      </c>
      <c r="P359" s="81">
        <v>18.493091492930617</v>
      </c>
      <c r="Q359" s="81">
        <v>1.1776358832473184</v>
      </c>
      <c r="R359" s="81">
        <v>0</v>
      </c>
      <c r="S359" s="81">
        <v>1.8133932891493103</v>
      </c>
      <c r="T359" s="82"/>
      <c r="U359" s="81">
        <v>471962</v>
      </c>
      <c r="V359" s="81">
        <v>583</v>
      </c>
      <c r="W359" s="81">
        <v>22</v>
      </c>
      <c r="X359" s="81">
        <v>3732</v>
      </c>
      <c r="Y359" s="81">
        <v>6204</v>
      </c>
      <c r="Z359" s="81">
        <v>8817</v>
      </c>
      <c r="AA359" s="81">
        <v>3716</v>
      </c>
      <c r="AB359" s="81">
        <v>15445</v>
      </c>
      <c r="AC359" s="81">
        <v>0</v>
      </c>
      <c r="AD359" s="81">
        <v>1.8133932891493103</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2083</v>
      </c>
      <c r="B360" s="80">
        <v>299</v>
      </c>
      <c r="C360" s="80">
        <v>10</v>
      </c>
      <c r="D360" s="80">
        <v>18</v>
      </c>
      <c r="E360" s="80">
        <v>2013</v>
      </c>
      <c r="F360" s="80" t="s">
        <v>89</v>
      </c>
      <c r="G360" s="80" t="s">
        <v>2073</v>
      </c>
      <c r="H360" s="80" t="s">
        <v>2074</v>
      </c>
      <c r="I360" s="177"/>
      <c r="J360" s="81">
        <v>6.7855385700502726</v>
      </c>
      <c r="K360" s="81">
        <v>1.3967602154917336</v>
      </c>
      <c r="L360" s="81">
        <v>0.88407834188151146</v>
      </c>
      <c r="M360" s="81">
        <v>21.739979323941434</v>
      </c>
      <c r="N360" s="81">
        <v>32.278840939084816</v>
      </c>
      <c r="O360" s="81">
        <v>16.367884529669457</v>
      </c>
      <c r="P360" s="81">
        <v>18.377943016071395</v>
      </c>
      <c r="Q360" s="81">
        <v>1.1865669915613344</v>
      </c>
      <c r="R360" s="81">
        <v>0</v>
      </c>
      <c r="S360" s="81">
        <v>2.1523379376849663</v>
      </c>
      <c r="T360" s="82"/>
      <c r="U360" s="81">
        <v>484595</v>
      </c>
      <c r="V360" s="81">
        <v>583</v>
      </c>
      <c r="W360" s="81">
        <v>22</v>
      </c>
      <c r="X360" s="81">
        <v>3732</v>
      </c>
      <c r="Y360" s="81">
        <v>6219</v>
      </c>
      <c r="Z360" s="81">
        <v>8943</v>
      </c>
      <c r="AA360" s="81">
        <v>3679</v>
      </c>
      <c r="AB360" s="81">
        <v>15339</v>
      </c>
      <c r="AC360" s="81">
        <v>0</v>
      </c>
      <c r="AD360" s="81">
        <v>2.1523379376849663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2084</v>
      </c>
      <c r="B361" s="80">
        <v>300</v>
      </c>
      <c r="C361" s="80">
        <v>11</v>
      </c>
      <c r="D361" s="80">
        <v>18</v>
      </c>
      <c r="E361" s="80">
        <v>2014</v>
      </c>
      <c r="F361" s="80" t="s">
        <v>90</v>
      </c>
      <c r="G361" s="80" t="s">
        <v>2073</v>
      </c>
      <c r="H361" s="80" t="s">
        <v>2074</v>
      </c>
      <c r="I361" s="177"/>
      <c r="J361" s="81">
        <v>7.3660012710135376</v>
      </c>
      <c r="K361" s="81">
        <v>1.283601925672625</v>
      </c>
      <c r="L361" s="81">
        <v>2.2167525905837531</v>
      </c>
      <c r="M361" s="81">
        <v>22.302958309278992</v>
      </c>
      <c r="N361" s="81">
        <v>28.864472454024579</v>
      </c>
      <c r="O361" s="81">
        <v>15.685167959458195</v>
      </c>
      <c r="P361" s="81">
        <v>18.262631767385972</v>
      </c>
      <c r="Q361" s="81">
        <v>1.1237619284881419</v>
      </c>
      <c r="R361" s="81">
        <v>0</v>
      </c>
      <c r="S361" s="81">
        <v>2.6516385450814033</v>
      </c>
      <c r="T361" s="82"/>
      <c r="U361" s="81">
        <v>545063</v>
      </c>
      <c r="V361" s="81">
        <v>452</v>
      </c>
      <c r="W361" s="81">
        <v>50</v>
      </c>
      <c r="X361" s="81">
        <v>3571</v>
      </c>
      <c r="Y361" s="81">
        <v>6239</v>
      </c>
      <c r="Z361" s="81">
        <v>9026</v>
      </c>
      <c r="AA361" s="81">
        <v>3637</v>
      </c>
      <c r="AB361" s="81">
        <v>15141</v>
      </c>
      <c r="AC361" s="81">
        <v>0</v>
      </c>
      <c r="AD361" s="81">
        <v>2.6516385450814033</v>
      </c>
      <c r="AE361" s="82"/>
      <c r="AF361" s="81">
        <v>6366545.5453383438</v>
      </c>
      <c r="AG361" s="81">
        <v>914486.60840597469</v>
      </c>
      <c r="AH361" s="81">
        <v>500997.22615935386</v>
      </c>
      <c r="AI361" s="81">
        <v>22956959.209348235</v>
      </c>
      <c r="AJ361" s="81">
        <v>36680379.321767382</v>
      </c>
      <c r="AK361" s="81">
        <v>0</v>
      </c>
      <c r="AL361" s="81">
        <v>0</v>
      </c>
      <c r="AM361" s="81">
        <v>2078633.0447821766</v>
      </c>
      <c r="AN361" s="81">
        <v>0</v>
      </c>
      <c r="AO361" s="81">
        <v>0</v>
      </c>
      <c r="AP361" s="82"/>
      <c r="AQ361" s="81">
        <v>310</v>
      </c>
      <c r="AR361" s="81">
        <v>119</v>
      </c>
      <c r="AS361" s="81">
        <v>0</v>
      </c>
      <c r="AT361" s="81">
        <v>0</v>
      </c>
      <c r="AU361" s="81">
        <v>0</v>
      </c>
      <c r="AV361" s="81">
        <v>0</v>
      </c>
      <c r="AW361" s="81" t="s">
        <v>564</v>
      </c>
      <c r="AX361" s="82"/>
      <c r="AY361" s="81">
        <v>1414.1570000000002</v>
      </c>
      <c r="AZ361" s="81">
        <v>4113.7</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2085</v>
      </c>
      <c r="B362" s="80">
        <v>301</v>
      </c>
      <c r="C362" s="80">
        <v>12</v>
      </c>
      <c r="D362" s="80">
        <v>18</v>
      </c>
      <c r="E362" s="80">
        <v>2015</v>
      </c>
      <c r="F362" s="80" t="s">
        <v>91</v>
      </c>
      <c r="G362" s="80" t="s">
        <v>2073</v>
      </c>
      <c r="H362" s="80" t="s">
        <v>2074</v>
      </c>
      <c r="I362" s="177"/>
      <c r="J362" s="81">
        <v>8.8858485666294111</v>
      </c>
      <c r="K362" s="81">
        <v>1.1457151265458931</v>
      </c>
      <c r="L362" s="81">
        <v>2.1407891456197228</v>
      </c>
      <c r="M362" s="81">
        <v>20.306524042588816</v>
      </c>
      <c r="N362" s="81">
        <v>25.631415662241469</v>
      </c>
      <c r="O362" s="81">
        <v>15.62326809573427</v>
      </c>
      <c r="P362" s="81">
        <v>18.091065165013312</v>
      </c>
      <c r="Q362" s="81">
        <v>1.0857209564400614</v>
      </c>
      <c r="R362" s="81">
        <v>0</v>
      </c>
      <c r="S362" s="81">
        <v>1.5914710922290041</v>
      </c>
      <c r="T362" s="82"/>
      <c r="U362" s="81">
        <v>675539</v>
      </c>
      <c r="V362" s="81">
        <v>452</v>
      </c>
      <c r="W362" s="81">
        <v>50</v>
      </c>
      <c r="X362" s="81">
        <v>3571</v>
      </c>
      <c r="Y362" s="81">
        <v>6237</v>
      </c>
      <c r="Z362" s="81">
        <v>9077</v>
      </c>
      <c r="AA362" s="81">
        <v>3600</v>
      </c>
      <c r="AB362" s="81">
        <v>14943</v>
      </c>
      <c r="AC362" s="81">
        <v>0</v>
      </c>
      <c r="AD362" s="81">
        <v>1.5914710922290041</v>
      </c>
      <c r="AE362" s="82"/>
      <c r="AF362" s="81">
        <v>7923467.7698111171</v>
      </c>
      <c r="AG362" s="81">
        <v>775482.25614408206</v>
      </c>
      <c r="AH362" s="81">
        <v>391955.65697654919</v>
      </c>
      <c r="AI362" s="81">
        <v>21827293.23412291</v>
      </c>
      <c r="AJ362" s="81">
        <v>32954251.64834011</v>
      </c>
      <c r="AK362" s="81">
        <v>0</v>
      </c>
      <c r="AL362" s="81">
        <v>0</v>
      </c>
      <c r="AM362" s="81">
        <v>2047875.4664725729</v>
      </c>
      <c r="AN362" s="81">
        <v>0</v>
      </c>
      <c r="AO362" s="81">
        <v>0</v>
      </c>
      <c r="AP362" s="82"/>
      <c r="AQ362" s="81">
        <v>326</v>
      </c>
      <c r="AR362" s="81">
        <v>151</v>
      </c>
      <c r="AS362" s="81">
        <v>0</v>
      </c>
      <c r="AT362" s="81">
        <v>0</v>
      </c>
      <c r="AU362" s="81">
        <v>0</v>
      </c>
      <c r="AV362" s="81">
        <v>0</v>
      </c>
      <c r="AW362" s="81" t="s">
        <v>564</v>
      </c>
      <c r="AX362" s="82"/>
      <c r="AY362" s="81">
        <v>1503.857</v>
      </c>
      <c r="AZ362" s="81">
        <v>5413.3</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2086</v>
      </c>
      <c r="B363" s="80">
        <v>302</v>
      </c>
      <c r="C363" s="80">
        <v>13</v>
      </c>
      <c r="D363" s="80">
        <v>18</v>
      </c>
      <c r="E363" s="80">
        <v>2016</v>
      </c>
      <c r="F363" s="80" t="s">
        <v>92</v>
      </c>
      <c r="G363" s="80" t="s">
        <v>2073</v>
      </c>
      <c r="H363" s="80" t="s">
        <v>2074</v>
      </c>
      <c r="I363" s="177"/>
      <c r="J363" s="81">
        <v>5.8392134244818559</v>
      </c>
      <c r="K363" s="81">
        <v>1.08684175638523</v>
      </c>
      <c r="L363" s="81">
        <v>2.3096576070367618</v>
      </c>
      <c r="M363" s="81">
        <v>14.456718648490764</v>
      </c>
      <c r="N363" s="81">
        <v>21.475111930606772</v>
      </c>
      <c r="O363" s="81">
        <v>15.469253896772354</v>
      </c>
      <c r="P363" s="81">
        <v>17.442811743277979</v>
      </c>
      <c r="Q363" s="81">
        <v>1.044223899753709</v>
      </c>
      <c r="R363" s="81">
        <v>0</v>
      </c>
      <c r="S363" s="81">
        <v>1.6092320401955371</v>
      </c>
      <c r="T363" s="82"/>
      <c r="U363" s="81">
        <v>523904</v>
      </c>
      <c r="V363" s="81">
        <v>452</v>
      </c>
      <c r="W363" s="81">
        <v>50</v>
      </c>
      <c r="X363" s="81">
        <v>3571</v>
      </c>
      <c r="Y363" s="81">
        <v>6255</v>
      </c>
      <c r="Z363" s="81">
        <v>9098</v>
      </c>
      <c r="AA363" s="81">
        <v>3590</v>
      </c>
      <c r="AB363" s="81">
        <v>14784</v>
      </c>
      <c r="AC363" s="81">
        <v>0</v>
      </c>
      <c r="AD363" s="81">
        <v>1.6092320401955369</v>
      </c>
      <c r="AE363" s="82"/>
      <c r="AF363" s="81">
        <v>5789013.2569048582</v>
      </c>
      <c r="AG363" s="81">
        <v>773069.4554631866</v>
      </c>
      <c r="AH363" s="81">
        <v>364668.00814154668</v>
      </c>
      <c r="AI363" s="81">
        <v>21028576.779718321</v>
      </c>
      <c r="AJ363" s="81">
        <v>35739158.058993347</v>
      </c>
      <c r="AK363" s="81">
        <v>0</v>
      </c>
      <c r="AL363" s="81">
        <v>0</v>
      </c>
      <c r="AM363" s="81">
        <v>2027659.2528423329</v>
      </c>
      <c r="AN363" s="81">
        <v>0</v>
      </c>
      <c r="AO363" s="81">
        <v>0</v>
      </c>
      <c r="AP363" s="82"/>
      <c r="AQ363" s="81">
        <v>343</v>
      </c>
      <c r="AR363" s="81">
        <v>166</v>
      </c>
      <c r="AS363" s="81">
        <v>0</v>
      </c>
      <c r="AT363" s="81">
        <v>0</v>
      </c>
      <c r="AU363" s="81">
        <v>0</v>
      </c>
      <c r="AV363" s="81">
        <v>0</v>
      </c>
      <c r="AW363" s="81" t="s">
        <v>564</v>
      </c>
      <c r="AX363" s="82"/>
      <c r="AY363" s="81">
        <v>1607.1469999999999</v>
      </c>
      <c r="AZ363" s="81">
        <v>5932.1</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2087</v>
      </c>
      <c r="B364" s="80">
        <v>303</v>
      </c>
      <c r="C364" s="80">
        <v>14</v>
      </c>
      <c r="D364" s="80">
        <v>18</v>
      </c>
      <c r="E364" s="80">
        <v>2017</v>
      </c>
      <c r="F364" s="80" t="s">
        <v>71</v>
      </c>
      <c r="G364" s="80" t="s">
        <v>2073</v>
      </c>
      <c r="H364" s="80" t="s">
        <v>2074</v>
      </c>
      <c r="I364" s="177"/>
      <c r="J364" s="81">
        <v>5.8610818581404036</v>
      </c>
      <c r="K364" s="81">
        <v>1.1013830992485953</v>
      </c>
      <c r="L364" s="81">
        <v>2.1833214681560742</v>
      </c>
      <c r="M364" s="81">
        <v>14.62419934708495</v>
      </c>
      <c r="N364" s="81">
        <v>21.403908000280346</v>
      </c>
      <c r="O364" s="81">
        <v>15.243593284316841</v>
      </c>
      <c r="P364" s="81">
        <v>17.13920001286348</v>
      </c>
      <c r="Q364" s="81">
        <v>0.99677981548237293</v>
      </c>
      <c r="R364" s="81">
        <v>0</v>
      </c>
      <c r="S364" s="81">
        <v>2.3856819860461149</v>
      </c>
      <c r="T364" s="82"/>
      <c r="U364" s="81">
        <v>527716</v>
      </c>
      <c r="V364" s="81">
        <v>452</v>
      </c>
      <c r="W364" s="81">
        <v>50</v>
      </c>
      <c r="X364" s="81">
        <v>3571</v>
      </c>
      <c r="Y364" s="81">
        <v>6254</v>
      </c>
      <c r="Z364" s="81">
        <v>9114</v>
      </c>
      <c r="AA364" s="81">
        <v>3550</v>
      </c>
      <c r="AB364" s="81">
        <v>14594</v>
      </c>
      <c r="AC364" s="81">
        <v>0</v>
      </c>
      <c r="AD364" s="81">
        <v>2.3856819860461149</v>
      </c>
      <c r="AE364" s="82"/>
      <c r="AF364" s="81">
        <v>6005377.1814261638</v>
      </c>
      <c r="AG364" s="81">
        <v>787738.07824065478</v>
      </c>
      <c r="AH364" s="81">
        <v>455644.96606670559</v>
      </c>
      <c r="AI364" s="81">
        <v>21856867.7272649</v>
      </c>
      <c r="AJ364" s="81">
        <v>33793827.360877797</v>
      </c>
      <c r="AK364" s="81">
        <v>0</v>
      </c>
      <c r="AL364" s="81">
        <v>0</v>
      </c>
      <c r="AM364" s="81">
        <v>2004732.2784682121</v>
      </c>
      <c r="AN364" s="81">
        <v>0</v>
      </c>
      <c r="AO364" s="81">
        <v>0</v>
      </c>
      <c r="AP364" s="82"/>
      <c r="AQ364" s="81">
        <v>356</v>
      </c>
      <c r="AR364" s="81">
        <v>188</v>
      </c>
      <c r="AS364" s="81">
        <v>0</v>
      </c>
      <c r="AT364" s="81">
        <v>0</v>
      </c>
      <c r="AU364" s="81">
        <v>0</v>
      </c>
      <c r="AV364" s="81">
        <v>0</v>
      </c>
      <c r="AW364" s="81" t="s">
        <v>564</v>
      </c>
      <c r="AX364" s="82"/>
      <c r="AY364" s="81">
        <v>1680.1469999999999</v>
      </c>
      <c r="AZ364" s="81">
        <v>7289.3</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2088</v>
      </c>
      <c r="B365" s="80">
        <v>304</v>
      </c>
      <c r="C365" s="80">
        <v>15</v>
      </c>
      <c r="D365" s="80">
        <v>18</v>
      </c>
      <c r="E365" s="80">
        <v>2018</v>
      </c>
      <c r="F365" s="80" t="s">
        <v>93</v>
      </c>
      <c r="G365" s="80" t="s">
        <v>2073</v>
      </c>
      <c r="H365" s="80" t="s">
        <v>2074</v>
      </c>
      <c r="I365" s="177"/>
      <c r="J365" s="81">
        <v>5.5461911819565861</v>
      </c>
      <c r="K365" s="81">
        <v>1.0434271131930415</v>
      </c>
      <c r="L365" s="81">
        <v>1.9944407435129015</v>
      </c>
      <c r="M365" s="81">
        <v>14.46702604202375</v>
      </c>
      <c r="N365" s="81">
        <v>20.693139464175015</v>
      </c>
      <c r="O365" s="81">
        <v>14.906324606775604</v>
      </c>
      <c r="P365" s="81">
        <v>16.815636022439229</v>
      </c>
      <c r="Q365" s="81">
        <v>0.91621498548518399</v>
      </c>
      <c r="R365" s="81">
        <v>0</v>
      </c>
      <c r="S365" s="81">
        <v>2.2968649910645786</v>
      </c>
      <c r="T365" s="82"/>
      <c r="U365" s="81">
        <v>536754</v>
      </c>
      <c r="V365" s="81">
        <v>452</v>
      </c>
      <c r="W365" s="81">
        <v>50</v>
      </c>
      <c r="X365" s="81">
        <v>3571</v>
      </c>
      <c r="Y365" s="81">
        <v>6294</v>
      </c>
      <c r="Z365" s="81">
        <v>9083</v>
      </c>
      <c r="AA365" s="81">
        <v>3518</v>
      </c>
      <c r="AB365" s="81">
        <v>14456</v>
      </c>
      <c r="AC365" s="81">
        <v>0</v>
      </c>
      <c r="AD365" s="81">
        <v>2.2968649910645791</v>
      </c>
      <c r="AE365" s="82"/>
      <c r="AF365" s="81">
        <v>5982927.733151339</v>
      </c>
      <c r="AG365" s="81">
        <v>702380.86380895029</v>
      </c>
      <c r="AH365" s="81">
        <v>419768.89250727132</v>
      </c>
      <c r="AI365" s="81">
        <v>20758753.037541289</v>
      </c>
      <c r="AJ365" s="81">
        <v>33453120.722488489</v>
      </c>
      <c r="AK365" s="81">
        <v>0</v>
      </c>
      <c r="AL365" s="81">
        <v>0</v>
      </c>
      <c r="AM365" s="81">
        <v>1989884.456447596</v>
      </c>
      <c r="AN365" s="81">
        <v>0</v>
      </c>
      <c r="AO365" s="81">
        <v>0</v>
      </c>
      <c r="AP365" s="82"/>
      <c r="AQ365" s="81">
        <v>370</v>
      </c>
      <c r="AR365" s="81">
        <v>205</v>
      </c>
      <c r="AS365" s="81">
        <v>0</v>
      </c>
      <c r="AT365" s="81">
        <v>0</v>
      </c>
      <c r="AU365" s="81">
        <v>0</v>
      </c>
      <c r="AV365" s="81">
        <v>0</v>
      </c>
      <c r="AW365" s="81" t="s">
        <v>564</v>
      </c>
      <c r="AX365" s="82"/>
      <c r="AY365" s="81">
        <v>1761.4469999999999</v>
      </c>
      <c r="AZ365" s="81">
        <v>7998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2089</v>
      </c>
      <c r="B366" s="80">
        <v>305</v>
      </c>
      <c r="C366" s="80">
        <v>16</v>
      </c>
      <c r="D366" s="80">
        <v>18</v>
      </c>
      <c r="E366" s="80">
        <v>2019</v>
      </c>
      <c r="F366" s="80" t="s">
        <v>73</v>
      </c>
      <c r="G366" s="80" t="s">
        <v>2073</v>
      </c>
      <c r="H366" s="80" t="s">
        <v>2074</v>
      </c>
      <c r="I366" s="177"/>
      <c r="J366" s="81">
        <v>5.0215202319461687</v>
      </c>
      <c r="K366" s="81">
        <v>0.89200678175284842</v>
      </c>
      <c r="L366" s="81">
        <v>1.9634286933796317</v>
      </c>
      <c r="M366" s="81">
        <v>12.217558167813214</v>
      </c>
      <c r="N366" s="81">
        <v>16.359242595167508</v>
      </c>
      <c r="O366" s="81">
        <v>14.520774768277509</v>
      </c>
      <c r="P366" s="81">
        <v>16.557166466898444</v>
      </c>
      <c r="Q366" s="81">
        <v>0.88151006401850873</v>
      </c>
      <c r="R366" s="81">
        <v>0</v>
      </c>
      <c r="S366" s="81">
        <v>0</v>
      </c>
      <c r="T366" s="82"/>
      <c r="U366" s="81">
        <v>593302</v>
      </c>
      <c r="V366" s="81">
        <v>452</v>
      </c>
      <c r="W366" s="81">
        <v>50</v>
      </c>
      <c r="X366" s="81">
        <v>3571</v>
      </c>
      <c r="Y366" s="81">
        <v>6327</v>
      </c>
      <c r="Z366" s="81">
        <v>9091</v>
      </c>
      <c r="AA366" s="81">
        <v>3438</v>
      </c>
      <c r="AB366" s="81">
        <v>14285</v>
      </c>
      <c r="AC366" s="81">
        <v>0</v>
      </c>
      <c r="AD366" s="81">
        <v>0</v>
      </c>
      <c r="AE366" s="82"/>
      <c r="AF366" s="81">
        <v>6497426.0197233753</v>
      </c>
      <c r="AG366" s="81">
        <v>682536.48291097989</v>
      </c>
      <c r="AH366" s="81">
        <v>461460.73806960142</v>
      </c>
      <c r="AI366" s="81">
        <v>21915383.430609141</v>
      </c>
      <c r="AJ366" s="81">
        <v>31044600.667479672</v>
      </c>
      <c r="AK366" s="81">
        <v>0</v>
      </c>
      <c r="AL366" s="81">
        <v>0</v>
      </c>
      <c r="AM366" s="81">
        <v>1945509.4625775754</v>
      </c>
      <c r="AN366" s="81">
        <v>0</v>
      </c>
      <c r="AO366" s="81">
        <v>0</v>
      </c>
      <c r="AP366" s="82"/>
      <c r="AQ366" s="81">
        <v>390</v>
      </c>
      <c r="AR366" s="81">
        <v>224</v>
      </c>
      <c r="AS366" s="81">
        <v>0</v>
      </c>
      <c r="AT366" s="81">
        <v>0</v>
      </c>
      <c r="AU366" s="81">
        <v>0</v>
      </c>
      <c r="AV366" s="81">
        <v>0</v>
      </c>
      <c r="AW366" s="81" t="s">
        <v>564</v>
      </c>
      <c r="AX366" s="82"/>
      <c r="AY366" s="81">
        <v>1881.5350000000001</v>
      </c>
      <c r="AZ366" s="81">
        <v>8801.5</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2090</v>
      </c>
      <c r="B367" s="80">
        <v>306</v>
      </c>
      <c r="C367" s="80">
        <v>17</v>
      </c>
      <c r="D367" s="80">
        <v>18</v>
      </c>
      <c r="E367" s="80">
        <v>2020</v>
      </c>
      <c r="F367" s="80" t="s">
        <v>218</v>
      </c>
      <c r="G367" s="80" t="s">
        <v>2073</v>
      </c>
      <c r="H367" s="80" t="s">
        <v>2074</v>
      </c>
      <c r="I367" s="177"/>
      <c r="J367" s="81">
        <v>8.1691320051579783</v>
      </c>
      <c r="K367" s="81">
        <v>1.0014695660040165</v>
      </c>
      <c r="L367" s="81">
        <v>2.2763343286535394</v>
      </c>
      <c r="M367" s="81">
        <v>14.821774185326893</v>
      </c>
      <c r="N367" s="81">
        <v>23.813710447751028</v>
      </c>
      <c r="O367" s="81">
        <v>12.69286529715008</v>
      </c>
      <c r="P367" s="81">
        <v>15.522916267455988</v>
      </c>
      <c r="Q367" s="81">
        <v>0.82937596402021774</v>
      </c>
      <c r="R367" s="81">
        <v>0</v>
      </c>
      <c r="S367" s="81">
        <v>1.5876341172738431</v>
      </c>
      <c r="T367" s="82"/>
      <c r="U367" s="81">
        <v>771348</v>
      </c>
      <c r="V367" s="81">
        <v>402</v>
      </c>
      <c r="W367" s="81">
        <v>56</v>
      </c>
      <c r="X367" s="81">
        <v>3729</v>
      </c>
      <c r="Y367" s="81">
        <v>6299</v>
      </c>
      <c r="Z367" s="81">
        <v>9070</v>
      </c>
      <c r="AA367" s="81">
        <v>3502</v>
      </c>
      <c r="AB367" s="81">
        <v>14066</v>
      </c>
      <c r="AC367" s="81">
        <v>0</v>
      </c>
      <c r="AD367" s="81">
        <v>1.5876341172738431</v>
      </c>
      <c r="AE367" s="82"/>
      <c r="AF367" s="81">
        <v>8144428.6281983554</v>
      </c>
      <c r="AG367" s="81">
        <v>644286.50304336345</v>
      </c>
      <c r="AH367" s="81">
        <v>569698.22293462348</v>
      </c>
      <c r="AI367" s="81">
        <v>20446562.687301978</v>
      </c>
      <c r="AJ367" s="81">
        <v>37033919.533579715</v>
      </c>
      <c r="AK367" s="81"/>
      <c r="AL367" s="81"/>
      <c r="AM367" s="81">
        <v>1835769.2765194667</v>
      </c>
      <c r="AN367" s="81"/>
      <c r="AO367" s="81"/>
      <c r="AP367" s="82"/>
      <c r="AQ367" s="81">
        <v>403</v>
      </c>
      <c r="AR367" s="81">
        <v>245</v>
      </c>
      <c r="AS367" s="81">
        <v>0</v>
      </c>
      <c r="AT367" s="81">
        <v>0</v>
      </c>
      <c r="AU367" s="81">
        <v>0</v>
      </c>
      <c r="AV367" s="81">
        <v>0</v>
      </c>
      <c r="AW367" s="81">
        <v>0</v>
      </c>
      <c r="AX367" s="82"/>
      <c r="AY367" s="81">
        <v>1966.434999999999</v>
      </c>
      <c r="AZ367" s="81">
        <v>9877.6000000000022</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2091</v>
      </c>
      <c r="B368" s="80">
        <v>306</v>
      </c>
      <c r="C368" s="80">
        <v>18</v>
      </c>
      <c r="D368" s="80">
        <v>18</v>
      </c>
      <c r="E368" s="80">
        <v>2021</v>
      </c>
      <c r="F368" s="80" t="s">
        <v>75</v>
      </c>
      <c r="G368" s="174" t="s">
        <v>2073</v>
      </c>
      <c r="H368" s="80" t="s">
        <v>2074</v>
      </c>
      <c r="I368" s="177"/>
      <c r="J368" s="81">
        <v>6.7882430785394092</v>
      </c>
      <c r="K368" s="81">
        <v>0.9924828266790332</v>
      </c>
      <c r="L368" s="81">
        <v>2.3419628885030637</v>
      </c>
      <c r="M368" s="81">
        <v>15.709227147050685</v>
      </c>
      <c r="N368" s="81">
        <v>20.002541550835051</v>
      </c>
      <c r="O368" s="81">
        <v>12.299754746696211</v>
      </c>
      <c r="P368" s="81">
        <v>15.781253517702297</v>
      </c>
      <c r="Q368" s="81">
        <v>0.82811104206696828</v>
      </c>
      <c r="R368" s="81">
        <v>0</v>
      </c>
      <c r="S368" s="81">
        <v>1.8334197900551681</v>
      </c>
      <c r="T368" s="82"/>
      <c r="U368" s="81">
        <v>753001</v>
      </c>
      <c r="V368" s="81">
        <v>402</v>
      </c>
      <c r="W368" s="81">
        <v>56</v>
      </c>
      <c r="X368" s="81">
        <v>3729</v>
      </c>
      <c r="Y368" s="81">
        <v>6276</v>
      </c>
      <c r="Z368" s="81">
        <v>9050</v>
      </c>
      <c r="AA368" s="81">
        <v>3472</v>
      </c>
      <c r="AB368" s="81">
        <v>13878</v>
      </c>
      <c r="AC368" s="81">
        <v>0</v>
      </c>
      <c r="AD368" s="81">
        <v>1.8334197900551681</v>
      </c>
      <c r="AE368" s="82"/>
      <c r="AF368" s="81">
        <v>7264144.8291187501</v>
      </c>
      <c r="AG368" s="81">
        <v>657421.36374011112</v>
      </c>
      <c r="AH368" s="81">
        <v>604572.07115848199</v>
      </c>
      <c r="AI368" s="81">
        <v>23852470.578570914</v>
      </c>
      <c r="AJ368" s="81">
        <v>33869860.731828287</v>
      </c>
      <c r="AK368" s="81">
        <v>0</v>
      </c>
      <c r="AL368" s="81">
        <v>0</v>
      </c>
      <c r="AM368" s="81">
        <v>1821680.234996689</v>
      </c>
      <c r="AN368" s="81">
        <v>0</v>
      </c>
      <c r="AO368" s="81">
        <v>0</v>
      </c>
      <c r="AP368" s="82"/>
      <c r="AQ368" s="81">
        <v>418</v>
      </c>
      <c r="AR368" s="81">
        <v>257</v>
      </c>
      <c r="AS368" s="81">
        <v>0</v>
      </c>
      <c r="AT368" s="81">
        <v>0</v>
      </c>
      <c r="AU368" s="81">
        <v>0</v>
      </c>
      <c r="AV368" s="81">
        <v>0</v>
      </c>
      <c r="AW368" s="81"/>
      <c r="AX368" s="82"/>
      <c r="AY368" s="81">
        <v>2063.7869999999989</v>
      </c>
      <c r="AZ368" s="81">
        <v>10466.5</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2092</v>
      </c>
      <c r="B369" s="80">
        <v>306</v>
      </c>
      <c r="C369" s="80">
        <v>19</v>
      </c>
      <c r="D369" s="80">
        <v>18</v>
      </c>
      <c r="E369" s="80">
        <v>2022</v>
      </c>
      <c r="F369" s="80" t="s">
        <v>568</v>
      </c>
      <c r="G369" s="174" t="s">
        <v>2073</v>
      </c>
      <c r="H369" s="80" t="s">
        <v>2074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440</v>
      </c>
      <c r="AR369" s="81">
        <v>267</v>
      </c>
      <c r="AS369" s="81">
        <v>0</v>
      </c>
      <c r="AT369" s="81">
        <v>0</v>
      </c>
      <c r="AU369" s="81">
        <v>0</v>
      </c>
      <c r="AV369" s="81">
        <v>0</v>
      </c>
      <c r="AW369" s="81"/>
      <c r="AX369" s="82"/>
      <c r="AY369" s="81">
        <v>2214.7129999999988</v>
      </c>
      <c r="AZ369" s="81">
        <v>11008.2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2093</v>
      </c>
      <c r="B370" s="80">
        <v>137</v>
      </c>
      <c r="C370" s="80">
        <v>1</v>
      </c>
      <c r="D370" s="80">
        <v>9</v>
      </c>
      <c r="E370" s="80">
        <v>1990</v>
      </c>
      <c r="F370" s="80" t="s">
        <v>562</v>
      </c>
      <c r="G370" s="80" t="s">
        <v>2094</v>
      </c>
      <c r="H370" s="80" t="s">
        <v>2095</v>
      </c>
      <c r="I370" s="177"/>
      <c r="J370" s="81">
        <v>17.724437599489534</v>
      </c>
      <c r="K370" s="81">
        <v>3.1913707224454382</v>
      </c>
      <c r="L370" s="81">
        <v>27.559419175573719</v>
      </c>
      <c r="M370" s="81">
        <v>12.265762420071928</v>
      </c>
      <c r="N370" s="81">
        <v>17.310620739094094</v>
      </c>
      <c r="O370" s="81">
        <v>11.696725556795409</v>
      </c>
      <c r="P370" s="81">
        <v>24.393448901659593</v>
      </c>
      <c r="Q370" s="81">
        <v>1.3712227691153926</v>
      </c>
      <c r="R370" s="81">
        <v>69.870388224574825</v>
      </c>
      <c r="S370" s="81">
        <v>1.0953606787316221</v>
      </c>
      <c r="T370" s="82"/>
      <c r="U370" s="81">
        <v>1852340</v>
      </c>
      <c r="V370" s="81">
        <v>794</v>
      </c>
      <c r="W370" s="81">
        <v>304</v>
      </c>
      <c r="X370" s="81">
        <v>4581</v>
      </c>
      <c r="Y370" s="81">
        <v>8203</v>
      </c>
      <c r="Z370" s="81">
        <v>4811</v>
      </c>
      <c r="AA370" s="81">
        <v>5923</v>
      </c>
      <c r="AB370" s="81">
        <v>22264</v>
      </c>
      <c r="AC370" s="81">
        <v>12101677</v>
      </c>
      <c r="AD370" s="81">
        <v>1.0953606787316221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2096</v>
      </c>
      <c r="B371" s="80">
        <v>138</v>
      </c>
      <c r="C371" s="80">
        <v>2</v>
      </c>
      <c r="D371" s="80">
        <v>9</v>
      </c>
      <c r="E371" s="80">
        <v>2005</v>
      </c>
      <c r="F371" s="80" t="s">
        <v>565</v>
      </c>
      <c r="G371" s="80" t="s">
        <v>2094</v>
      </c>
      <c r="H371" s="80" t="s">
        <v>2095</v>
      </c>
      <c r="I371" s="177"/>
      <c r="J371" s="81">
        <v>23.203319384386099</v>
      </c>
      <c r="K371" s="81">
        <v>1.3645063490110683</v>
      </c>
      <c r="L371" s="81">
        <v>27.17233228559892</v>
      </c>
      <c r="M371" s="81">
        <v>15.370482376382453</v>
      </c>
      <c r="N371" s="81">
        <v>20.744055109882005</v>
      </c>
      <c r="O371" s="81">
        <v>18.406774845333096</v>
      </c>
      <c r="P371" s="81">
        <v>24.333702715377598</v>
      </c>
      <c r="Q371" s="81">
        <v>1.1328727448403706</v>
      </c>
      <c r="R371" s="81">
        <v>110.28066417192674</v>
      </c>
      <c r="S371" s="81">
        <v>0</v>
      </c>
      <c r="T371" s="82"/>
      <c r="U371" s="81">
        <v>2505535</v>
      </c>
      <c r="V371" s="81">
        <v>507</v>
      </c>
      <c r="W371" s="81">
        <v>289</v>
      </c>
      <c r="X371" s="81">
        <v>3295</v>
      </c>
      <c r="Y371" s="81">
        <v>8309</v>
      </c>
      <c r="Z371" s="81">
        <v>8761</v>
      </c>
      <c r="AA371" s="81">
        <v>4839</v>
      </c>
      <c r="AB371" s="81">
        <v>19229</v>
      </c>
      <c r="AC371" s="81">
        <v>19500852</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2097</v>
      </c>
      <c r="B372" s="80">
        <v>139</v>
      </c>
      <c r="C372" s="80">
        <v>3</v>
      </c>
      <c r="D372" s="80">
        <v>9</v>
      </c>
      <c r="E372" s="80">
        <v>2006</v>
      </c>
      <c r="F372" s="80" t="s">
        <v>566</v>
      </c>
      <c r="G372" s="80" t="s">
        <v>2094</v>
      </c>
      <c r="H372" s="80" t="s">
        <v>2095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2098</v>
      </c>
      <c r="B373" s="80">
        <v>140</v>
      </c>
      <c r="C373" s="80">
        <v>4</v>
      </c>
      <c r="D373" s="80">
        <v>9</v>
      </c>
      <c r="E373" s="80">
        <v>2007</v>
      </c>
      <c r="F373" s="80" t="s">
        <v>567</v>
      </c>
      <c r="G373" s="80" t="s">
        <v>2094</v>
      </c>
      <c r="H373" s="80" t="s">
        <v>2095</v>
      </c>
      <c r="I373" s="177"/>
      <c r="J373" s="81">
        <v>20.313749929699611</v>
      </c>
      <c r="K373" s="81">
        <v>1.4186341952334909</v>
      </c>
      <c r="L373" s="81">
        <v>14.902175226896947</v>
      </c>
      <c r="M373" s="81">
        <v>16.016592152831482</v>
      </c>
      <c r="N373" s="81">
        <v>20.441979118135635</v>
      </c>
      <c r="O373" s="81">
        <v>17.759003354598121</v>
      </c>
      <c r="P373" s="81">
        <v>24.005663130232975</v>
      </c>
      <c r="Q373" s="81">
        <v>1.1469266935798579</v>
      </c>
      <c r="R373" s="81">
        <v>103.8342134374339</v>
      </c>
      <c r="S373" s="81">
        <v>0.39253050460734312</v>
      </c>
      <c r="T373" s="82"/>
      <c r="U373" s="81">
        <v>2740292</v>
      </c>
      <c r="V373" s="81">
        <v>544</v>
      </c>
      <c r="W373" s="81">
        <v>213</v>
      </c>
      <c r="X373" s="81">
        <v>4020</v>
      </c>
      <c r="Y373" s="81">
        <v>8241</v>
      </c>
      <c r="Z373" s="81">
        <v>8787</v>
      </c>
      <c r="AA373" s="81">
        <v>4701</v>
      </c>
      <c r="AB373" s="81">
        <v>18438</v>
      </c>
      <c r="AC373" s="81">
        <v>18887753</v>
      </c>
      <c r="AD373" s="81">
        <v>0.39253050460734312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2099</v>
      </c>
      <c r="B374" s="80">
        <v>141</v>
      </c>
      <c r="C374" s="80">
        <v>5</v>
      </c>
      <c r="D374" s="80">
        <v>9</v>
      </c>
      <c r="E374" s="80">
        <v>2008</v>
      </c>
      <c r="F374" s="80" t="s">
        <v>84</v>
      </c>
      <c r="G374" s="80" t="s">
        <v>2094</v>
      </c>
      <c r="H374" s="80" t="s">
        <v>2095</v>
      </c>
      <c r="I374" s="177"/>
      <c r="J374" s="81">
        <v>20.211271433320285</v>
      </c>
      <c r="K374" s="81">
        <v>1.1065999287383748</v>
      </c>
      <c r="L374" s="81">
        <v>16.872612220144461</v>
      </c>
      <c r="M374" s="81">
        <v>17.050075926515273</v>
      </c>
      <c r="N374" s="81">
        <v>18.276689842531514</v>
      </c>
      <c r="O374" s="81">
        <v>17.301315512014579</v>
      </c>
      <c r="P374" s="81">
        <v>23.310115808458487</v>
      </c>
      <c r="Q374" s="81">
        <v>1.1086788488727526</v>
      </c>
      <c r="R374" s="81">
        <v>100.19541871026405</v>
      </c>
      <c r="S374" s="81">
        <v>1.5064044203769515</v>
      </c>
      <c r="T374" s="82"/>
      <c r="U374" s="81">
        <v>2948808</v>
      </c>
      <c r="V374" s="81">
        <v>544</v>
      </c>
      <c r="W374" s="81">
        <v>279</v>
      </c>
      <c r="X374" s="81">
        <v>4020</v>
      </c>
      <c r="Y374" s="81">
        <v>8184</v>
      </c>
      <c r="Z374" s="81">
        <v>8861</v>
      </c>
      <c r="AA374" s="81">
        <v>4570</v>
      </c>
      <c r="AB374" s="81">
        <v>18116</v>
      </c>
      <c r="AC374" s="81">
        <v>18925536</v>
      </c>
      <c r="AD374" s="81">
        <v>1.5064044203769515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2100</v>
      </c>
      <c r="B375" s="80">
        <v>142</v>
      </c>
      <c r="C375" s="80">
        <v>6</v>
      </c>
      <c r="D375" s="80">
        <v>9</v>
      </c>
      <c r="E375" s="80">
        <v>2009</v>
      </c>
      <c r="F375" s="80" t="s">
        <v>85</v>
      </c>
      <c r="G375" s="80" t="s">
        <v>2094</v>
      </c>
      <c r="H375" s="80" t="s">
        <v>2095</v>
      </c>
      <c r="I375" s="177"/>
      <c r="J375" s="81">
        <v>16.316385607890247</v>
      </c>
      <c r="K375" s="81">
        <v>1.0286547895620188</v>
      </c>
      <c r="L375" s="81">
        <v>31.660203214413123</v>
      </c>
      <c r="M375" s="81">
        <v>17.912350968174998</v>
      </c>
      <c r="N375" s="81">
        <v>17.150769150208841</v>
      </c>
      <c r="O375" s="81">
        <v>17.71823392343601</v>
      </c>
      <c r="P375" s="81">
        <v>22.094727738151288</v>
      </c>
      <c r="Q375" s="81">
        <v>1.0408563780613671</v>
      </c>
      <c r="R375" s="81">
        <v>102.80596345902174</v>
      </c>
      <c r="S375" s="81">
        <v>1.2694976118957539</v>
      </c>
      <c r="T375" s="82"/>
      <c r="U375" s="81">
        <v>2262918</v>
      </c>
      <c r="V375" s="81">
        <v>477</v>
      </c>
      <c r="W375" s="81">
        <v>774</v>
      </c>
      <c r="X375" s="81">
        <v>4707</v>
      </c>
      <c r="Y375" s="81">
        <v>8177</v>
      </c>
      <c r="Z375" s="81">
        <v>8957</v>
      </c>
      <c r="AA375" s="81">
        <v>4447</v>
      </c>
      <c r="AB375" s="81">
        <v>17854</v>
      </c>
      <c r="AC375" s="81">
        <v>18944432</v>
      </c>
      <c r="AD375" s="81">
        <v>1.2694976118957539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6.06</v>
      </c>
      <c r="BH375" s="81">
        <v>0</v>
      </c>
      <c r="BI375" s="81">
        <v>7.4</v>
      </c>
      <c r="BJ375" s="81">
        <v>0</v>
      </c>
      <c r="BK375" s="81">
        <v>0</v>
      </c>
      <c r="BL375" s="81">
        <v>0</v>
      </c>
      <c r="BM375" s="82"/>
      <c r="BN375" s="81">
        <v>1</v>
      </c>
      <c r="BO375" s="81">
        <v>0</v>
      </c>
      <c r="BP375" s="81">
        <v>1</v>
      </c>
      <c r="BQ375" s="81">
        <v>0</v>
      </c>
      <c r="BR375" s="81">
        <v>0</v>
      </c>
      <c r="BS375" s="81">
        <v>0</v>
      </c>
      <c r="BT375"/>
      <c r="BU375" s="80"/>
      <c r="BV375" s="80"/>
      <c r="BW375" s="80"/>
      <c r="BX375" s="80"/>
      <c r="BY375" s="80"/>
      <c r="BZ375" s="80"/>
      <c r="CA375" s="80"/>
      <c r="CB375" s="80"/>
      <c r="CC375" s="80"/>
    </row>
    <row r="376" spans="1:81">
      <c r="A376" s="80" t="s">
        <v>2101</v>
      </c>
      <c r="B376" s="80">
        <v>143</v>
      </c>
      <c r="C376" s="80">
        <v>7</v>
      </c>
      <c r="D376" s="80">
        <v>9</v>
      </c>
      <c r="E376" s="80">
        <v>2010</v>
      </c>
      <c r="F376" s="80" t="s">
        <v>86</v>
      </c>
      <c r="G376" s="80" t="s">
        <v>2094</v>
      </c>
      <c r="H376" s="80" t="s">
        <v>2095</v>
      </c>
      <c r="I376" s="177"/>
      <c r="J376" s="81">
        <v>16.107918506803685</v>
      </c>
      <c r="K376" s="81">
        <v>1.0930299686483267</v>
      </c>
      <c r="L376" s="81">
        <v>29.147376019780246</v>
      </c>
      <c r="M376" s="81">
        <v>19.305759567779813</v>
      </c>
      <c r="N376" s="81">
        <v>19.97569905919821</v>
      </c>
      <c r="O376" s="81">
        <v>17.675661543423349</v>
      </c>
      <c r="P376" s="81">
        <v>22.258086177961061</v>
      </c>
      <c r="Q376" s="81">
        <v>1.0628362081778064</v>
      </c>
      <c r="R376" s="81">
        <v>103.868819556047</v>
      </c>
      <c r="S376" s="81">
        <v>1.5059966068807831</v>
      </c>
      <c r="T376" s="82"/>
      <c r="U376" s="81">
        <v>2351233</v>
      </c>
      <c r="V376" s="81">
        <v>477</v>
      </c>
      <c r="W376" s="81">
        <v>774</v>
      </c>
      <c r="X376" s="81">
        <v>4707</v>
      </c>
      <c r="Y376" s="81">
        <v>8081</v>
      </c>
      <c r="Z376" s="81">
        <v>8977</v>
      </c>
      <c r="AA376" s="81">
        <v>4368</v>
      </c>
      <c r="AB376" s="81">
        <v>17469</v>
      </c>
      <c r="AC376" s="81">
        <v>18138463</v>
      </c>
      <c r="AD376" s="81">
        <v>1.5059966068807831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6.12</v>
      </c>
      <c r="BH376" s="81">
        <v>0</v>
      </c>
      <c r="BI376" s="81">
        <v>7.3849999999999998</v>
      </c>
      <c r="BJ376" s="81">
        <v>0</v>
      </c>
      <c r="BK376" s="81">
        <v>0</v>
      </c>
      <c r="BL376" s="81">
        <v>0</v>
      </c>
      <c r="BM376" s="82"/>
      <c r="BN376" s="81">
        <v>1</v>
      </c>
      <c r="BO376" s="81">
        <v>0</v>
      </c>
      <c r="BP376" s="81">
        <v>1</v>
      </c>
      <c r="BQ376" s="81">
        <v>0</v>
      </c>
      <c r="BR376" s="81">
        <v>0</v>
      </c>
      <c r="BS376" s="81">
        <v>0</v>
      </c>
      <c r="BT376"/>
      <c r="BU376" s="80">
        <v>13.43</v>
      </c>
      <c r="BV376" s="80">
        <v>0</v>
      </c>
      <c r="BW376" s="80">
        <v>0</v>
      </c>
      <c r="BX376" s="80">
        <v>6.3E-2</v>
      </c>
      <c r="BY376" s="80">
        <v>1.2E-2</v>
      </c>
      <c r="BZ376" s="80">
        <v>0</v>
      </c>
      <c r="CA376" s="80">
        <v>0</v>
      </c>
      <c r="CB376" s="80">
        <v>0</v>
      </c>
      <c r="CC376" s="80">
        <v>0</v>
      </c>
    </row>
    <row r="377" spans="1:81">
      <c r="A377" s="80" t="s">
        <v>2102</v>
      </c>
      <c r="B377" s="80">
        <v>144</v>
      </c>
      <c r="C377" s="80">
        <v>8</v>
      </c>
      <c r="D377" s="80">
        <v>9</v>
      </c>
      <c r="E377" s="80">
        <v>2011</v>
      </c>
      <c r="F377" s="80" t="s">
        <v>87</v>
      </c>
      <c r="G377" s="80" t="s">
        <v>2094</v>
      </c>
      <c r="H377" s="80" t="s">
        <v>2095</v>
      </c>
      <c r="I377" s="177"/>
      <c r="J377" s="81">
        <v>24.655378576005106</v>
      </c>
      <c r="K377" s="81">
        <v>1.4459819956412059</v>
      </c>
      <c r="L377" s="81">
        <v>39.218101561275894</v>
      </c>
      <c r="M377" s="81">
        <v>22.979417965942005</v>
      </c>
      <c r="N377" s="81">
        <v>24.365226955170574</v>
      </c>
      <c r="O377" s="81">
        <v>17.315239845329852</v>
      </c>
      <c r="P377" s="81">
        <v>21.134861911930145</v>
      </c>
      <c r="Q377" s="81">
        <v>1.2056634649473779</v>
      </c>
      <c r="R377" s="81">
        <v>96.102236088907858</v>
      </c>
      <c r="S377" s="81">
        <v>1.6569049911969549</v>
      </c>
      <c r="T377" s="82"/>
      <c r="U377" s="81">
        <v>3032993</v>
      </c>
      <c r="V377" s="81">
        <v>477</v>
      </c>
      <c r="W377" s="81">
        <v>774</v>
      </c>
      <c r="X377" s="81">
        <v>4707</v>
      </c>
      <c r="Y377" s="81">
        <v>8005</v>
      </c>
      <c r="Z377" s="81">
        <v>8985</v>
      </c>
      <c r="AA377" s="81">
        <v>4271</v>
      </c>
      <c r="AB377" s="81">
        <v>17180</v>
      </c>
      <c r="AC377" s="81">
        <v>16754440</v>
      </c>
      <c r="AD377" s="81">
        <v>1.6569049911969549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4.194</v>
      </c>
      <c r="BH377" s="81">
        <v>0</v>
      </c>
      <c r="BI377" s="81">
        <v>8.1839999999999993</v>
      </c>
      <c r="BJ377" s="81">
        <v>0</v>
      </c>
      <c r="BK377" s="81">
        <v>0</v>
      </c>
      <c r="BL377" s="81">
        <v>0</v>
      </c>
      <c r="BM377" s="82"/>
      <c r="BN377" s="81">
        <v>1</v>
      </c>
      <c r="BO377" s="81">
        <v>0</v>
      </c>
      <c r="BP377" s="81">
        <v>1</v>
      </c>
      <c r="BQ377" s="81">
        <v>0</v>
      </c>
      <c r="BR377" s="81">
        <v>0</v>
      </c>
      <c r="BS377" s="81">
        <v>0</v>
      </c>
      <c r="BT377"/>
      <c r="BU377" s="80">
        <v>12.324999999999999</v>
      </c>
      <c r="BV377" s="80">
        <v>0</v>
      </c>
      <c r="BW377" s="80">
        <v>0</v>
      </c>
      <c r="BX377" s="80">
        <v>5.2999999999999999E-2</v>
      </c>
      <c r="BY377" s="80">
        <v>0</v>
      </c>
      <c r="BZ377" s="80">
        <v>0</v>
      </c>
      <c r="CA377" s="80">
        <v>0</v>
      </c>
      <c r="CB377" s="80">
        <v>0</v>
      </c>
      <c r="CC377" s="80">
        <v>0</v>
      </c>
    </row>
    <row r="378" spans="1:81">
      <c r="A378" s="80" t="s">
        <v>2103</v>
      </c>
      <c r="B378" s="80">
        <v>145</v>
      </c>
      <c r="C378" s="80">
        <v>9</v>
      </c>
      <c r="D378" s="80">
        <v>9</v>
      </c>
      <c r="E378" s="80">
        <v>2012</v>
      </c>
      <c r="F378" s="80" t="s">
        <v>88</v>
      </c>
      <c r="G378" s="80" t="s">
        <v>2094</v>
      </c>
      <c r="H378" s="80" t="s">
        <v>2095</v>
      </c>
      <c r="I378" s="177"/>
      <c r="J378" s="81">
        <v>28.240130692734216</v>
      </c>
      <c r="K378" s="81">
        <v>1.4808830311543741</v>
      </c>
      <c r="L378" s="81">
        <v>39.743737848883278</v>
      </c>
      <c r="M378" s="81">
        <v>25.704001751805695</v>
      </c>
      <c r="N378" s="81">
        <v>25.10787519444008</v>
      </c>
      <c r="O378" s="81">
        <v>17.242077658274052</v>
      </c>
      <c r="P378" s="81">
        <v>20.732567050470653</v>
      </c>
      <c r="Q378" s="81">
        <v>1.2920827243450344</v>
      </c>
      <c r="R378" s="81">
        <v>91.415504765858117</v>
      </c>
      <c r="S378" s="81">
        <v>1.2977280628122587</v>
      </c>
      <c r="T378" s="82"/>
      <c r="U378" s="81">
        <v>3372366</v>
      </c>
      <c r="V378" s="81">
        <v>477</v>
      </c>
      <c r="W378" s="81">
        <v>774</v>
      </c>
      <c r="X378" s="81">
        <v>4707</v>
      </c>
      <c r="Y378" s="81">
        <v>8003</v>
      </c>
      <c r="Z378" s="81">
        <v>9018</v>
      </c>
      <c r="AA378" s="81">
        <v>4166</v>
      </c>
      <c r="AB378" s="81">
        <v>16946</v>
      </c>
      <c r="AC378" s="81">
        <v>15524566</v>
      </c>
      <c r="AD378" s="81">
        <v>1.2977280628122587</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3.899</v>
      </c>
      <c r="BH378" s="81">
        <v>0</v>
      </c>
      <c r="BI378" s="81">
        <v>9.7710000000000008</v>
      </c>
      <c r="BJ378" s="81">
        <v>0</v>
      </c>
      <c r="BK378" s="81">
        <v>0</v>
      </c>
      <c r="BL378" s="81">
        <v>0</v>
      </c>
      <c r="BM378" s="82"/>
      <c r="BN378" s="81">
        <v>1</v>
      </c>
      <c r="BO378" s="81">
        <v>0</v>
      </c>
      <c r="BP378" s="81">
        <v>1</v>
      </c>
      <c r="BQ378" s="81">
        <v>0</v>
      </c>
      <c r="BR378" s="81">
        <v>0</v>
      </c>
      <c r="BS378" s="81">
        <v>0</v>
      </c>
      <c r="BT378"/>
      <c r="BU378" s="80">
        <v>13.67</v>
      </c>
      <c r="BV378" s="80">
        <v>0</v>
      </c>
      <c r="BW378" s="80">
        <v>0</v>
      </c>
      <c r="BX378" s="80">
        <v>0</v>
      </c>
      <c r="BY378" s="80">
        <v>0</v>
      </c>
      <c r="BZ378" s="80">
        <v>0</v>
      </c>
      <c r="CA378" s="80">
        <v>0</v>
      </c>
      <c r="CB378" s="80">
        <v>0</v>
      </c>
      <c r="CC378" s="80">
        <v>0</v>
      </c>
    </row>
    <row r="379" spans="1:81">
      <c r="A379" s="80" t="s">
        <v>2104</v>
      </c>
      <c r="B379" s="80">
        <v>146</v>
      </c>
      <c r="C379" s="80">
        <v>10</v>
      </c>
      <c r="D379" s="80">
        <v>9</v>
      </c>
      <c r="E379" s="80">
        <v>2013</v>
      </c>
      <c r="F379" s="80" t="s">
        <v>89</v>
      </c>
      <c r="G379" s="80" t="s">
        <v>2094</v>
      </c>
      <c r="H379" s="80" t="s">
        <v>2095</v>
      </c>
      <c r="I379" s="177"/>
      <c r="J379" s="81">
        <v>32.140581577557391</v>
      </c>
      <c r="K379" s="81">
        <v>1.3040008024350429</v>
      </c>
      <c r="L379" s="81">
        <v>36.376779681715725</v>
      </c>
      <c r="M379" s="81">
        <v>25.745701166356604</v>
      </c>
      <c r="N379" s="81">
        <v>26.877157409856704</v>
      </c>
      <c r="O379" s="81">
        <v>16.560060295700463</v>
      </c>
      <c r="P379" s="81">
        <v>20.545930857597622</v>
      </c>
      <c r="Q379" s="81">
        <v>1.2920035134661585</v>
      </c>
      <c r="R379" s="81">
        <v>93.352380150963654</v>
      </c>
      <c r="S379" s="81">
        <v>1.2269784687970644</v>
      </c>
      <c r="T379" s="82"/>
      <c r="U379" s="81">
        <v>3449203</v>
      </c>
      <c r="V379" s="81">
        <v>477</v>
      </c>
      <c r="W379" s="81">
        <v>774</v>
      </c>
      <c r="X379" s="81">
        <v>4707</v>
      </c>
      <c r="Y379" s="81">
        <v>7983</v>
      </c>
      <c r="Z379" s="81">
        <v>9048</v>
      </c>
      <c r="AA379" s="81">
        <v>4113</v>
      </c>
      <c r="AB379" s="81">
        <v>16702</v>
      </c>
      <c r="AC379" s="81">
        <v>15475193</v>
      </c>
      <c r="AD379" s="81">
        <v>1.2269784687970644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4.6150000000000002</v>
      </c>
      <c r="BH379" s="81">
        <v>0</v>
      </c>
      <c r="BI379" s="81">
        <v>10.961</v>
      </c>
      <c r="BJ379" s="81">
        <v>0</v>
      </c>
      <c r="BK379" s="81">
        <v>0</v>
      </c>
      <c r="BL379" s="81">
        <v>0</v>
      </c>
      <c r="BM379" s="82"/>
      <c r="BN379" s="81">
        <v>1</v>
      </c>
      <c r="BO379" s="81">
        <v>0</v>
      </c>
      <c r="BP379" s="81">
        <v>1</v>
      </c>
      <c r="BQ379" s="81">
        <v>0</v>
      </c>
      <c r="BR379" s="81">
        <v>0</v>
      </c>
      <c r="BS379" s="81">
        <v>0</v>
      </c>
      <c r="BT379"/>
      <c r="BU379" s="80">
        <v>15.576000000000001</v>
      </c>
      <c r="BV379" s="80">
        <v>0</v>
      </c>
      <c r="BW379" s="80">
        <v>0</v>
      </c>
      <c r="BX379" s="80">
        <v>0</v>
      </c>
      <c r="BY379" s="80">
        <v>0</v>
      </c>
      <c r="BZ379" s="80">
        <v>0</v>
      </c>
      <c r="CA379" s="80">
        <v>0</v>
      </c>
      <c r="CB379" s="80">
        <v>0</v>
      </c>
      <c r="CC379" s="80">
        <v>0</v>
      </c>
    </row>
    <row r="380" spans="1:81">
      <c r="A380" s="80" t="s">
        <v>2105</v>
      </c>
      <c r="B380" s="80">
        <v>147</v>
      </c>
      <c r="C380" s="80">
        <v>11</v>
      </c>
      <c r="D380" s="80">
        <v>9</v>
      </c>
      <c r="E380" s="80">
        <v>2014</v>
      </c>
      <c r="F380" s="80" t="s">
        <v>90</v>
      </c>
      <c r="G380" s="80" t="s">
        <v>2094</v>
      </c>
      <c r="H380" s="80" t="s">
        <v>2095</v>
      </c>
      <c r="I380" s="177"/>
      <c r="J380" s="81">
        <v>29.44819761687868</v>
      </c>
      <c r="K380" s="81">
        <v>1.0207687995877834</v>
      </c>
      <c r="L380" s="81">
        <v>24.059150169505219</v>
      </c>
      <c r="M380" s="81">
        <v>22.404684170736243</v>
      </c>
      <c r="N380" s="81">
        <v>25.611652486221107</v>
      </c>
      <c r="O380" s="81">
        <v>15.732087916793157</v>
      </c>
      <c r="P380" s="81">
        <v>20.236020352643791</v>
      </c>
      <c r="Q380" s="81">
        <v>1.2170562118320156</v>
      </c>
      <c r="R380" s="81">
        <v>90.784204353330765</v>
      </c>
      <c r="S380" s="81">
        <v>1.1945122538503821</v>
      </c>
      <c r="T380" s="82"/>
      <c r="U380" s="81">
        <v>3669230</v>
      </c>
      <c r="V380" s="81">
        <v>326</v>
      </c>
      <c r="W380" s="81">
        <v>515</v>
      </c>
      <c r="X380" s="81">
        <v>4413</v>
      </c>
      <c r="Y380" s="81">
        <v>7937</v>
      </c>
      <c r="Z380" s="81">
        <v>9053</v>
      </c>
      <c r="AA380" s="81">
        <v>4030</v>
      </c>
      <c r="AB380" s="81">
        <v>16398</v>
      </c>
      <c r="AC380" s="81">
        <v>15096783</v>
      </c>
      <c r="AD380" s="81">
        <v>1.1945122538503821</v>
      </c>
      <c r="AE380" s="82"/>
      <c r="AF380" s="81">
        <v>35376197.915401697</v>
      </c>
      <c r="AG380" s="81">
        <v>833513.12958062091</v>
      </c>
      <c r="AH380" s="81">
        <v>5063102.2172855306</v>
      </c>
      <c r="AI380" s="81">
        <v>26138168.127906159</v>
      </c>
      <c r="AJ380" s="81">
        <v>35436550.994238742</v>
      </c>
      <c r="AK380" s="81">
        <v>0</v>
      </c>
      <c r="AL380" s="81">
        <v>0</v>
      </c>
      <c r="AM380" s="81">
        <v>2251200.3611609624</v>
      </c>
      <c r="AN380" s="81">
        <v>0</v>
      </c>
      <c r="AO380" s="81">
        <v>0</v>
      </c>
      <c r="AP380" s="82"/>
      <c r="AQ380" s="81">
        <v>195</v>
      </c>
      <c r="AR380" s="81">
        <v>26</v>
      </c>
      <c r="AS380" s="81">
        <v>0</v>
      </c>
      <c r="AT380" s="81">
        <v>0</v>
      </c>
      <c r="AU380" s="81">
        <v>0</v>
      </c>
      <c r="AV380" s="81">
        <v>0</v>
      </c>
      <c r="AW380" s="81" t="s">
        <v>564</v>
      </c>
      <c r="AX380" s="82"/>
      <c r="AY380" s="81">
        <v>841.6099999999999</v>
      </c>
      <c r="AZ380" s="81">
        <v>4073.3</v>
      </c>
      <c r="BA380" s="81">
        <v>0</v>
      </c>
      <c r="BB380" s="81">
        <v>0</v>
      </c>
      <c r="BC380" s="81">
        <v>0</v>
      </c>
      <c r="BD380" s="81">
        <v>0</v>
      </c>
      <c r="BE380" s="81" t="s">
        <v>564</v>
      </c>
      <c r="BF380" s="82"/>
      <c r="BG380" s="81">
        <v>5.101</v>
      </c>
      <c r="BH380" s="81">
        <v>0</v>
      </c>
      <c r="BI380" s="81">
        <v>11.228999999999999</v>
      </c>
      <c r="BJ380" s="81">
        <v>0</v>
      </c>
      <c r="BK380" s="81">
        <v>0</v>
      </c>
      <c r="BL380" s="81">
        <v>0</v>
      </c>
      <c r="BM380" s="82"/>
      <c r="BN380" s="81">
        <v>1</v>
      </c>
      <c r="BO380" s="81">
        <v>0</v>
      </c>
      <c r="BP380" s="81">
        <v>1</v>
      </c>
      <c r="BQ380" s="81">
        <v>0</v>
      </c>
      <c r="BR380" s="81">
        <v>0</v>
      </c>
      <c r="BS380" s="81">
        <v>0</v>
      </c>
      <c r="BT380"/>
      <c r="BU380" s="80">
        <v>16.329999999999998</v>
      </c>
      <c r="BV380" s="80">
        <v>0</v>
      </c>
      <c r="BW380" s="80">
        <v>0</v>
      </c>
      <c r="BX380" s="80">
        <v>0</v>
      </c>
      <c r="BY380" s="80">
        <v>0</v>
      </c>
      <c r="BZ380" s="80">
        <v>0</v>
      </c>
      <c r="CA380" s="80">
        <v>0</v>
      </c>
      <c r="CB380" s="80">
        <v>0</v>
      </c>
      <c r="CC380" s="80">
        <v>0</v>
      </c>
    </row>
    <row r="381" spans="1:81">
      <c r="A381" s="80" t="s">
        <v>2106</v>
      </c>
      <c r="B381" s="80">
        <v>148</v>
      </c>
      <c r="C381" s="80">
        <v>12</v>
      </c>
      <c r="D381" s="80">
        <v>9</v>
      </c>
      <c r="E381" s="80">
        <v>2015</v>
      </c>
      <c r="F381" s="80" t="s">
        <v>91</v>
      </c>
      <c r="G381" s="80" t="s">
        <v>2094</v>
      </c>
      <c r="H381" s="80" t="s">
        <v>2095</v>
      </c>
      <c r="I381" s="177"/>
      <c r="J381" s="81">
        <v>28.480722314620344</v>
      </c>
      <c r="K381" s="81">
        <v>0.85352383249323804</v>
      </c>
      <c r="L381" s="81">
        <v>25.835780315789918</v>
      </c>
      <c r="M381" s="81">
        <v>22.425456815247998</v>
      </c>
      <c r="N381" s="81">
        <v>22.114451495520704</v>
      </c>
      <c r="O381" s="81">
        <v>15.528602485371223</v>
      </c>
      <c r="P381" s="81">
        <v>19.84991872272294</v>
      </c>
      <c r="Q381" s="81">
        <v>1.1630285317363356</v>
      </c>
      <c r="R381" s="81">
        <v>91.468046544543299</v>
      </c>
      <c r="S381" s="81">
        <v>1.7746837623375278</v>
      </c>
      <c r="T381" s="82"/>
      <c r="U381" s="81">
        <v>4077970</v>
      </c>
      <c r="V381" s="81">
        <v>326</v>
      </c>
      <c r="W381" s="81">
        <v>515</v>
      </c>
      <c r="X381" s="81">
        <v>4413</v>
      </c>
      <c r="Y381" s="81">
        <v>7854</v>
      </c>
      <c r="Z381" s="81">
        <v>9022</v>
      </c>
      <c r="AA381" s="81">
        <v>3950</v>
      </c>
      <c r="AB381" s="81">
        <v>16007</v>
      </c>
      <c r="AC381" s="81">
        <v>15668732</v>
      </c>
      <c r="AD381" s="81">
        <v>1.7746837623375278</v>
      </c>
      <c r="AE381" s="82"/>
      <c r="AF381" s="81">
        <v>38547155.799710438</v>
      </c>
      <c r="AG381" s="81">
        <v>732624.53524601052</v>
      </c>
      <c r="AH381" s="81">
        <v>4320733.5375737064</v>
      </c>
      <c r="AI381" s="81">
        <v>27106858.058602765</v>
      </c>
      <c r="AJ381" s="81">
        <v>32412765.006755911</v>
      </c>
      <c r="AK381" s="81">
        <v>0</v>
      </c>
      <c r="AL381" s="81">
        <v>0</v>
      </c>
      <c r="AM381" s="81">
        <v>2193692.203160441</v>
      </c>
      <c r="AN381" s="81">
        <v>0</v>
      </c>
      <c r="AO381" s="81">
        <v>0</v>
      </c>
      <c r="AP381" s="82"/>
      <c r="AQ381" s="81">
        <v>212</v>
      </c>
      <c r="AR381" s="81">
        <v>31</v>
      </c>
      <c r="AS381" s="81">
        <v>0</v>
      </c>
      <c r="AT381" s="81">
        <v>0</v>
      </c>
      <c r="AU381" s="81">
        <v>0</v>
      </c>
      <c r="AV381" s="81">
        <v>1</v>
      </c>
      <c r="AW381" s="81" t="s">
        <v>564</v>
      </c>
      <c r="AX381" s="82"/>
      <c r="AY381" s="81">
        <v>933.31</v>
      </c>
      <c r="AZ381" s="81">
        <v>12257.9</v>
      </c>
      <c r="BA381" s="81">
        <v>0</v>
      </c>
      <c r="BB381" s="81">
        <v>0</v>
      </c>
      <c r="BC381" s="81">
        <v>0</v>
      </c>
      <c r="BD381" s="81">
        <v>3000</v>
      </c>
      <c r="BE381" s="81" t="s">
        <v>564</v>
      </c>
      <c r="BF381" s="82"/>
      <c r="BG381" s="81">
        <v>3.7029999999999998</v>
      </c>
      <c r="BH381" s="81">
        <v>0</v>
      </c>
      <c r="BI381" s="81">
        <v>5.4909999999999997</v>
      </c>
      <c r="BJ381" s="81">
        <v>0</v>
      </c>
      <c r="BK381" s="81">
        <v>0</v>
      </c>
      <c r="BL381" s="81">
        <v>0</v>
      </c>
      <c r="BM381" s="82"/>
      <c r="BN381" s="81">
        <v>1</v>
      </c>
      <c r="BO381" s="81">
        <v>0</v>
      </c>
      <c r="BP381" s="81">
        <v>1</v>
      </c>
      <c r="BQ381" s="81">
        <v>0</v>
      </c>
      <c r="BR381" s="81">
        <v>0</v>
      </c>
      <c r="BS381" s="81">
        <v>0</v>
      </c>
      <c r="BT381"/>
      <c r="BU381" s="80">
        <v>9.1940000000000008</v>
      </c>
      <c r="BV381" s="80">
        <v>0</v>
      </c>
      <c r="BW381" s="80">
        <v>0</v>
      </c>
      <c r="BX381" s="80">
        <v>0</v>
      </c>
      <c r="BY381" s="80">
        <v>0</v>
      </c>
      <c r="BZ381" s="80">
        <v>0</v>
      </c>
      <c r="CA381" s="80">
        <v>0</v>
      </c>
      <c r="CB381" s="80">
        <v>0</v>
      </c>
      <c r="CC381" s="80">
        <v>0</v>
      </c>
    </row>
    <row r="382" spans="1:81">
      <c r="A382" s="80" t="s">
        <v>2107</v>
      </c>
      <c r="B382" s="80">
        <v>149</v>
      </c>
      <c r="C382" s="80">
        <v>13</v>
      </c>
      <c r="D382" s="80">
        <v>9</v>
      </c>
      <c r="E382" s="80">
        <v>2016</v>
      </c>
      <c r="F382" s="80" t="s">
        <v>92</v>
      </c>
      <c r="G382" s="80" t="s">
        <v>2094</v>
      </c>
      <c r="H382" s="80" t="s">
        <v>2095</v>
      </c>
      <c r="I382" s="177"/>
      <c r="J382" s="81">
        <v>25.617792883520355</v>
      </c>
      <c r="K382" s="81">
        <v>0.82567958385118478</v>
      </c>
      <c r="L382" s="81">
        <v>22.808741466564197</v>
      </c>
      <c r="M382" s="81">
        <v>17.428032914602866</v>
      </c>
      <c r="N382" s="81">
        <v>20.033944084376156</v>
      </c>
      <c r="O382" s="81">
        <v>15.294123851557194</v>
      </c>
      <c r="P382" s="81">
        <v>19.235680136946385</v>
      </c>
      <c r="Q382" s="81">
        <v>1.1032722750374009</v>
      </c>
      <c r="R382" s="81">
        <v>90.017732389984445</v>
      </c>
      <c r="S382" s="81">
        <v>1.6012087117547635</v>
      </c>
      <c r="T382" s="82"/>
      <c r="U382" s="81">
        <v>3931744</v>
      </c>
      <c r="V382" s="81">
        <v>326</v>
      </c>
      <c r="W382" s="81">
        <v>515</v>
      </c>
      <c r="X382" s="81">
        <v>4413</v>
      </c>
      <c r="Y382" s="81">
        <v>7740</v>
      </c>
      <c r="Z382" s="81">
        <v>8995</v>
      </c>
      <c r="AA382" s="81">
        <v>3959</v>
      </c>
      <c r="AB382" s="81">
        <v>15620</v>
      </c>
      <c r="AC382" s="81">
        <v>15374142.60445665</v>
      </c>
      <c r="AD382" s="81">
        <v>1.601208711754764</v>
      </c>
      <c r="AE382" s="82"/>
      <c r="AF382" s="81">
        <v>35752773.511538737</v>
      </c>
      <c r="AG382" s="81">
        <v>706009.22588002367</v>
      </c>
      <c r="AH382" s="81">
        <v>3641236.5009502452</v>
      </c>
      <c r="AI382" s="81">
        <v>27282828.2318432</v>
      </c>
      <c r="AJ382" s="81">
        <v>32489822.21079316</v>
      </c>
      <c r="AK382" s="81">
        <v>0</v>
      </c>
      <c r="AL382" s="81">
        <v>0</v>
      </c>
      <c r="AM382" s="81">
        <v>2142318.5558304409</v>
      </c>
      <c r="AN382" s="81">
        <v>0</v>
      </c>
      <c r="AO382" s="81">
        <v>0</v>
      </c>
      <c r="AP382" s="82"/>
      <c r="AQ382" s="81">
        <v>224</v>
      </c>
      <c r="AR382" s="81">
        <v>35</v>
      </c>
      <c r="AS382" s="81">
        <v>0</v>
      </c>
      <c r="AT382" s="81">
        <v>0</v>
      </c>
      <c r="AU382" s="81">
        <v>0</v>
      </c>
      <c r="AV382" s="81">
        <v>1</v>
      </c>
      <c r="AW382" s="81" t="s">
        <v>564</v>
      </c>
      <c r="AX382" s="82"/>
      <c r="AY382" s="81">
        <v>1002.81</v>
      </c>
      <c r="AZ382" s="81">
        <v>12423.7</v>
      </c>
      <c r="BA382" s="81">
        <v>0</v>
      </c>
      <c r="BB382" s="81">
        <v>0</v>
      </c>
      <c r="BC382" s="81">
        <v>0</v>
      </c>
      <c r="BD382" s="81">
        <v>3000</v>
      </c>
      <c r="BE382" s="81" t="s">
        <v>564</v>
      </c>
      <c r="BF382" s="82"/>
      <c r="BG382" s="81">
        <v>3.1269999999999998</v>
      </c>
      <c r="BH382" s="81">
        <v>0</v>
      </c>
      <c r="BI382" s="81">
        <v>4.0170000000000003</v>
      </c>
      <c r="BJ382" s="81">
        <v>0</v>
      </c>
      <c r="BK382" s="81">
        <v>0</v>
      </c>
      <c r="BL382" s="81">
        <v>0</v>
      </c>
      <c r="BM382" s="82"/>
      <c r="BN382" s="81">
        <v>1</v>
      </c>
      <c r="BO382" s="81">
        <v>0</v>
      </c>
      <c r="BP382" s="81">
        <v>1</v>
      </c>
      <c r="BQ382" s="81">
        <v>0</v>
      </c>
      <c r="BR382" s="81">
        <v>0</v>
      </c>
      <c r="BS382" s="81">
        <v>0</v>
      </c>
      <c r="BT382"/>
      <c r="BU382" s="80">
        <v>7.1440000000000001</v>
      </c>
      <c r="BV382" s="80">
        <v>0</v>
      </c>
      <c r="BW382" s="80">
        <v>0</v>
      </c>
      <c r="BX382" s="80">
        <v>0</v>
      </c>
      <c r="BY382" s="80">
        <v>0</v>
      </c>
      <c r="BZ382" s="80">
        <v>0</v>
      </c>
      <c r="CA382" s="80">
        <v>0</v>
      </c>
      <c r="CB382" s="80">
        <v>0</v>
      </c>
      <c r="CC382" s="80">
        <v>0</v>
      </c>
    </row>
    <row r="383" spans="1:81">
      <c r="A383" s="80" t="s">
        <v>2108</v>
      </c>
      <c r="B383" s="80">
        <v>150</v>
      </c>
      <c r="C383" s="80">
        <v>14</v>
      </c>
      <c r="D383" s="80">
        <v>9</v>
      </c>
      <c r="E383" s="80">
        <v>2017</v>
      </c>
      <c r="F383" s="80" t="s">
        <v>71</v>
      </c>
      <c r="G383" s="80" t="s">
        <v>2094</v>
      </c>
      <c r="H383" s="80" t="s">
        <v>2095</v>
      </c>
      <c r="I383" s="177"/>
      <c r="J383" s="81">
        <v>22.218042895420851</v>
      </c>
      <c r="K383" s="81">
        <v>0.85664291588235419</v>
      </c>
      <c r="L383" s="81">
        <v>20.811789757600074</v>
      </c>
      <c r="M383" s="81">
        <v>15.785277224928738</v>
      </c>
      <c r="N383" s="81">
        <v>20.354200982513351</v>
      </c>
      <c r="O383" s="81">
        <v>14.930826996828662</v>
      </c>
      <c r="P383" s="81">
        <v>18.795184690162685</v>
      </c>
      <c r="Q383" s="81">
        <v>1.0382383154137007</v>
      </c>
      <c r="R383" s="81">
        <v>84.757547959938947</v>
      </c>
      <c r="S383" s="81">
        <v>1.9956767695755637</v>
      </c>
      <c r="T383" s="82"/>
      <c r="U383" s="81">
        <v>3931590</v>
      </c>
      <c r="V383" s="81">
        <v>326</v>
      </c>
      <c r="W383" s="81">
        <v>515</v>
      </c>
      <c r="X383" s="81">
        <v>4413</v>
      </c>
      <c r="Y383" s="81">
        <v>7625</v>
      </c>
      <c r="Z383" s="81">
        <v>8927</v>
      </c>
      <c r="AA383" s="81">
        <v>3893</v>
      </c>
      <c r="AB383" s="81">
        <v>15201</v>
      </c>
      <c r="AC383" s="81">
        <v>14762983.999999991</v>
      </c>
      <c r="AD383" s="81">
        <v>1.9956767695755639</v>
      </c>
      <c r="AE383" s="82"/>
      <c r="AF383" s="81">
        <v>33259063.734063111</v>
      </c>
      <c r="AG383" s="81">
        <v>734164.07163408783</v>
      </c>
      <c r="AH383" s="81">
        <v>4282524.4130174946</v>
      </c>
      <c r="AI383" s="81">
        <v>26073272.341197342</v>
      </c>
      <c r="AJ383" s="81">
        <v>35793515.965253323</v>
      </c>
      <c r="AK383" s="81">
        <v>0</v>
      </c>
      <c r="AL383" s="81">
        <v>0</v>
      </c>
      <c r="AM383" s="81">
        <v>2088113.975948697</v>
      </c>
      <c r="AN383" s="81">
        <v>0</v>
      </c>
      <c r="AO383" s="81">
        <v>0</v>
      </c>
      <c r="AP383" s="82"/>
      <c r="AQ383" s="81">
        <v>237</v>
      </c>
      <c r="AR383" s="81">
        <v>40</v>
      </c>
      <c r="AS383" s="81">
        <v>0</v>
      </c>
      <c r="AT383" s="81">
        <v>0</v>
      </c>
      <c r="AU383" s="81">
        <v>0</v>
      </c>
      <c r="AV383" s="81">
        <v>1</v>
      </c>
      <c r="AW383" s="81" t="s">
        <v>564</v>
      </c>
      <c r="AX383" s="82"/>
      <c r="AY383" s="81">
        <v>1085.1099999999999</v>
      </c>
      <c r="AZ383" s="81">
        <v>12572.8</v>
      </c>
      <c r="BA383" s="81">
        <v>0</v>
      </c>
      <c r="BB383" s="81">
        <v>0</v>
      </c>
      <c r="BC383" s="81">
        <v>0</v>
      </c>
      <c r="BD383" s="81">
        <v>3000</v>
      </c>
      <c r="BE383" s="81" t="s">
        <v>564</v>
      </c>
      <c r="BF383" s="82"/>
      <c r="BG383" s="81">
        <v>2.9809999999999999</v>
      </c>
      <c r="BH383" s="81">
        <v>0</v>
      </c>
      <c r="BI383" s="81">
        <v>3.4214600000000002</v>
      </c>
      <c r="BJ383" s="81">
        <v>0</v>
      </c>
      <c r="BK383" s="81">
        <v>0</v>
      </c>
      <c r="BL383" s="81">
        <v>0</v>
      </c>
      <c r="BM383" s="82"/>
      <c r="BN383" s="81">
        <v>1</v>
      </c>
      <c r="BO383" s="81">
        <v>0</v>
      </c>
      <c r="BP383" s="81">
        <v>1</v>
      </c>
      <c r="BQ383" s="81">
        <v>0</v>
      </c>
      <c r="BR383" s="81">
        <v>0</v>
      </c>
      <c r="BS383" s="81">
        <v>0</v>
      </c>
      <c r="BT383"/>
      <c r="BU383" s="80">
        <v>6.306</v>
      </c>
      <c r="BV383" s="80">
        <v>0</v>
      </c>
      <c r="BW383" s="80">
        <v>0</v>
      </c>
      <c r="BX383" s="80">
        <v>7.3969999999999994E-2</v>
      </c>
      <c r="BY383" s="80">
        <v>2.249E-2</v>
      </c>
      <c r="BZ383" s="80">
        <v>0</v>
      </c>
      <c r="CA383" s="80">
        <v>0</v>
      </c>
      <c r="CB383" s="80">
        <v>0</v>
      </c>
      <c r="CC383" s="80">
        <v>0</v>
      </c>
    </row>
    <row r="384" spans="1:81">
      <c r="A384" s="80" t="s">
        <v>2109</v>
      </c>
      <c r="B384" s="80">
        <v>151</v>
      </c>
      <c r="C384" s="80">
        <v>15</v>
      </c>
      <c r="D384" s="80">
        <v>9</v>
      </c>
      <c r="E384" s="80">
        <v>2018</v>
      </c>
      <c r="F384" s="80" t="s">
        <v>93</v>
      </c>
      <c r="G384" s="80" t="s">
        <v>2094</v>
      </c>
      <c r="H384" s="80" t="s">
        <v>2095</v>
      </c>
      <c r="I384" s="177"/>
      <c r="J384" s="81">
        <v>19.40722057041933</v>
      </c>
      <c r="K384" s="81">
        <v>0.74389394256895724</v>
      </c>
      <c r="L384" s="81">
        <v>18.504484311946566</v>
      </c>
      <c r="M384" s="81">
        <v>14.111282425364953</v>
      </c>
      <c r="N384" s="81">
        <v>14.246203291655398</v>
      </c>
      <c r="O384" s="81">
        <v>14.455015648627056</v>
      </c>
      <c r="P384" s="81">
        <v>18.182683180602279</v>
      </c>
      <c r="Q384" s="81">
        <v>0.94340481868753201</v>
      </c>
      <c r="R384" s="81">
        <v>77.559311422626735</v>
      </c>
      <c r="S384" s="81">
        <v>1.7693036686572163</v>
      </c>
      <c r="T384" s="82"/>
      <c r="U384" s="81">
        <v>3999832</v>
      </c>
      <c r="V384" s="81">
        <v>326</v>
      </c>
      <c r="W384" s="81">
        <v>515</v>
      </c>
      <c r="X384" s="81">
        <v>4413</v>
      </c>
      <c r="Y384" s="81">
        <v>7554</v>
      </c>
      <c r="Z384" s="81">
        <v>8808</v>
      </c>
      <c r="AA384" s="81">
        <v>3804</v>
      </c>
      <c r="AB384" s="81">
        <v>14885</v>
      </c>
      <c r="AC384" s="81">
        <v>13456258</v>
      </c>
      <c r="AD384" s="81">
        <v>1.7693036686572161</v>
      </c>
      <c r="AE384" s="82"/>
      <c r="AF384" s="81">
        <v>34493203.872725792</v>
      </c>
      <c r="AG384" s="81">
        <v>673052.33724105952</v>
      </c>
      <c r="AH384" s="81">
        <v>3800923.5056842612</v>
      </c>
      <c r="AI384" s="81">
        <v>24954702.875031728</v>
      </c>
      <c r="AJ384" s="81">
        <v>33831681.486798599</v>
      </c>
      <c r="AK384" s="81">
        <v>0</v>
      </c>
      <c r="AL384" s="81">
        <v>0</v>
      </c>
      <c r="AM384" s="81">
        <v>2048936.782942893</v>
      </c>
      <c r="AN384" s="81">
        <v>0</v>
      </c>
      <c r="AO384" s="81">
        <v>0</v>
      </c>
      <c r="AP384" s="82"/>
      <c r="AQ384" s="81">
        <v>248</v>
      </c>
      <c r="AR384" s="81">
        <v>43</v>
      </c>
      <c r="AS384" s="81">
        <v>0</v>
      </c>
      <c r="AT384" s="81">
        <v>0</v>
      </c>
      <c r="AU384" s="81">
        <v>0</v>
      </c>
      <c r="AV384" s="81">
        <v>1</v>
      </c>
      <c r="AW384" s="81" t="s">
        <v>564</v>
      </c>
      <c r="AX384" s="82"/>
      <c r="AY384" s="81">
        <v>1159.81</v>
      </c>
      <c r="AZ384" s="81">
        <v>12661</v>
      </c>
      <c r="BA384" s="81">
        <v>0</v>
      </c>
      <c r="BB384" s="81">
        <v>0</v>
      </c>
      <c r="BC384" s="81">
        <v>0</v>
      </c>
      <c r="BD384" s="81">
        <v>3140</v>
      </c>
      <c r="BE384" s="81" t="s">
        <v>564</v>
      </c>
      <c r="BF384" s="82"/>
      <c r="BG384" s="81">
        <v>0</v>
      </c>
      <c r="BH384" s="81">
        <v>0</v>
      </c>
      <c r="BI384" s="81">
        <v>8.5150000000000003E-2</v>
      </c>
      <c r="BJ384" s="81">
        <v>0</v>
      </c>
      <c r="BK384" s="81">
        <v>0</v>
      </c>
      <c r="BL384" s="81">
        <v>0</v>
      </c>
      <c r="BM384" s="82"/>
      <c r="BN384" s="81">
        <v>0</v>
      </c>
      <c r="BO384" s="81">
        <v>0</v>
      </c>
      <c r="BP384" s="81">
        <v>1</v>
      </c>
      <c r="BQ384" s="81">
        <v>0</v>
      </c>
      <c r="BR384" s="81">
        <v>0</v>
      </c>
      <c r="BS384" s="81">
        <v>0</v>
      </c>
      <c r="BT384"/>
      <c r="BU384" s="80">
        <v>0</v>
      </c>
      <c r="BV384" s="80">
        <v>0</v>
      </c>
      <c r="BW384" s="80">
        <v>0</v>
      </c>
      <c r="BX384" s="80">
        <v>6.4360000000000001E-2</v>
      </c>
      <c r="BY384" s="80">
        <v>2.0789999999999999E-2</v>
      </c>
      <c r="BZ384" s="80">
        <v>0</v>
      </c>
      <c r="CA384" s="80">
        <v>0</v>
      </c>
      <c r="CB384" s="80">
        <v>0</v>
      </c>
      <c r="CC384" s="80">
        <v>0</v>
      </c>
    </row>
    <row r="385" spans="1:81">
      <c r="A385" s="80" t="s">
        <v>2110</v>
      </c>
      <c r="B385" s="80">
        <v>152</v>
      </c>
      <c r="C385" s="80">
        <v>16</v>
      </c>
      <c r="D385" s="80">
        <v>9</v>
      </c>
      <c r="E385" s="80">
        <v>2019</v>
      </c>
      <c r="F385" s="80" t="s">
        <v>73</v>
      </c>
      <c r="G385" s="80" t="s">
        <v>2094</v>
      </c>
      <c r="H385" s="80" t="s">
        <v>2095</v>
      </c>
      <c r="I385" s="177"/>
      <c r="J385" s="81">
        <v>20.466449820393002</v>
      </c>
      <c r="K385" s="81">
        <v>0.71083838647188569</v>
      </c>
      <c r="L385" s="81">
        <v>18.900310584752489</v>
      </c>
      <c r="M385" s="81">
        <v>15.236825623219003</v>
      </c>
      <c r="N385" s="81">
        <v>15.561949792608148</v>
      </c>
      <c r="O385" s="81">
        <v>13.942563299119389</v>
      </c>
      <c r="P385" s="81">
        <v>17.274739999058969</v>
      </c>
      <c r="Q385" s="81">
        <v>0.90008440978466697</v>
      </c>
      <c r="R385" s="81">
        <v>76.102583893913177</v>
      </c>
      <c r="S385" s="81">
        <v>1.5660054706043007</v>
      </c>
      <c r="T385" s="82"/>
      <c r="U385" s="81">
        <v>3962896</v>
      </c>
      <c r="V385" s="81">
        <v>326</v>
      </c>
      <c r="W385" s="81">
        <v>515</v>
      </c>
      <c r="X385" s="81">
        <v>4413</v>
      </c>
      <c r="Y385" s="81">
        <v>7496</v>
      </c>
      <c r="Z385" s="81">
        <v>8729</v>
      </c>
      <c r="AA385" s="81">
        <v>3587</v>
      </c>
      <c r="AB385" s="81">
        <v>14586</v>
      </c>
      <c r="AC385" s="81">
        <v>13419779</v>
      </c>
      <c r="AD385" s="81">
        <v>1.566005470604301</v>
      </c>
      <c r="AE385" s="82"/>
      <c r="AF385" s="81">
        <v>35505863.0743986</v>
      </c>
      <c r="AG385" s="81">
        <v>656257.26594063628</v>
      </c>
      <c r="AH385" s="81">
        <v>4396503.4398414632</v>
      </c>
      <c r="AI385" s="81">
        <v>25211755.325856589</v>
      </c>
      <c r="AJ385" s="81">
        <v>33864298.653772406</v>
      </c>
      <c r="AK385" s="81">
        <v>0</v>
      </c>
      <c r="AL385" s="81">
        <v>0</v>
      </c>
      <c r="AM385" s="81">
        <v>1986503.3966507884</v>
      </c>
      <c r="AN385" s="81">
        <v>0</v>
      </c>
      <c r="AO385" s="81">
        <v>0</v>
      </c>
      <c r="AP385" s="82"/>
      <c r="AQ385" s="81">
        <v>257</v>
      </c>
      <c r="AR385" s="81">
        <v>47</v>
      </c>
      <c r="AS385" s="81">
        <v>0</v>
      </c>
      <c r="AT385" s="81">
        <v>0</v>
      </c>
      <c r="AU385" s="81">
        <v>0</v>
      </c>
      <c r="AV385" s="81">
        <v>1</v>
      </c>
      <c r="AW385" s="81" t="s">
        <v>564</v>
      </c>
      <c r="AX385" s="82"/>
      <c r="AY385" s="81">
        <v>1218.01</v>
      </c>
      <c r="AZ385" s="81">
        <v>12839.4</v>
      </c>
      <c r="BA385" s="81">
        <v>0</v>
      </c>
      <c r="BB385" s="81">
        <v>0</v>
      </c>
      <c r="BC385" s="81">
        <v>0</v>
      </c>
      <c r="BD385" s="81">
        <v>3140</v>
      </c>
      <c r="BE385" s="81" t="s">
        <v>564</v>
      </c>
      <c r="BF385" s="82"/>
      <c r="BG385" s="81">
        <v>0</v>
      </c>
      <c r="BH385" s="81">
        <v>0</v>
      </c>
      <c r="BI385" s="81">
        <v>8.7749999999999995E-2</v>
      </c>
      <c r="BJ385" s="81">
        <v>0</v>
      </c>
      <c r="BK385" s="81">
        <v>0</v>
      </c>
      <c r="BL385" s="81">
        <v>0</v>
      </c>
      <c r="BM385" s="82"/>
      <c r="BN385" s="81">
        <v>0</v>
      </c>
      <c r="BO385" s="81">
        <v>0</v>
      </c>
      <c r="BP385" s="81">
        <v>1</v>
      </c>
      <c r="BQ385" s="81">
        <v>0</v>
      </c>
      <c r="BR385" s="81">
        <v>0</v>
      </c>
      <c r="BS385" s="81">
        <v>0</v>
      </c>
      <c r="BT385"/>
      <c r="BU385" s="80">
        <v>0</v>
      </c>
      <c r="BV385" s="80">
        <v>0</v>
      </c>
      <c r="BW385" s="80">
        <v>0</v>
      </c>
      <c r="BX385" s="80">
        <v>6.9019999999999998E-2</v>
      </c>
      <c r="BY385" s="80">
        <v>1.873E-2</v>
      </c>
      <c r="BZ385" s="80">
        <v>0</v>
      </c>
      <c r="CA385" s="80">
        <v>0</v>
      </c>
      <c r="CB385" s="80">
        <v>0</v>
      </c>
      <c r="CC385" s="80">
        <v>0</v>
      </c>
    </row>
    <row r="386" spans="1:81">
      <c r="A386" s="80" t="s">
        <v>2111</v>
      </c>
      <c r="B386" s="80">
        <v>153</v>
      </c>
      <c r="C386" s="80">
        <v>17</v>
      </c>
      <c r="D386" s="80">
        <v>9</v>
      </c>
      <c r="E386" s="80">
        <v>2020</v>
      </c>
      <c r="F386" s="80" t="s">
        <v>218</v>
      </c>
      <c r="G386" s="174" t="s">
        <v>2094</v>
      </c>
      <c r="H386" s="80" t="s">
        <v>2095</v>
      </c>
      <c r="I386" s="177"/>
      <c r="J386" s="81">
        <v>21.535127279203749</v>
      </c>
      <c r="K386" s="81">
        <v>0.9686302780718532</v>
      </c>
      <c r="L386" s="81">
        <v>23.58627405277235</v>
      </c>
      <c r="M386" s="81">
        <v>12.827836128597673</v>
      </c>
      <c r="N386" s="81">
        <v>15.033999750711295</v>
      </c>
      <c r="O386" s="81">
        <v>12.093907596248179</v>
      </c>
      <c r="P386" s="81">
        <v>16.303051408253321</v>
      </c>
      <c r="Q386" s="81">
        <v>0.84217097213854464</v>
      </c>
      <c r="R386" s="81">
        <v>71.727051137039197</v>
      </c>
      <c r="S386" s="81">
        <v>1.7120868243473359</v>
      </c>
      <c r="T386" s="82"/>
      <c r="U386" s="81">
        <v>4273485</v>
      </c>
      <c r="V386" s="81">
        <v>394</v>
      </c>
      <c r="W386" s="81">
        <v>561</v>
      </c>
      <c r="X386" s="81">
        <v>3798</v>
      </c>
      <c r="Y386" s="81">
        <v>7422</v>
      </c>
      <c r="Z386" s="81">
        <v>8642</v>
      </c>
      <c r="AA386" s="81">
        <v>3678</v>
      </c>
      <c r="AB386" s="81">
        <v>14283</v>
      </c>
      <c r="AC386" s="81">
        <v>12714191.000000002</v>
      </c>
      <c r="AD386" s="81">
        <v>1.7120868243473359</v>
      </c>
      <c r="AE386" s="82"/>
      <c r="AF386" s="81">
        <v>36123852.156511903</v>
      </c>
      <c r="AG386" s="81">
        <v>831105.672016075</v>
      </c>
      <c r="AH386" s="81">
        <v>6356489.7374054687</v>
      </c>
      <c r="AI386" s="81">
        <v>20446248.032449588</v>
      </c>
      <c r="AJ386" s="81">
        <v>30921124.331793319</v>
      </c>
      <c r="AK386" s="81"/>
      <c r="AL386" s="81"/>
      <c r="AM386" s="81">
        <v>1864090.1874397513</v>
      </c>
      <c r="AN386" s="81"/>
      <c r="AO386" s="81"/>
      <c r="AP386" s="82"/>
      <c r="AQ386" s="81">
        <v>267</v>
      </c>
      <c r="AR386" s="81">
        <v>47</v>
      </c>
      <c r="AS386" s="81">
        <v>0</v>
      </c>
      <c r="AT386" s="81">
        <v>0</v>
      </c>
      <c r="AU386" s="81">
        <v>0</v>
      </c>
      <c r="AV386" s="81">
        <v>1</v>
      </c>
      <c r="AW386" s="81">
        <v>0</v>
      </c>
      <c r="AX386" s="82"/>
      <c r="AY386" s="81">
        <v>1278.19</v>
      </c>
      <c r="AZ386" s="81">
        <v>12839.4</v>
      </c>
      <c r="BA386" s="81">
        <v>0</v>
      </c>
      <c r="BB386" s="81">
        <v>0</v>
      </c>
      <c r="BC386" s="81">
        <v>0</v>
      </c>
      <c r="BD386" s="81">
        <v>3140</v>
      </c>
      <c r="BE386" s="81">
        <v>0</v>
      </c>
      <c r="BF386" s="82"/>
      <c r="BG386" s="81">
        <v>0</v>
      </c>
      <c r="BH386" s="81">
        <v>0</v>
      </c>
      <c r="BI386" s="81">
        <v>3.9923000000000002</v>
      </c>
      <c r="BJ386" s="81">
        <v>0</v>
      </c>
      <c r="BK386" s="81">
        <v>0</v>
      </c>
      <c r="BL386" s="81">
        <v>0</v>
      </c>
      <c r="BM386" s="82"/>
      <c r="BN386" s="81">
        <v>0</v>
      </c>
      <c r="BO386" s="81">
        <v>0</v>
      </c>
      <c r="BP386" s="81">
        <v>1</v>
      </c>
      <c r="BQ386" s="81">
        <v>0</v>
      </c>
      <c r="BR386" s="81">
        <v>0</v>
      </c>
      <c r="BS386" s="81">
        <v>0</v>
      </c>
      <c r="BT386"/>
      <c r="BU386" s="80">
        <v>3.899</v>
      </c>
      <c r="BV386" s="80">
        <v>0</v>
      </c>
      <c r="BW386" s="80">
        <v>0</v>
      </c>
      <c r="BX386" s="80">
        <v>6.9930000000000006E-2</v>
      </c>
      <c r="BY386" s="80">
        <v>2.3369999999999998E-2</v>
      </c>
      <c r="BZ386" s="80">
        <v>0</v>
      </c>
      <c r="CA386" s="80">
        <v>0</v>
      </c>
      <c r="CB386" s="80">
        <v>0</v>
      </c>
      <c r="CC386" s="80">
        <v>0</v>
      </c>
    </row>
    <row r="387" spans="1:81">
      <c r="A387" s="80" t="s">
        <v>2112</v>
      </c>
      <c r="B387" s="80">
        <v>153</v>
      </c>
      <c r="C387" s="80">
        <v>18</v>
      </c>
      <c r="D387" s="80">
        <v>9</v>
      </c>
      <c r="E387" s="80">
        <v>2021</v>
      </c>
      <c r="F387" s="80" t="s">
        <v>75</v>
      </c>
      <c r="G387" s="174" t="s">
        <v>2094</v>
      </c>
      <c r="H387" s="80" t="s">
        <v>2095</v>
      </c>
      <c r="I387" s="177"/>
      <c r="J387" s="81">
        <v>16.423110993713539</v>
      </c>
      <c r="K387" s="81">
        <v>0.98298322900852042</v>
      </c>
      <c r="L387" s="81">
        <v>20.641260210259109</v>
      </c>
      <c r="M387" s="81">
        <v>12.009835034504306</v>
      </c>
      <c r="N387" s="81">
        <v>12.310428993835234</v>
      </c>
      <c r="O387" s="81">
        <v>11.637878441542503</v>
      </c>
      <c r="P387" s="81">
        <v>16.517590807410759</v>
      </c>
      <c r="Q387" s="81">
        <v>0.82852873750539369</v>
      </c>
      <c r="R387" s="81">
        <v>71.971584087595176</v>
      </c>
      <c r="S387" s="81">
        <v>1.2943883087496619</v>
      </c>
      <c r="T387" s="82"/>
      <c r="U387" s="81">
        <v>4230946</v>
      </c>
      <c r="V387" s="81">
        <v>394</v>
      </c>
      <c r="W387" s="81">
        <v>561</v>
      </c>
      <c r="X387" s="81">
        <v>3798</v>
      </c>
      <c r="Y387" s="81">
        <v>7306</v>
      </c>
      <c r="Z387" s="81">
        <v>8563</v>
      </c>
      <c r="AA387" s="81">
        <v>3634</v>
      </c>
      <c r="AB387" s="81">
        <v>13885</v>
      </c>
      <c r="AC387" s="81">
        <v>12365417.999999998</v>
      </c>
      <c r="AD387" s="81">
        <v>1.2943883087496619</v>
      </c>
      <c r="AE387" s="82"/>
      <c r="AF387" s="81">
        <v>31478031.586090203</v>
      </c>
      <c r="AG387" s="81">
        <v>843145.14869154745</v>
      </c>
      <c r="AH387" s="81">
        <v>5865366.6380401831</v>
      </c>
      <c r="AI387" s="81">
        <v>22802635.808723427</v>
      </c>
      <c r="AJ387" s="81">
        <v>30927172.294729639</v>
      </c>
      <c r="AK387" s="81">
        <v>0</v>
      </c>
      <c r="AL387" s="81">
        <v>0</v>
      </c>
      <c r="AM387" s="81">
        <v>1822599.0822113436</v>
      </c>
      <c r="AN387" s="81">
        <v>0</v>
      </c>
      <c r="AO387" s="81">
        <v>0</v>
      </c>
      <c r="AP387" s="82"/>
      <c r="AQ387" s="81">
        <v>277</v>
      </c>
      <c r="AR387" s="81">
        <v>48</v>
      </c>
      <c r="AS387" s="81">
        <v>0</v>
      </c>
      <c r="AT387" s="81">
        <v>0</v>
      </c>
      <c r="AU387" s="81">
        <v>0</v>
      </c>
      <c r="AV387" s="81">
        <v>1</v>
      </c>
      <c r="AW387" s="81"/>
      <c r="AX387" s="82"/>
      <c r="AY387" s="81">
        <v>1338.59</v>
      </c>
      <c r="AZ387" s="81">
        <v>12888.9</v>
      </c>
      <c r="BA387" s="81">
        <v>0</v>
      </c>
      <c r="BB387" s="81">
        <v>0</v>
      </c>
      <c r="BC387" s="81">
        <v>0</v>
      </c>
      <c r="BD387" s="81">
        <v>3140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2113</v>
      </c>
      <c r="B388" s="80">
        <v>153</v>
      </c>
      <c r="C388" s="80">
        <v>19</v>
      </c>
      <c r="D388" s="80">
        <v>9</v>
      </c>
      <c r="E388" s="80">
        <v>2022</v>
      </c>
      <c r="F388" s="80" t="s">
        <v>568</v>
      </c>
      <c r="G388" s="80" t="s">
        <v>2094</v>
      </c>
      <c r="H388" s="80" t="s">
        <v>2095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295</v>
      </c>
      <c r="AR388" s="81">
        <v>48</v>
      </c>
      <c r="AS388" s="81">
        <v>0</v>
      </c>
      <c r="AT388" s="81">
        <v>0</v>
      </c>
      <c r="AU388" s="81">
        <v>0</v>
      </c>
      <c r="AV388" s="81">
        <v>1</v>
      </c>
      <c r="AW388" s="81"/>
      <c r="AX388" s="82"/>
      <c r="AY388" s="81">
        <v>1473.3499999999995</v>
      </c>
      <c r="AZ388" s="81">
        <v>12888.899999999998</v>
      </c>
      <c r="BA388" s="81">
        <v>0</v>
      </c>
      <c r="BB388" s="81">
        <v>0</v>
      </c>
      <c r="BC388" s="81">
        <v>0</v>
      </c>
      <c r="BD388" s="81">
        <v>3140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2114</v>
      </c>
      <c r="B389" s="80">
        <v>69</v>
      </c>
      <c r="C389" s="80">
        <v>1</v>
      </c>
      <c r="D389" s="80">
        <v>5</v>
      </c>
      <c r="E389" s="80">
        <v>1990</v>
      </c>
      <c r="F389" s="80" t="s">
        <v>562</v>
      </c>
      <c r="G389" s="80" t="s">
        <v>2115</v>
      </c>
      <c r="H389" s="80" t="s">
        <v>2116</v>
      </c>
      <c r="I389" s="177"/>
      <c r="J389" s="81">
        <v>25.05705685447117</v>
      </c>
      <c r="K389" s="81">
        <v>4.2270422400992462</v>
      </c>
      <c r="L389" s="81">
        <v>14.186354846584118</v>
      </c>
      <c r="M389" s="81">
        <v>11.692807311547915</v>
      </c>
      <c r="N389" s="81">
        <v>18.250689890765102</v>
      </c>
      <c r="O389" s="81">
        <v>14.429446306294064</v>
      </c>
      <c r="P389" s="81">
        <v>30.393998462645246</v>
      </c>
      <c r="Q389" s="81">
        <v>1.4475318335662539</v>
      </c>
      <c r="R389" s="81">
        <v>0</v>
      </c>
      <c r="S389" s="81">
        <v>1.3388873393409646</v>
      </c>
      <c r="T389" s="82"/>
      <c r="U389" s="81">
        <v>2020752</v>
      </c>
      <c r="V389" s="81">
        <v>1243</v>
      </c>
      <c r="W389" s="81">
        <v>185</v>
      </c>
      <c r="X389" s="81">
        <v>4587</v>
      </c>
      <c r="Y389" s="81">
        <v>6594</v>
      </c>
      <c r="Z389" s="81">
        <v>5935</v>
      </c>
      <c r="AA389" s="81">
        <v>7380</v>
      </c>
      <c r="AB389" s="81">
        <v>23503</v>
      </c>
      <c r="AC389" s="81">
        <v>0</v>
      </c>
      <c r="AD389" s="81">
        <v>1.3388873393409646</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2117</v>
      </c>
      <c r="B390" s="80">
        <v>70</v>
      </c>
      <c r="C390" s="80">
        <v>2</v>
      </c>
      <c r="D390" s="80">
        <v>5</v>
      </c>
      <c r="E390" s="80">
        <v>2005</v>
      </c>
      <c r="F390" s="80" t="s">
        <v>565</v>
      </c>
      <c r="G390" s="80" t="s">
        <v>2115</v>
      </c>
      <c r="H390" s="80" t="s">
        <v>2116</v>
      </c>
      <c r="I390" s="177"/>
      <c r="J390" s="81">
        <v>8.7107140088195987</v>
      </c>
      <c r="K390" s="81">
        <v>2.3562514079323771</v>
      </c>
      <c r="L390" s="81">
        <v>6.9005932766790625</v>
      </c>
      <c r="M390" s="81">
        <v>15.133005123354158</v>
      </c>
      <c r="N390" s="81">
        <v>20.350149482621887</v>
      </c>
      <c r="O390" s="81">
        <v>19.333311508589791</v>
      </c>
      <c r="P390" s="81">
        <v>34.778236821564668</v>
      </c>
      <c r="Q390" s="81">
        <v>1.1636851867537055</v>
      </c>
      <c r="R390" s="81">
        <v>0</v>
      </c>
      <c r="S390" s="81">
        <v>1.220020648</v>
      </c>
      <c r="T390" s="82"/>
      <c r="U390" s="81">
        <v>802913</v>
      </c>
      <c r="V390" s="81">
        <v>948</v>
      </c>
      <c r="W390" s="81">
        <v>91</v>
      </c>
      <c r="X390" s="81">
        <v>3353</v>
      </c>
      <c r="Y390" s="81">
        <v>6710</v>
      </c>
      <c r="Z390" s="81">
        <v>9202</v>
      </c>
      <c r="AA390" s="81">
        <v>6916</v>
      </c>
      <c r="AB390" s="81">
        <v>19752</v>
      </c>
      <c r="AC390" s="81">
        <v>0</v>
      </c>
      <c r="AD390" s="81">
        <v>1.220020648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2118</v>
      </c>
      <c r="B391" s="80">
        <v>71</v>
      </c>
      <c r="C391" s="80">
        <v>3</v>
      </c>
      <c r="D391" s="80">
        <v>5</v>
      </c>
      <c r="E391" s="80">
        <v>2006</v>
      </c>
      <c r="F391" s="80" t="s">
        <v>566</v>
      </c>
      <c r="G391" s="80" t="s">
        <v>2115</v>
      </c>
      <c r="H391" s="80" t="s">
        <v>2116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2119</v>
      </c>
      <c r="B392" s="80">
        <v>72</v>
      </c>
      <c r="C392" s="80">
        <v>4</v>
      </c>
      <c r="D392" s="80">
        <v>5</v>
      </c>
      <c r="E392" s="80">
        <v>2007</v>
      </c>
      <c r="F392" s="80" t="s">
        <v>567</v>
      </c>
      <c r="G392" s="80" t="s">
        <v>2115</v>
      </c>
      <c r="H392" s="80" t="s">
        <v>2116</v>
      </c>
      <c r="I392" s="177"/>
      <c r="J392" s="81">
        <v>7.5354498730428396</v>
      </c>
      <c r="K392" s="81">
        <v>2.5694424644291436</v>
      </c>
      <c r="L392" s="81">
        <v>12.729433522113647</v>
      </c>
      <c r="M392" s="81">
        <v>18.074477214142235</v>
      </c>
      <c r="N392" s="81">
        <v>20.53325312962442</v>
      </c>
      <c r="O392" s="81">
        <v>18.755383080763689</v>
      </c>
      <c r="P392" s="81">
        <v>34.627186063839567</v>
      </c>
      <c r="Q392" s="81">
        <v>1.1779045378906707</v>
      </c>
      <c r="R392" s="81">
        <v>0</v>
      </c>
      <c r="S392" s="81">
        <v>1.2474735436800002</v>
      </c>
      <c r="T392" s="82"/>
      <c r="U392" s="81">
        <v>790146</v>
      </c>
      <c r="V392" s="81">
        <v>1054</v>
      </c>
      <c r="W392" s="81">
        <v>164</v>
      </c>
      <c r="X392" s="81">
        <v>4614</v>
      </c>
      <c r="Y392" s="81">
        <v>6742</v>
      </c>
      <c r="Z392" s="81">
        <v>9280</v>
      </c>
      <c r="AA392" s="81">
        <v>6781</v>
      </c>
      <c r="AB392" s="81">
        <v>18936</v>
      </c>
      <c r="AC392" s="81">
        <v>0</v>
      </c>
      <c r="AD392" s="81">
        <v>1.2474735436800002</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2120</v>
      </c>
      <c r="B393" s="80">
        <v>73</v>
      </c>
      <c r="C393" s="80">
        <v>5</v>
      </c>
      <c r="D393" s="80">
        <v>5</v>
      </c>
      <c r="E393" s="80">
        <v>2008</v>
      </c>
      <c r="F393" s="80" t="s">
        <v>84</v>
      </c>
      <c r="G393" s="80" t="s">
        <v>2115</v>
      </c>
      <c r="H393" s="80" t="s">
        <v>2116</v>
      </c>
      <c r="I393" s="177"/>
      <c r="J393" s="81">
        <v>6.2607341917896528</v>
      </c>
      <c r="K393" s="81">
        <v>1.9030271497440352</v>
      </c>
      <c r="L393" s="81">
        <v>11.407077617359489</v>
      </c>
      <c r="M393" s="81">
        <v>18.826304048951975</v>
      </c>
      <c r="N393" s="81">
        <v>18.29698181396882</v>
      </c>
      <c r="O393" s="81">
        <v>18.16433113737407</v>
      </c>
      <c r="P393" s="81">
        <v>34.245977579428946</v>
      </c>
      <c r="Q393" s="81">
        <v>1.1367691332419616</v>
      </c>
      <c r="R393" s="81">
        <v>0</v>
      </c>
      <c r="S393" s="81">
        <v>1.1284269367799999</v>
      </c>
      <c r="T393" s="82"/>
      <c r="U393" s="81">
        <v>676964</v>
      </c>
      <c r="V393" s="81">
        <v>1054</v>
      </c>
      <c r="W393" s="81">
        <v>164</v>
      </c>
      <c r="X393" s="81">
        <v>4614</v>
      </c>
      <c r="Y393" s="81">
        <v>6739</v>
      </c>
      <c r="Z393" s="81">
        <v>9303</v>
      </c>
      <c r="AA393" s="81">
        <v>6714</v>
      </c>
      <c r="AB393" s="81">
        <v>18575</v>
      </c>
      <c r="AC393" s="81">
        <v>0</v>
      </c>
      <c r="AD393" s="81">
        <v>1.1284269367799999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2121</v>
      </c>
      <c r="B394" s="80">
        <v>74</v>
      </c>
      <c r="C394" s="80">
        <v>6</v>
      </c>
      <c r="D394" s="80">
        <v>5</v>
      </c>
      <c r="E394" s="80">
        <v>2009</v>
      </c>
      <c r="F394" s="80" t="s">
        <v>85</v>
      </c>
      <c r="G394" s="80" t="s">
        <v>2115</v>
      </c>
      <c r="H394" s="80" t="s">
        <v>2116</v>
      </c>
      <c r="I394" s="177"/>
      <c r="J394" s="81">
        <v>6.3426478404603817</v>
      </c>
      <c r="K394" s="81">
        <v>1.7011084744803995</v>
      </c>
      <c r="L394" s="81">
        <v>12.9152084583716</v>
      </c>
      <c r="M394" s="81">
        <v>17.856097417585332</v>
      </c>
      <c r="N394" s="81">
        <v>17.704018079117535</v>
      </c>
      <c r="O394" s="81">
        <v>18.53916359611949</v>
      </c>
      <c r="P394" s="81">
        <v>33.000490586193138</v>
      </c>
      <c r="Q394" s="81">
        <v>1.0697139958019506</v>
      </c>
      <c r="R394" s="81">
        <v>0</v>
      </c>
      <c r="S394" s="81">
        <v>1.4382342612000001</v>
      </c>
      <c r="T394" s="82"/>
      <c r="U394" s="81">
        <v>619801</v>
      </c>
      <c r="V394" s="81">
        <v>898</v>
      </c>
      <c r="W394" s="81">
        <v>267</v>
      </c>
      <c r="X394" s="81">
        <v>4669</v>
      </c>
      <c r="Y394" s="81">
        <v>6773</v>
      </c>
      <c r="Z394" s="81">
        <v>9372</v>
      </c>
      <c r="AA394" s="81">
        <v>6642</v>
      </c>
      <c r="AB394" s="81">
        <v>18349</v>
      </c>
      <c r="AC394" s="81">
        <v>0</v>
      </c>
      <c r="AD394" s="81">
        <v>1.4382342612000001</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3.86</v>
      </c>
      <c r="BJ394" s="81">
        <v>0</v>
      </c>
      <c r="BK394" s="81">
        <v>0</v>
      </c>
      <c r="BL394" s="81">
        <v>0</v>
      </c>
      <c r="BM394" s="82"/>
      <c r="BN394" s="81">
        <v>0</v>
      </c>
      <c r="BO394" s="81">
        <v>0</v>
      </c>
      <c r="BP394" s="81">
        <v>1</v>
      </c>
      <c r="BQ394" s="81">
        <v>0</v>
      </c>
      <c r="BR394" s="81">
        <v>0</v>
      </c>
      <c r="BS394" s="81">
        <v>0</v>
      </c>
      <c r="BT394"/>
      <c r="BU394" s="80"/>
      <c r="BV394" s="80"/>
      <c r="BW394" s="80"/>
      <c r="BX394" s="80"/>
      <c r="BY394" s="80"/>
      <c r="BZ394" s="80"/>
      <c r="CA394" s="80"/>
      <c r="CB394" s="80"/>
      <c r="CC394" s="80"/>
    </row>
    <row r="395" spans="1:81">
      <c r="A395" s="80" t="s">
        <v>2122</v>
      </c>
      <c r="B395" s="80">
        <v>75</v>
      </c>
      <c r="C395" s="80">
        <v>7</v>
      </c>
      <c r="D395" s="80">
        <v>5</v>
      </c>
      <c r="E395" s="80">
        <v>2010</v>
      </c>
      <c r="F395" s="80" t="s">
        <v>86</v>
      </c>
      <c r="G395" s="80" t="s">
        <v>2115</v>
      </c>
      <c r="H395" s="80" t="s">
        <v>2116</v>
      </c>
      <c r="I395" s="177"/>
      <c r="J395" s="81">
        <v>7.0772692298744122</v>
      </c>
      <c r="K395" s="81">
        <v>1.8327806306402217</v>
      </c>
      <c r="L395" s="81">
        <v>12.436911147288431</v>
      </c>
      <c r="M395" s="81">
        <v>18.861972083149862</v>
      </c>
      <c r="N395" s="81">
        <v>21.390001903068644</v>
      </c>
      <c r="O395" s="81">
        <v>18.431755342317697</v>
      </c>
      <c r="P395" s="81">
        <v>33.402416414041838</v>
      </c>
      <c r="Q395" s="81">
        <v>1.0956904959112781</v>
      </c>
      <c r="R395" s="81">
        <v>0</v>
      </c>
      <c r="S395" s="81">
        <v>0.98390560108000014</v>
      </c>
      <c r="T395" s="82"/>
      <c r="U395" s="81">
        <v>687021</v>
      </c>
      <c r="V395" s="81">
        <v>898</v>
      </c>
      <c r="W395" s="81">
        <v>267</v>
      </c>
      <c r="X395" s="81">
        <v>4669</v>
      </c>
      <c r="Y395" s="81">
        <v>6759</v>
      </c>
      <c r="Z395" s="81">
        <v>9361</v>
      </c>
      <c r="AA395" s="81">
        <v>6555</v>
      </c>
      <c r="AB395" s="81">
        <v>18009</v>
      </c>
      <c r="AC395" s="81">
        <v>0</v>
      </c>
      <c r="AD395" s="81">
        <v>0.98390560108000014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3.74</v>
      </c>
      <c r="BJ395" s="81">
        <v>0</v>
      </c>
      <c r="BK395" s="81">
        <v>0</v>
      </c>
      <c r="BL395" s="81">
        <v>0</v>
      </c>
      <c r="BM395" s="82"/>
      <c r="BN395" s="81">
        <v>0</v>
      </c>
      <c r="BO395" s="81">
        <v>0</v>
      </c>
      <c r="BP395" s="81">
        <v>1</v>
      </c>
      <c r="BQ395" s="81">
        <v>0</v>
      </c>
      <c r="BR395" s="81">
        <v>0</v>
      </c>
      <c r="BS395" s="81">
        <v>0</v>
      </c>
      <c r="BT395"/>
      <c r="BU395" s="80">
        <v>3.74</v>
      </c>
      <c r="BV395" s="80">
        <v>0</v>
      </c>
      <c r="BW395" s="80">
        <v>0</v>
      </c>
      <c r="BX395" s="80">
        <v>0</v>
      </c>
      <c r="BY395" s="80">
        <v>0</v>
      </c>
      <c r="BZ395" s="80">
        <v>0</v>
      </c>
      <c r="CA395" s="80">
        <v>0</v>
      </c>
      <c r="CB395" s="80">
        <v>0</v>
      </c>
      <c r="CC395" s="80">
        <v>0</v>
      </c>
    </row>
    <row r="396" spans="1:81">
      <c r="A396" s="80" t="s">
        <v>2123</v>
      </c>
      <c r="B396" s="80">
        <v>76</v>
      </c>
      <c r="C396" s="80">
        <v>8</v>
      </c>
      <c r="D396" s="80">
        <v>5</v>
      </c>
      <c r="E396" s="80">
        <v>2011</v>
      </c>
      <c r="F396" s="80" t="s">
        <v>87</v>
      </c>
      <c r="G396" s="80" t="s">
        <v>2115</v>
      </c>
      <c r="H396" s="80" t="s">
        <v>2116</v>
      </c>
      <c r="I396" s="177"/>
      <c r="J396" s="81">
        <v>7.1404473826623436</v>
      </c>
      <c r="K396" s="81">
        <v>2.4214695279220777</v>
      </c>
      <c r="L396" s="81">
        <v>11.01467542584964</v>
      </c>
      <c r="M396" s="81">
        <v>21.661042066053739</v>
      </c>
      <c r="N396" s="81">
        <v>26.200122658693473</v>
      </c>
      <c r="O396" s="81">
        <v>18.045621136524062</v>
      </c>
      <c r="P396" s="81">
        <v>32.179819015050747</v>
      </c>
      <c r="Q396" s="81">
        <v>1.234576931045068</v>
      </c>
      <c r="R396" s="81">
        <v>0</v>
      </c>
      <c r="S396" s="81">
        <v>1.6497997235199997</v>
      </c>
      <c r="T396" s="82"/>
      <c r="U396" s="81">
        <v>597918</v>
      </c>
      <c r="V396" s="81">
        <v>898</v>
      </c>
      <c r="W396" s="81">
        <v>267</v>
      </c>
      <c r="X396" s="81">
        <v>4669</v>
      </c>
      <c r="Y396" s="81">
        <v>6736</v>
      </c>
      <c r="Z396" s="81">
        <v>9364</v>
      </c>
      <c r="AA396" s="81">
        <v>6503</v>
      </c>
      <c r="AB396" s="81">
        <v>17592</v>
      </c>
      <c r="AC396" s="81">
        <v>0</v>
      </c>
      <c r="AD396" s="81">
        <v>1.6497997235199997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3.11</v>
      </c>
      <c r="BJ396" s="81">
        <v>0</v>
      </c>
      <c r="BK396" s="81">
        <v>0</v>
      </c>
      <c r="BL396" s="81">
        <v>0</v>
      </c>
      <c r="BM396" s="82"/>
      <c r="BN396" s="81">
        <v>0</v>
      </c>
      <c r="BO396" s="81">
        <v>0</v>
      </c>
      <c r="BP396" s="81">
        <v>1</v>
      </c>
      <c r="BQ396" s="81">
        <v>0</v>
      </c>
      <c r="BR396" s="81">
        <v>0</v>
      </c>
      <c r="BS396" s="81">
        <v>0</v>
      </c>
      <c r="BT396"/>
      <c r="BU396" s="80">
        <v>3.11</v>
      </c>
      <c r="BV396" s="80">
        <v>0</v>
      </c>
      <c r="BW396" s="80">
        <v>0</v>
      </c>
      <c r="BX396" s="80">
        <v>0</v>
      </c>
      <c r="BY396" s="80">
        <v>0</v>
      </c>
      <c r="BZ396" s="80">
        <v>0</v>
      </c>
      <c r="CA396" s="80">
        <v>0</v>
      </c>
      <c r="CB396" s="80">
        <v>0</v>
      </c>
      <c r="CC396" s="80">
        <v>0</v>
      </c>
    </row>
    <row r="397" spans="1:81">
      <c r="A397" s="80" t="s">
        <v>2124</v>
      </c>
      <c r="B397" s="80">
        <v>77</v>
      </c>
      <c r="C397" s="80">
        <v>9</v>
      </c>
      <c r="D397" s="80">
        <v>5</v>
      </c>
      <c r="E397" s="80">
        <v>2012</v>
      </c>
      <c r="F397" s="80" t="s">
        <v>88</v>
      </c>
      <c r="G397" s="80" t="s">
        <v>2115</v>
      </c>
      <c r="H397" s="80" t="s">
        <v>2116</v>
      </c>
      <c r="I397" s="177"/>
      <c r="J397" s="81">
        <v>9.5157362009720483</v>
      </c>
      <c r="K397" s="81">
        <v>2.3410916825937123</v>
      </c>
      <c r="L397" s="81">
        <v>10.907059534901149</v>
      </c>
      <c r="M397" s="81">
        <v>24.420053373001668</v>
      </c>
      <c r="N397" s="81">
        <v>28.094670852632394</v>
      </c>
      <c r="O397" s="81">
        <v>17.957151626359494</v>
      </c>
      <c r="P397" s="81">
        <v>32.14891578157475</v>
      </c>
      <c r="Q397" s="81">
        <v>1.3146518549012796</v>
      </c>
      <c r="R397" s="81">
        <v>0</v>
      </c>
      <c r="S397" s="81">
        <v>1.59892148275</v>
      </c>
      <c r="T397" s="82"/>
      <c r="U397" s="81">
        <v>713416</v>
      </c>
      <c r="V397" s="81">
        <v>898</v>
      </c>
      <c r="W397" s="81">
        <v>267</v>
      </c>
      <c r="X397" s="81">
        <v>4669</v>
      </c>
      <c r="Y397" s="81">
        <v>6748</v>
      </c>
      <c r="Z397" s="81">
        <v>9392</v>
      </c>
      <c r="AA397" s="81">
        <v>6460</v>
      </c>
      <c r="AB397" s="81">
        <v>17242</v>
      </c>
      <c r="AC397" s="81">
        <v>0</v>
      </c>
      <c r="AD397" s="81">
        <v>1.59892148275</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3.5459999999999998</v>
      </c>
      <c r="BJ397" s="81">
        <v>0</v>
      </c>
      <c r="BK397" s="81">
        <v>0</v>
      </c>
      <c r="BL397" s="81">
        <v>0</v>
      </c>
      <c r="BM397" s="82"/>
      <c r="BN397" s="81">
        <v>0</v>
      </c>
      <c r="BO397" s="81">
        <v>0</v>
      </c>
      <c r="BP397" s="81">
        <v>1</v>
      </c>
      <c r="BQ397" s="81">
        <v>0</v>
      </c>
      <c r="BR397" s="81">
        <v>0</v>
      </c>
      <c r="BS397" s="81">
        <v>0</v>
      </c>
      <c r="BT397"/>
      <c r="BU397" s="80">
        <v>3.5459999999999998</v>
      </c>
      <c r="BV397" s="80">
        <v>0</v>
      </c>
      <c r="BW397" s="80">
        <v>0</v>
      </c>
      <c r="BX397" s="80">
        <v>0</v>
      </c>
      <c r="BY397" s="80">
        <v>0</v>
      </c>
      <c r="BZ397" s="80">
        <v>0</v>
      </c>
      <c r="CA397" s="80">
        <v>0</v>
      </c>
      <c r="CB397" s="80">
        <v>0</v>
      </c>
      <c r="CC397" s="80">
        <v>0</v>
      </c>
    </row>
    <row r="398" spans="1:81">
      <c r="A398" s="80" t="s">
        <v>2125</v>
      </c>
      <c r="B398" s="80">
        <v>78</v>
      </c>
      <c r="C398" s="80">
        <v>10</v>
      </c>
      <c r="D398" s="80">
        <v>5</v>
      </c>
      <c r="E398" s="80">
        <v>2013</v>
      </c>
      <c r="F398" s="80" t="s">
        <v>89</v>
      </c>
      <c r="G398" s="80" t="s">
        <v>2115</v>
      </c>
      <c r="H398" s="80" t="s">
        <v>2116</v>
      </c>
      <c r="I398" s="177"/>
      <c r="J398" s="81">
        <v>7.8907060396455186</v>
      </c>
      <c r="K398" s="81">
        <v>2.0190202456969795</v>
      </c>
      <c r="L398" s="81">
        <v>10.269366815142766</v>
      </c>
      <c r="M398" s="81">
        <v>23.953227002501155</v>
      </c>
      <c r="N398" s="81">
        <v>30.651726619121678</v>
      </c>
      <c r="O398" s="81">
        <v>17.012130907221021</v>
      </c>
      <c r="P398" s="81">
        <v>32.235081892554696</v>
      </c>
      <c r="Q398" s="81">
        <v>1.3135858976271606</v>
      </c>
      <c r="R398" s="81">
        <v>0</v>
      </c>
      <c r="S398" s="81">
        <v>1.58956555452</v>
      </c>
      <c r="T398" s="82"/>
      <c r="U398" s="81">
        <v>556500</v>
      </c>
      <c r="V398" s="81">
        <v>898</v>
      </c>
      <c r="W398" s="81">
        <v>267</v>
      </c>
      <c r="X398" s="81">
        <v>4669</v>
      </c>
      <c r="Y398" s="81">
        <v>6720</v>
      </c>
      <c r="Z398" s="81">
        <v>9295</v>
      </c>
      <c r="AA398" s="81">
        <v>6453</v>
      </c>
      <c r="AB398" s="81">
        <v>16981</v>
      </c>
      <c r="AC398" s="81">
        <v>0</v>
      </c>
      <c r="AD398" s="81">
        <v>1.58956555452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3.528</v>
      </c>
      <c r="BJ398" s="81">
        <v>0</v>
      </c>
      <c r="BK398" s="81">
        <v>0</v>
      </c>
      <c r="BL398" s="81">
        <v>0</v>
      </c>
      <c r="BM398" s="82"/>
      <c r="BN398" s="81">
        <v>0</v>
      </c>
      <c r="BO398" s="81">
        <v>0</v>
      </c>
      <c r="BP398" s="81">
        <v>1</v>
      </c>
      <c r="BQ398" s="81">
        <v>0</v>
      </c>
      <c r="BR398" s="81">
        <v>0</v>
      </c>
      <c r="BS398" s="81">
        <v>0</v>
      </c>
      <c r="BT398"/>
      <c r="BU398" s="80">
        <v>3.528</v>
      </c>
      <c r="BV398" s="80">
        <v>0</v>
      </c>
      <c r="BW398" s="80">
        <v>0</v>
      </c>
      <c r="BX398" s="80">
        <v>0</v>
      </c>
      <c r="BY398" s="80">
        <v>0</v>
      </c>
      <c r="BZ398" s="80">
        <v>0</v>
      </c>
      <c r="CA398" s="80">
        <v>0</v>
      </c>
      <c r="CB398" s="80">
        <v>0</v>
      </c>
      <c r="CC398" s="80">
        <v>0</v>
      </c>
    </row>
    <row r="399" spans="1:81">
      <c r="A399" s="80" t="s">
        <v>2126</v>
      </c>
      <c r="B399" s="80">
        <v>79</v>
      </c>
      <c r="C399" s="80">
        <v>11</v>
      </c>
      <c r="D399" s="80">
        <v>5</v>
      </c>
      <c r="E399" s="80">
        <v>2014</v>
      </c>
      <c r="F399" s="80" t="s">
        <v>90</v>
      </c>
      <c r="G399" s="80" t="s">
        <v>2115</v>
      </c>
      <c r="H399" s="80" t="s">
        <v>2116</v>
      </c>
      <c r="I399" s="177"/>
      <c r="J399" s="81">
        <v>7.1871039056764836</v>
      </c>
      <c r="K399" s="81">
        <v>1.6895427512163621</v>
      </c>
      <c r="L399" s="81">
        <v>9.6450741246530693</v>
      </c>
      <c r="M399" s="81">
        <v>22.339961861925111</v>
      </c>
      <c r="N399" s="81">
        <v>23.978050236272349</v>
      </c>
      <c r="O399" s="81">
        <v>16.189123056759641</v>
      </c>
      <c r="P399" s="81">
        <v>31.960860929175613</v>
      </c>
      <c r="Q399" s="81">
        <v>1.2304899948751669</v>
      </c>
      <c r="R399" s="81">
        <v>0</v>
      </c>
      <c r="S399" s="81">
        <v>1.6254665467199998</v>
      </c>
      <c r="T399" s="82"/>
      <c r="U399" s="81">
        <v>553632</v>
      </c>
      <c r="V399" s="81">
        <v>678</v>
      </c>
      <c r="W399" s="81">
        <v>220</v>
      </c>
      <c r="X399" s="81">
        <v>4327</v>
      </c>
      <c r="Y399" s="81">
        <v>6679</v>
      </c>
      <c r="Z399" s="81">
        <v>9316</v>
      </c>
      <c r="AA399" s="81">
        <v>6365</v>
      </c>
      <c r="AB399" s="81">
        <v>16579</v>
      </c>
      <c r="AC399" s="81">
        <v>0</v>
      </c>
      <c r="AD399" s="81">
        <v>1.6254665467199998</v>
      </c>
      <c r="AE399" s="82"/>
      <c r="AF399" s="81">
        <v>6888525.662070171</v>
      </c>
      <c r="AG399" s="81">
        <v>1308321.4282432578</v>
      </c>
      <c r="AH399" s="81">
        <v>2447430.9171295469</v>
      </c>
      <c r="AI399" s="81">
        <v>27658096.453335326</v>
      </c>
      <c r="AJ399" s="81">
        <v>33405363.592485204</v>
      </c>
      <c r="AK399" s="81">
        <v>0</v>
      </c>
      <c r="AL399" s="81">
        <v>0</v>
      </c>
      <c r="AM399" s="81">
        <v>2276048.9564390532</v>
      </c>
      <c r="AN399" s="81">
        <v>0</v>
      </c>
      <c r="AO399" s="81">
        <v>0</v>
      </c>
      <c r="AP399" s="82"/>
      <c r="AQ399" s="81">
        <v>304</v>
      </c>
      <c r="AR399" s="81">
        <v>100</v>
      </c>
      <c r="AS399" s="81">
        <v>0</v>
      </c>
      <c r="AT399" s="81">
        <v>1</v>
      </c>
      <c r="AU399" s="81">
        <v>0</v>
      </c>
      <c r="AV399" s="81">
        <v>0</v>
      </c>
      <c r="AW399" s="81" t="s">
        <v>564</v>
      </c>
      <c r="AX399" s="82"/>
      <c r="AY399" s="81">
        <v>1417.6959999999999</v>
      </c>
      <c r="AZ399" s="81">
        <v>10942.5</v>
      </c>
      <c r="BA399" s="81">
        <v>0</v>
      </c>
      <c r="BB399" s="81">
        <v>190</v>
      </c>
      <c r="BC399" s="81">
        <v>0</v>
      </c>
      <c r="BD399" s="81">
        <v>0</v>
      </c>
      <c r="BE399" s="81" t="s">
        <v>564</v>
      </c>
      <c r="BF399" s="82"/>
      <c r="BG399" s="81">
        <v>0</v>
      </c>
      <c r="BH399" s="81">
        <v>0</v>
      </c>
      <c r="BI399" s="81">
        <v>3.089</v>
      </c>
      <c r="BJ399" s="81">
        <v>0</v>
      </c>
      <c r="BK399" s="81">
        <v>0</v>
      </c>
      <c r="BL399" s="81">
        <v>0</v>
      </c>
      <c r="BM399" s="82"/>
      <c r="BN399" s="81">
        <v>0</v>
      </c>
      <c r="BO399" s="81">
        <v>0</v>
      </c>
      <c r="BP399" s="81">
        <v>1</v>
      </c>
      <c r="BQ399" s="81">
        <v>0</v>
      </c>
      <c r="BR399" s="81">
        <v>0</v>
      </c>
      <c r="BS399" s="81">
        <v>0</v>
      </c>
      <c r="BT399"/>
      <c r="BU399" s="80">
        <v>3.089</v>
      </c>
      <c r="BV399" s="80">
        <v>0</v>
      </c>
      <c r="BW399" s="80">
        <v>0</v>
      </c>
      <c r="BX399" s="80">
        <v>0</v>
      </c>
      <c r="BY399" s="80">
        <v>0</v>
      </c>
      <c r="BZ399" s="80">
        <v>0</v>
      </c>
      <c r="CA399" s="80">
        <v>0</v>
      </c>
      <c r="CB399" s="80">
        <v>0</v>
      </c>
      <c r="CC399" s="80">
        <v>0</v>
      </c>
    </row>
    <row r="400" spans="1:81">
      <c r="A400" s="80" t="s">
        <v>2127</v>
      </c>
      <c r="B400" s="80">
        <v>80</v>
      </c>
      <c r="C400" s="80">
        <v>12</v>
      </c>
      <c r="D400" s="80">
        <v>5</v>
      </c>
      <c r="E400" s="80">
        <v>2015</v>
      </c>
      <c r="F400" s="80" t="s">
        <v>91</v>
      </c>
      <c r="G400" s="80" t="s">
        <v>2115</v>
      </c>
      <c r="H400" s="80" t="s">
        <v>2116</v>
      </c>
      <c r="I400" s="177"/>
      <c r="J400" s="81">
        <v>5.2797344860726687</v>
      </c>
      <c r="K400" s="81">
        <v>1.5925049242074025</v>
      </c>
      <c r="L400" s="81">
        <v>9.5185741709207541</v>
      </c>
      <c r="M400" s="81">
        <v>19.965919450598321</v>
      </c>
      <c r="N400" s="81">
        <v>21.517779577669195</v>
      </c>
      <c r="O400" s="81">
        <v>15.931361627643099</v>
      </c>
      <c r="P400" s="81">
        <v>31.749819364598363</v>
      </c>
      <c r="Q400" s="81">
        <v>1.1748717035157461</v>
      </c>
      <c r="R400" s="81">
        <v>0</v>
      </c>
      <c r="S400" s="81">
        <v>1.2826671104000003</v>
      </c>
      <c r="T400" s="82"/>
      <c r="U400" s="81">
        <v>508636</v>
      </c>
      <c r="V400" s="81">
        <v>678</v>
      </c>
      <c r="W400" s="81">
        <v>220</v>
      </c>
      <c r="X400" s="81">
        <v>4327</v>
      </c>
      <c r="Y400" s="81">
        <v>6658</v>
      </c>
      <c r="Z400" s="81">
        <v>9256</v>
      </c>
      <c r="AA400" s="81">
        <v>6318</v>
      </c>
      <c r="AB400" s="81">
        <v>16170</v>
      </c>
      <c r="AC400" s="81">
        <v>0</v>
      </c>
      <c r="AD400" s="81">
        <v>1.2826671104000003</v>
      </c>
      <c r="AE400" s="82"/>
      <c r="AF400" s="81">
        <v>5312606.8207420679</v>
      </c>
      <c r="AG400" s="81">
        <v>1203680.0720151304</v>
      </c>
      <c r="AH400" s="81">
        <v>1982360.3295712306</v>
      </c>
      <c r="AI400" s="81">
        <v>26510943.063046832</v>
      </c>
      <c r="AJ400" s="81">
        <v>32873316.947271358</v>
      </c>
      <c r="AK400" s="81">
        <v>0</v>
      </c>
      <c r="AL400" s="81">
        <v>0</v>
      </c>
      <c r="AM400" s="81">
        <v>2216030.6694011576</v>
      </c>
      <c r="AN400" s="81">
        <v>0</v>
      </c>
      <c r="AO400" s="81">
        <v>0</v>
      </c>
      <c r="AP400" s="82"/>
      <c r="AQ400" s="81">
        <v>318</v>
      </c>
      <c r="AR400" s="81">
        <v>177</v>
      </c>
      <c r="AS400" s="81">
        <v>0</v>
      </c>
      <c r="AT400" s="81">
        <v>1</v>
      </c>
      <c r="AU400" s="81">
        <v>0</v>
      </c>
      <c r="AV400" s="81">
        <v>0</v>
      </c>
      <c r="AW400" s="81" t="s">
        <v>564</v>
      </c>
      <c r="AX400" s="82"/>
      <c r="AY400" s="81">
        <v>1506.396</v>
      </c>
      <c r="AZ400" s="81">
        <v>14654.7</v>
      </c>
      <c r="BA400" s="81">
        <v>0</v>
      </c>
      <c r="BB400" s="81">
        <v>190</v>
      </c>
      <c r="BC400" s="81">
        <v>0</v>
      </c>
      <c r="BD400" s="81">
        <v>0</v>
      </c>
      <c r="BE400" s="81" t="s">
        <v>564</v>
      </c>
      <c r="BF400" s="82"/>
      <c r="BG400" s="81">
        <v>0</v>
      </c>
      <c r="BH400" s="81">
        <v>0</v>
      </c>
      <c r="BI400" s="81">
        <v>2.7690000000000001</v>
      </c>
      <c r="BJ400" s="81">
        <v>0</v>
      </c>
      <c r="BK400" s="81">
        <v>0</v>
      </c>
      <c r="BL400" s="81">
        <v>0</v>
      </c>
      <c r="BM400" s="82"/>
      <c r="BN400" s="81">
        <v>0</v>
      </c>
      <c r="BO400" s="81">
        <v>0</v>
      </c>
      <c r="BP400" s="81">
        <v>1</v>
      </c>
      <c r="BQ400" s="81">
        <v>0</v>
      </c>
      <c r="BR400" s="81">
        <v>0</v>
      </c>
      <c r="BS400" s="81">
        <v>0</v>
      </c>
      <c r="BT400"/>
      <c r="BU400" s="80">
        <v>2.7690000000000001</v>
      </c>
      <c r="BV400" s="80">
        <v>0</v>
      </c>
      <c r="BW400" s="80">
        <v>0</v>
      </c>
      <c r="BX400" s="80">
        <v>0</v>
      </c>
      <c r="BY400" s="80">
        <v>0</v>
      </c>
      <c r="BZ400" s="80">
        <v>0</v>
      </c>
      <c r="CA400" s="80">
        <v>0</v>
      </c>
      <c r="CB400" s="80">
        <v>0</v>
      </c>
      <c r="CC400" s="80">
        <v>0</v>
      </c>
    </row>
    <row r="401" spans="1:81">
      <c r="A401" s="80" t="s">
        <v>2128</v>
      </c>
      <c r="B401" s="80">
        <v>81</v>
      </c>
      <c r="C401" s="80">
        <v>13</v>
      </c>
      <c r="D401" s="80">
        <v>5</v>
      </c>
      <c r="E401" s="80">
        <v>2016</v>
      </c>
      <c r="F401" s="80" t="s">
        <v>92</v>
      </c>
      <c r="G401" s="80" t="s">
        <v>2115</v>
      </c>
      <c r="H401" s="80" t="s">
        <v>2116</v>
      </c>
      <c r="I401" s="177"/>
      <c r="J401" s="81">
        <v>4.3670216185769801</v>
      </c>
      <c r="K401" s="81">
        <v>1.5301769613870451</v>
      </c>
      <c r="L401" s="81">
        <v>9.299365999576656</v>
      </c>
      <c r="M401" s="81">
        <v>16.010784999725029</v>
      </c>
      <c r="N401" s="81">
        <v>21.10586470937282</v>
      </c>
      <c r="O401" s="81">
        <v>15.666487734102056</v>
      </c>
      <c r="P401" s="81">
        <v>31.154125041197329</v>
      </c>
      <c r="Q401" s="81">
        <v>1.1193763773874987</v>
      </c>
      <c r="R401" s="81">
        <v>0</v>
      </c>
      <c r="S401" s="81">
        <v>1.9092224196499998</v>
      </c>
      <c r="T401" s="82"/>
      <c r="U401" s="81">
        <v>447329</v>
      </c>
      <c r="V401" s="81">
        <v>678</v>
      </c>
      <c r="W401" s="81">
        <v>220</v>
      </c>
      <c r="X401" s="81">
        <v>4327</v>
      </c>
      <c r="Y401" s="81">
        <v>6619</v>
      </c>
      <c r="Z401" s="81">
        <v>9214</v>
      </c>
      <c r="AA401" s="81">
        <v>6412</v>
      </c>
      <c r="AB401" s="81">
        <v>15848</v>
      </c>
      <c r="AC401" s="81">
        <v>0</v>
      </c>
      <c r="AD401" s="81">
        <v>1.9092224196500001</v>
      </c>
      <c r="AE401" s="82"/>
      <c r="AF401" s="81">
        <v>4746759.2913002251</v>
      </c>
      <c r="AG401" s="81">
        <v>1143446.827290446</v>
      </c>
      <c r="AH401" s="81">
        <v>1655248.673609884</v>
      </c>
      <c r="AI401" s="81">
        <v>25242979.862905521</v>
      </c>
      <c r="AJ401" s="81">
        <v>35485350.242242798</v>
      </c>
      <c r="AK401" s="81">
        <v>0</v>
      </c>
      <c r="AL401" s="81">
        <v>0</v>
      </c>
      <c r="AM401" s="81">
        <v>2173589.2748271981</v>
      </c>
      <c r="AN401" s="81">
        <v>0</v>
      </c>
      <c r="AO401" s="81">
        <v>0</v>
      </c>
      <c r="AP401" s="82"/>
      <c r="AQ401" s="81">
        <v>340</v>
      </c>
      <c r="AR401" s="81">
        <v>217</v>
      </c>
      <c r="AS401" s="81">
        <v>0</v>
      </c>
      <c r="AT401" s="81">
        <v>1</v>
      </c>
      <c r="AU401" s="81">
        <v>0</v>
      </c>
      <c r="AV401" s="81">
        <v>0</v>
      </c>
      <c r="AW401" s="81" t="s">
        <v>564</v>
      </c>
      <c r="AX401" s="82"/>
      <c r="AY401" s="81">
        <v>1630.096</v>
      </c>
      <c r="AZ401" s="81">
        <v>16537.2</v>
      </c>
      <c r="BA401" s="81">
        <v>0</v>
      </c>
      <c r="BB401" s="81">
        <v>190</v>
      </c>
      <c r="BC401" s="81">
        <v>0</v>
      </c>
      <c r="BD401" s="81">
        <v>0</v>
      </c>
      <c r="BE401" s="81" t="s">
        <v>564</v>
      </c>
      <c r="BF401" s="82"/>
      <c r="BG401" s="81">
        <v>0</v>
      </c>
      <c r="BH401" s="81">
        <v>0</v>
      </c>
      <c r="BI401" s="81">
        <v>2.2930000000000001</v>
      </c>
      <c r="BJ401" s="81">
        <v>0</v>
      </c>
      <c r="BK401" s="81">
        <v>0</v>
      </c>
      <c r="BL401" s="81">
        <v>0</v>
      </c>
      <c r="BM401" s="82"/>
      <c r="BN401" s="81">
        <v>0</v>
      </c>
      <c r="BO401" s="81">
        <v>0</v>
      </c>
      <c r="BP401" s="81">
        <v>1</v>
      </c>
      <c r="BQ401" s="81">
        <v>0</v>
      </c>
      <c r="BR401" s="81">
        <v>0</v>
      </c>
      <c r="BS401" s="81">
        <v>0</v>
      </c>
      <c r="BT401"/>
      <c r="BU401" s="80">
        <v>2.2930000000000001</v>
      </c>
      <c r="BV401" s="80">
        <v>0</v>
      </c>
      <c r="BW401" s="80">
        <v>0</v>
      </c>
      <c r="BX401" s="80">
        <v>0</v>
      </c>
      <c r="BY401" s="80">
        <v>0</v>
      </c>
      <c r="BZ401" s="80">
        <v>0</v>
      </c>
      <c r="CA401" s="80">
        <v>0</v>
      </c>
      <c r="CB401" s="80">
        <v>0</v>
      </c>
      <c r="CC401" s="80">
        <v>0</v>
      </c>
    </row>
    <row r="402" spans="1:81">
      <c r="A402" s="80" t="s">
        <v>2129</v>
      </c>
      <c r="B402" s="80">
        <v>82</v>
      </c>
      <c r="C402" s="80">
        <v>14</v>
      </c>
      <c r="D402" s="80">
        <v>5</v>
      </c>
      <c r="E402" s="80">
        <v>2017</v>
      </c>
      <c r="F402" s="80" t="s">
        <v>71</v>
      </c>
      <c r="G402" s="80" t="s">
        <v>2115</v>
      </c>
      <c r="H402" s="80" t="s">
        <v>2116</v>
      </c>
      <c r="I402" s="177"/>
      <c r="J402" s="81">
        <v>4.7235354462980839</v>
      </c>
      <c r="K402" s="81">
        <v>1.4728943084913608</v>
      </c>
      <c r="L402" s="81">
        <v>8.5864224243840805</v>
      </c>
      <c r="M402" s="81">
        <v>14.571066907944463</v>
      </c>
      <c r="N402" s="81">
        <v>19.768707819422808</v>
      </c>
      <c r="O402" s="81">
        <v>15.267008942203656</v>
      </c>
      <c r="P402" s="81">
        <v>30.671926107527234</v>
      </c>
      <c r="Q402" s="81">
        <v>1.054698774200274</v>
      </c>
      <c r="R402" s="81">
        <v>0</v>
      </c>
      <c r="S402" s="81">
        <v>1.90139813292</v>
      </c>
      <c r="T402" s="82"/>
      <c r="U402" s="81">
        <v>524423</v>
      </c>
      <c r="V402" s="81">
        <v>678</v>
      </c>
      <c r="W402" s="81">
        <v>220</v>
      </c>
      <c r="X402" s="81">
        <v>4327</v>
      </c>
      <c r="Y402" s="81">
        <v>6582</v>
      </c>
      <c r="Z402" s="81">
        <v>9128</v>
      </c>
      <c r="AA402" s="81">
        <v>6353</v>
      </c>
      <c r="AB402" s="81">
        <v>15442</v>
      </c>
      <c r="AC402" s="81">
        <v>0</v>
      </c>
      <c r="AD402" s="81">
        <v>1.90139813292</v>
      </c>
      <c r="AE402" s="82"/>
      <c r="AF402" s="81">
        <v>5801921.8487308146</v>
      </c>
      <c r="AG402" s="81">
        <v>1122990.8870562001</v>
      </c>
      <c r="AH402" s="81">
        <v>1998927.7131235111</v>
      </c>
      <c r="AI402" s="81">
        <v>24318318.231591132</v>
      </c>
      <c r="AJ402" s="81">
        <v>35499714.767954022</v>
      </c>
      <c r="AK402" s="81">
        <v>0</v>
      </c>
      <c r="AL402" s="81">
        <v>0</v>
      </c>
      <c r="AM402" s="81">
        <v>2121219.3945529759</v>
      </c>
      <c r="AN402" s="81">
        <v>0</v>
      </c>
      <c r="AO402" s="81">
        <v>0</v>
      </c>
      <c r="AP402" s="82"/>
      <c r="AQ402" s="81">
        <v>352</v>
      </c>
      <c r="AR402" s="81">
        <v>224</v>
      </c>
      <c r="AS402" s="81">
        <v>0</v>
      </c>
      <c r="AT402" s="81">
        <v>1</v>
      </c>
      <c r="AU402" s="81">
        <v>0</v>
      </c>
      <c r="AV402" s="81">
        <v>0</v>
      </c>
      <c r="AW402" s="81" t="s">
        <v>564</v>
      </c>
      <c r="AX402" s="82"/>
      <c r="AY402" s="81">
        <v>1699.9960000000001</v>
      </c>
      <c r="AZ402" s="81">
        <v>16878.8</v>
      </c>
      <c r="BA402" s="81">
        <v>0</v>
      </c>
      <c r="BB402" s="81">
        <v>190</v>
      </c>
      <c r="BC402" s="81">
        <v>0</v>
      </c>
      <c r="BD402" s="81">
        <v>0</v>
      </c>
      <c r="BE402" s="81" t="s">
        <v>564</v>
      </c>
      <c r="BF402" s="82"/>
      <c r="BG402" s="81">
        <v>0</v>
      </c>
      <c r="BH402" s="81">
        <v>0</v>
      </c>
      <c r="BI402" s="81">
        <v>1.85</v>
      </c>
      <c r="BJ402" s="81">
        <v>0</v>
      </c>
      <c r="BK402" s="81">
        <v>0</v>
      </c>
      <c r="BL402" s="81">
        <v>0</v>
      </c>
      <c r="BM402" s="82"/>
      <c r="BN402" s="81">
        <v>0</v>
      </c>
      <c r="BO402" s="81">
        <v>0</v>
      </c>
      <c r="BP402" s="81">
        <v>1</v>
      </c>
      <c r="BQ402" s="81">
        <v>0</v>
      </c>
      <c r="BR402" s="81">
        <v>0</v>
      </c>
      <c r="BS402" s="81">
        <v>0</v>
      </c>
      <c r="BT402"/>
      <c r="BU402" s="80">
        <v>1.85</v>
      </c>
      <c r="BV402" s="80">
        <v>0</v>
      </c>
      <c r="BW402" s="80">
        <v>0</v>
      </c>
      <c r="BX402" s="80">
        <v>0</v>
      </c>
      <c r="BY402" s="80">
        <v>0</v>
      </c>
      <c r="BZ402" s="80">
        <v>0</v>
      </c>
      <c r="CA402" s="80">
        <v>0</v>
      </c>
      <c r="CB402" s="80">
        <v>0</v>
      </c>
      <c r="CC402" s="80">
        <v>0</v>
      </c>
    </row>
    <row r="403" spans="1:81">
      <c r="A403" s="80" t="s">
        <v>2130</v>
      </c>
      <c r="B403" s="80">
        <v>83</v>
      </c>
      <c r="C403" s="80">
        <v>15</v>
      </c>
      <c r="D403" s="80">
        <v>5</v>
      </c>
      <c r="E403" s="80">
        <v>2018</v>
      </c>
      <c r="F403" s="80" t="s">
        <v>93</v>
      </c>
      <c r="G403" s="80" t="s">
        <v>2115</v>
      </c>
      <c r="H403" s="80" t="s">
        <v>2116</v>
      </c>
      <c r="I403" s="177"/>
      <c r="J403" s="81">
        <v>3.9398428385503528</v>
      </c>
      <c r="K403" s="81">
        <v>1.2897911467087613</v>
      </c>
      <c r="L403" s="81">
        <v>7.5275278757717468</v>
      </c>
      <c r="M403" s="81">
        <v>13.210141578234687</v>
      </c>
      <c r="N403" s="81">
        <v>14.730292487711537</v>
      </c>
      <c r="O403" s="81">
        <v>14.743853381842127</v>
      </c>
      <c r="P403" s="81">
        <v>30.132396101607981</v>
      </c>
      <c r="Q403" s="81">
        <v>0.95240471685707395</v>
      </c>
      <c r="R403" s="81">
        <v>0</v>
      </c>
      <c r="S403" s="81">
        <v>1.3252005665400002</v>
      </c>
      <c r="T403" s="82"/>
      <c r="U403" s="81">
        <v>483251</v>
      </c>
      <c r="V403" s="81">
        <v>678</v>
      </c>
      <c r="W403" s="81">
        <v>220</v>
      </c>
      <c r="X403" s="81">
        <v>4327</v>
      </c>
      <c r="Y403" s="81">
        <v>6536</v>
      </c>
      <c r="Z403" s="81">
        <v>8984</v>
      </c>
      <c r="AA403" s="81">
        <v>6304</v>
      </c>
      <c r="AB403" s="81">
        <v>15027</v>
      </c>
      <c r="AC403" s="81">
        <v>0</v>
      </c>
      <c r="AD403" s="81">
        <v>1.32520056654</v>
      </c>
      <c r="AE403" s="82"/>
      <c r="AF403" s="81">
        <v>5692445.5538309906</v>
      </c>
      <c r="AG403" s="81">
        <v>1000023.243191486</v>
      </c>
      <c r="AH403" s="81">
        <v>1818911.263246282</v>
      </c>
      <c r="AI403" s="81">
        <v>23877502.26587161</v>
      </c>
      <c r="AJ403" s="81">
        <v>31625073.98074076</v>
      </c>
      <c r="AK403" s="81">
        <v>0</v>
      </c>
      <c r="AL403" s="81">
        <v>0</v>
      </c>
      <c r="AM403" s="81">
        <v>2068483.2406639471</v>
      </c>
      <c r="AN403" s="81">
        <v>0</v>
      </c>
      <c r="AO403" s="81">
        <v>0</v>
      </c>
      <c r="AP403" s="82"/>
      <c r="AQ403" s="81">
        <v>384</v>
      </c>
      <c r="AR403" s="81">
        <v>239</v>
      </c>
      <c r="AS403" s="81">
        <v>0</v>
      </c>
      <c r="AT403" s="81">
        <v>2</v>
      </c>
      <c r="AU403" s="81">
        <v>0</v>
      </c>
      <c r="AV403" s="81">
        <v>0</v>
      </c>
      <c r="AW403" s="81" t="s">
        <v>564</v>
      </c>
      <c r="AX403" s="82"/>
      <c r="AY403" s="81">
        <v>1918.6959999999999</v>
      </c>
      <c r="AZ403" s="81">
        <v>17552</v>
      </c>
      <c r="BA403" s="81">
        <v>0</v>
      </c>
      <c r="BB403" s="81">
        <v>2180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2131</v>
      </c>
      <c r="B404" s="80">
        <v>84</v>
      </c>
      <c r="C404" s="80">
        <v>16</v>
      </c>
      <c r="D404" s="80">
        <v>5</v>
      </c>
      <c r="E404" s="80">
        <v>2019</v>
      </c>
      <c r="F404" s="80" t="s">
        <v>73</v>
      </c>
      <c r="G404" s="80" t="s">
        <v>2115</v>
      </c>
      <c r="H404" s="80" t="s">
        <v>2116</v>
      </c>
      <c r="I404" s="177"/>
      <c r="J404" s="81">
        <v>4.0513945719375926</v>
      </c>
      <c r="K404" s="81">
        <v>1.2131023229137956</v>
      </c>
      <c r="L404" s="81">
        <v>7.6721721122268605</v>
      </c>
      <c r="M404" s="81">
        <v>14.761021449257045</v>
      </c>
      <c r="N404" s="81">
        <v>13.888274952916815</v>
      </c>
      <c r="O404" s="81">
        <v>14.126249263078462</v>
      </c>
      <c r="P404" s="81">
        <v>29.878028144455484</v>
      </c>
      <c r="Q404" s="81">
        <v>0.90569990966745906</v>
      </c>
      <c r="R404" s="81">
        <v>0</v>
      </c>
      <c r="S404" s="81">
        <v>1.8080023024799998E-3</v>
      </c>
      <c r="T404" s="82"/>
      <c r="U404" s="81">
        <v>487755</v>
      </c>
      <c r="V404" s="81">
        <v>678</v>
      </c>
      <c r="W404" s="81">
        <v>220</v>
      </c>
      <c r="X404" s="81">
        <v>4327</v>
      </c>
      <c r="Y404" s="81">
        <v>6495</v>
      </c>
      <c r="Z404" s="81">
        <v>8844</v>
      </c>
      <c r="AA404" s="81">
        <v>6204</v>
      </c>
      <c r="AB404" s="81">
        <v>14677</v>
      </c>
      <c r="AC404" s="81">
        <v>0</v>
      </c>
      <c r="AD404" s="81">
        <v>1.80800230248E-3</v>
      </c>
      <c r="AE404" s="82"/>
      <c r="AF404" s="81">
        <v>5715949.2797389524</v>
      </c>
      <c r="AG404" s="81">
        <v>968972.62254627107</v>
      </c>
      <c r="AH404" s="81">
        <v>2022381.9323387181</v>
      </c>
      <c r="AI404" s="81">
        <v>24068323.0491478</v>
      </c>
      <c r="AJ404" s="81">
        <v>28418006.11420013</v>
      </c>
      <c r="AK404" s="81">
        <v>0</v>
      </c>
      <c r="AL404" s="81">
        <v>0</v>
      </c>
      <c r="AM404" s="81">
        <v>1998896.9116031551</v>
      </c>
      <c r="AN404" s="81">
        <v>0</v>
      </c>
      <c r="AO404" s="81">
        <v>0</v>
      </c>
      <c r="AP404" s="82"/>
      <c r="AQ404" s="81">
        <v>400</v>
      </c>
      <c r="AR404" s="81">
        <v>264</v>
      </c>
      <c r="AS404" s="81">
        <v>0</v>
      </c>
      <c r="AT404" s="81">
        <v>4</v>
      </c>
      <c r="AU404" s="81">
        <v>0</v>
      </c>
      <c r="AV404" s="81">
        <v>0</v>
      </c>
      <c r="AW404" s="81" t="s">
        <v>564</v>
      </c>
      <c r="AX404" s="82"/>
      <c r="AY404" s="81">
        <v>2014.2959999999989</v>
      </c>
      <c r="AZ404" s="81">
        <v>20151.8</v>
      </c>
      <c r="BA404" s="81">
        <v>0</v>
      </c>
      <c r="BB404" s="81">
        <v>10100.6</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2132</v>
      </c>
      <c r="B405" s="80">
        <v>85</v>
      </c>
      <c r="C405" s="80">
        <v>17</v>
      </c>
      <c r="D405" s="80">
        <v>5</v>
      </c>
      <c r="E405" s="80">
        <v>2020</v>
      </c>
      <c r="F405" s="80" t="s">
        <v>218</v>
      </c>
      <c r="G405" s="80" t="s">
        <v>2115</v>
      </c>
      <c r="H405" s="80" t="s">
        <v>2116</v>
      </c>
      <c r="I405" s="177"/>
      <c r="J405" s="81">
        <v>5.1260805270767751</v>
      </c>
      <c r="K405" s="81">
        <v>1.1894952732320747</v>
      </c>
      <c r="L405" s="81">
        <v>7.4796290976342164</v>
      </c>
      <c r="M405" s="81">
        <v>11.845480205281186</v>
      </c>
      <c r="N405" s="81">
        <v>14.564785386309191</v>
      </c>
      <c r="O405" s="81">
        <v>12.344406260877712</v>
      </c>
      <c r="P405" s="81">
        <v>27.685932326250747</v>
      </c>
      <c r="Q405" s="81">
        <v>0.84712387850692927</v>
      </c>
      <c r="R405" s="81">
        <v>0</v>
      </c>
      <c r="S405" s="81">
        <v>1.8413307295000001</v>
      </c>
      <c r="T405" s="82"/>
      <c r="U405" s="81">
        <v>617473</v>
      </c>
      <c r="V405" s="81">
        <v>610</v>
      </c>
      <c r="W405" s="81">
        <v>241</v>
      </c>
      <c r="X405" s="81">
        <v>3670</v>
      </c>
      <c r="Y405" s="81">
        <v>6486</v>
      </c>
      <c r="Z405" s="81">
        <v>8821</v>
      </c>
      <c r="AA405" s="81">
        <v>6246</v>
      </c>
      <c r="AB405" s="81">
        <v>14367</v>
      </c>
      <c r="AC405" s="81">
        <v>0</v>
      </c>
      <c r="AD405" s="81">
        <v>1.8413307295000001</v>
      </c>
      <c r="AE405" s="82"/>
      <c r="AF405" s="81">
        <v>7122462.6263726382</v>
      </c>
      <c r="AG405" s="81">
        <v>874729.96902006748</v>
      </c>
      <c r="AH405" s="81">
        <v>2294043.6861250894</v>
      </c>
      <c r="AI405" s="81">
        <v>18827479.069407735</v>
      </c>
      <c r="AJ405" s="81">
        <v>30148207.0422557</v>
      </c>
      <c r="AK405" s="81"/>
      <c r="AL405" s="81"/>
      <c r="AM405" s="81">
        <v>1875053.1206992161</v>
      </c>
      <c r="AN405" s="81"/>
      <c r="AO405" s="81"/>
      <c r="AP405" s="82"/>
      <c r="AQ405" s="81">
        <v>426</v>
      </c>
      <c r="AR405" s="81">
        <v>276</v>
      </c>
      <c r="AS405" s="81">
        <v>0</v>
      </c>
      <c r="AT405" s="81">
        <v>5</v>
      </c>
      <c r="AU405" s="81">
        <v>0</v>
      </c>
      <c r="AV405" s="81">
        <v>0</v>
      </c>
      <c r="AW405" s="81">
        <v>0</v>
      </c>
      <c r="AX405" s="82"/>
      <c r="AY405" s="81">
        <v>2159.616</v>
      </c>
      <c r="AZ405" s="81">
        <v>20702.699999999972</v>
      </c>
      <c r="BA405" s="81">
        <v>0</v>
      </c>
      <c r="BB405" s="81">
        <v>16249.8</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2133</v>
      </c>
      <c r="B406" s="80">
        <v>85</v>
      </c>
      <c r="C406" s="80">
        <v>18</v>
      </c>
      <c r="D406" s="80">
        <v>5</v>
      </c>
      <c r="E406" s="80">
        <v>2021</v>
      </c>
      <c r="F406" s="80" t="s">
        <v>75</v>
      </c>
      <c r="G406" s="174" t="s">
        <v>2115</v>
      </c>
      <c r="H406" s="80" t="s">
        <v>2116</v>
      </c>
      <c r="I406" s="177"/>
      <c r="J406" s="81">
        <v>5.1941132191898927</v>
      </c>
      <c r="K406" s="81">
        <v>1.2177100965269936</v>
      </c>
      <c r="L406" s="81">
        <v>6.6824524659517461</v>
      </c>
      <c r="M406" s="81">
        <v>10.870112714000273</v>
      </c>
      <c r="N406" s="81">
        <v>10.863125193013273</v>
      </c>
      <c r="O406" s="81">
        <v>11.746605555325452</v>
      </c>
      <c r="P406" s="81">
        <v>28.108085182451326</v>
      </c>
      <c r="Q406" s="81">
        <v>0.83336207043574562</v>
      </c>
      <c r="R406" s="81">
        <v>0</v>
      </c>
      <c r="S406" s="81">
        <v>1.8167241733999999</v>
      </c>
      <c r="T406" s="82"/>
      <c r="U406" s="81">
        <v>799515</v>
      </c>
      <c r="V406" s="81">
        <v>610</v>
      </c>
      <c r="W406" s="81">
        <v>241</v>
      </c>
      <c r="X406" s="81">
        <v>3670</v>
      </c>
      <c r="Y406" s="81">
        <v>6410</v>
      </c>
      <c r="Z406" s="81">
        <v>8643</v>
      </c>
      <c r="AA406" s="81">
        <v>6184</v>
      </c>
      <c r="AB406" s="81">
        <v>13966</v>
      </c>
      <c r="AC406" s="81">
        <v>0</v>
      </c>
      <c r="AD406" s="81">
        <v>1.8167241733999999</v>
      </c>
      <c r="AE406" s="82"/>
      <c r="AF406" s="81">
        <v>8039191.1538200136</v>
      </c>
      <c r="AG406" s="81">
        <v>936334.10789274692</v>
      </c>
      <c r="AH406" s="81">
        <v>2122358.653796759</v>
      </c>
      <c r="AI406" s="81">
        <v>20698334.504003111</v>
      </c>
      <c r="AJ406" s="81">
        <v>26777360.167149797</v>
      </c>
      <c r="AK406" s="81">
        <v>0</v>
      </c>
      <c r="AL406" s="81">
        <v>0</v>
      </c>
      <c r="AM406" s="81">
        <v>1833231.4571237755</v>
      </c>
      <c r="AN406" s="81">
        <v>0</v>
      </c>
      <c r="AO406" s="81">
        <v>0</v>
      </c>
      <c r="AP406" s="82"/>
      <c r="AQ406" s="81">
        <v>439</v>
      </c>
      <c r="AR406" s="81">
        <v>284</v>
      </c>
      <c r="AS406" s="81">
        <v>0</v>
      </c>
      <c r="AT406" s="81">
        <v>6</v>
      </c>
      <c r="AU406" s="81">
        <v>0</v>
      </c>
      <c r="AV406" s="81">
        <v>0</v>
      </c>
      <c r="AW406" s="81"/>
      <c r="AX406" s="82"/>
      <c r="AY406" s="81">
        <v>2249.1799999999998</v>
      </c>
      <c r="AZ406" s="81">
        <v>21096.899999999969</v>
      </c>
      <c r="BA406" s="81">
        <v>0</v>
      </c>
      <c r="BB406" s="81">
        <v>27310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2134</v>
      </c>
      <c r="B407" s="80">
        <v>85</v>
      </c>
      <c r="C407" s="80">
        <v>19</v>
      </c>
      <c r="D407" s="80">
        <v>5</v>
      </c>
      <c r="E407" s="80">
        <v>2022</v>
      </c>
      <c r="F407" s="80" t="s">
        <v>568</v>
      </c>
      <c r="G407" s="174" t="s">
        <v>2115</v>
      </c>
      <c r="H407" s="80" t="s">
        <v>2116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451</v>
      </c>
      <c r="AR407" s="81">
        <v>325</v>
      </c>
      <c r="AS407" s="81">
        <v>0</v>
      </c>
      <c r="AT407" s="81">
        <v>6</v>
      </c>
      <c r="AU407" s="81">
        <v>0</v>
      </c>
      <c r="AV407" s="81">
        <v>0</v>
      </c>
      <c r="AW407" s="81"/>
      <c r="AX407" s="82"/>
      <c r="AY407" s="81">
        <v>2320.96</v>
      </c>
      <c r="AZ407" s="81">
        <v>82040.400000000009</v>
      </c>
      <c r="BA407" s="81">
        <v>0</v>
      </c>
      <c r="BB407" s="81">
        <v>27310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2135</v>
      </c>
      <c r="B408" s="80">
        <v>171</v>
      </c>
      <c r="C408" s="80">
        <v>1</v>
      </c>
      <c r="D408" s="80">
        <v>11</v>
      </c>
      <c r="E408" s="80">
        <v>1990</v>
      </c>
      <c r="F408" s="80" t="s">
        <v>562</v>
      </c>
      <c r="G408" s="80" t="s">
        <v>2136</v>
      </c>
      <c r="H408" s="80" t="s">
        <v>2137</v>
      </c>
      <c r="I408" s="177"/>
      <c r="J408" s="81">
        <v>76.146596491568133</v>
      </c>
      <c r="K408" s="81">
        <v>3.5135244874605109</v>
      </c>
      <c r="L408" s="81">
        <v>7.305029248606477</v>
      </c>
      <c r="M408" s="81">
        <v>14.090288899286671</v>
      </c>
      <c r="N408" s="81">
        <v>18.513962104508721</v>
      </c>
      <c r="O408" s="81">
        <v>11.120520203031012</v>
      </c>
      <c r="P408" s="81">
        <v>21.246969928019894</v>
      </c>
      <c r="Q408" s="81">
        <v>1.2598078396629249</v>
      </c>
      <c r="R408" s="81">
        <v>40.451173164283567</v>
      </c>
      <c r="S408" s="81">
        <v>1.141438575910777</v>
      </c>
      <c r="T408" s="82"/>
      <c r="U408" s="81">
        <v>4489108</v>
      </c>
      <c r="V408" s="81">
        <v>1016</v>
      </c>
      <c r="W408" s="81">
        <v>81</v>
      </c>
      <c r="X408" s="81">
        <v>5439</v>
      </c>
      <c r="Y408" s="81">
        <v>6689</v>
      </c>
      <c r="Z408" s="81">
        <v>4574</v>
      </c>
      <c r="AA408" s="81">
        <v>5159</v>
      </c>
      <c r="AB408" s="81">
        <v>20455</v>
      </c>
      <c r="AC408" s="81">
        <v>7006216</v>
      </c>
      <c r="AD408" s="81">
        <v>1.141438575910777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2138</v>
      </c>
      <c r="B409" s="80">
        <v>172</v>
      </c>
      <c r="C409" s="80">
        <v>2</v>
      </c>
      <c r="D409" s="80">
        <v>11</v>
      </c>
      <c r="E409" s="80">
        <v>2005</v>
      </c>
      <c r="F409" s="80" t="s">
        <v>565</v>
      </c>
      <c r="G409" s="80" t="s">
        <v>2136</v>
      </c>
      <c r="H409" s="80" t="s">
        <v>2137</v>
      </c>
      <c r="I409" s="177"/>
      <c r="J409" s="81">
        <v>69.057426024205483</v>
      </c>
      <c r="K409" s="81">
        <v>1.6532366723980467</v>
      </c>
      <c r="L409" s="81">
        <v>5.7912019946545534</v>
      </c>
      <c r="M409" s="81">
        <v>17.922203631474886</v>
      </c>
      <c r="N409" s="81">
        <v>23.357352771427145</v>
      </c>
      <c r="O409" s="81">
        <v>16.316289630048718</v>
      </c>
      <c r="P409" s="81">
        <v>21.060042771647318</v>
      </c>
      <c r="Q409" s="81">
        <v>1.0390803786338143</v>
      </c>
      <c r="R409" s="81">
        <v>29.663145047695433</v>
      </c>
      <c r="S409" s="81">
        <v>2.4140296505757677</v>
      </c>
      <c r="T409" s="82"/>
      <c r="U409" s="81">
        <v>3763805</v>
      </c>
      <c r="V409" s="81">
        <v>697</v>
      </c>
      <c r="W409" s="81">
        <v>63</v>
      </c>
      <c r="X409" s="81">
        <v>3900</v>
      </c>
      <c r="Y409" s="81">
        <v>7101</v>
      </c>
      <c r="Z409" s="81">
        <v>7766</v>
      </c>
      <c r="AA409" s="81">
        <v>4188</v>
      </c>
      <c r="AB409" s="81">
        <v>17637</v>
      </c>
      <c r="AC409" s="81">
        <v>5245313</v>
      </c>
      <c r="AD409" s="81">
        <v>2.4140296505757677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2139</v>
      </c>
      <c r="B410" s="80">
        <v>173</v>
      </c>
      <c r="C410" s="80">
        <v>3</v>
      </c>
      <c r="D410" s="80">
        <v>11</v>
      </c>
      <c r="E410" s="80">
        <v>2006</v>
      </c>
      <c r="F410" s="80" t="s">
        <v>566</v>
      </c>
      <c r="G410" s="80" t="s">
        <v>2136</v>
      </c>
      <c r="H410" s="80" t="s">
        <v>2137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2140</v>
      </c>
      <c r="B411" s="80">
        <v>174</v>
      </c>
      <c r="C411" s="80">
        <v>4</v>
      </c>
      <c r="D411" s="80">
        <v>11</v>
      </c>
      <c r="E411" s="80">
        <v>2007</v>
      </c>
      <c r="F411" s="80" t="s">
        <v>567</v>
      </c>
      <c r="G411" s="80" t="s">
        <v>2136</v>
      </c>
      <c r="H411" s="80" t="s">
        <v>2137</v>
      </c>
      <c r="I411" s="177"/>
      <c r="J411" s="81">
        <v>56.070449381556251</v>
      </c>
      <c r="K411" s="81">
        <v>1.5474760741533664</v>
      </c>
      <c r="L411" s="81">
        <v>4.1594786651204494</v>
      </c>
      <c r="M411" s="81">
        <v>20.392778524218951</v>
      </c>
      <c r="N411" s="81">
        <v>22.660142637756842</v>
      </c>
      <c r="O411" s="81">
        <v>15.883465046521751</v>
      </c>
      <c r="P411" s="81">
        <v>20.512816165527731</v>
      </c>
      <c r="Q411" s="81">
        <v>1.0600892022989445</v>
      </c>
      <c r="R411" s="81">
        <v>25.994147883146141</v>
      </c>
      <c r="S411" s="81">
        <v>2.0486194143991843</v>
      </c>
      <c r="T411" s="82"/>
      <c r="U411" s="81">
        <v>3823608</v>
      </c>
      <c r="V411" s="81">
        <v>655</v>
      </c>
      <c r="W411" s="81">
        <v>57</v>
      </c>
      <c r="X411" s="81">
        <v>4866</v>
      </c>
      <c r="Y411" s="81">
        <v>7097</v>
      </c>
      <c r="Z411" s="81">
        <v>7859</v>
      </c>
      <c r="AA411" s="81">
        <v>4017</v>
      </c>
      <c r="AB411" s="81">
        <v>17042</v>
      </c>
      <c r="AC411" s="81">
        <v>4728413</v>
      </c>
      <c r="AD411" s="81">
        <v>2.0486194143991843</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2141</v>
      </c>
      <c r="B412" s="80">
        <v>175</v>
      </c>
      <c r="C412" s="80">
        <v>5</v>
      </c>
      <c r="D412" s="80">
        <v>11</v>
      </c>
      <c r="E412" s="80">
        <v>2008</v>
      </c>
      <c r="F412" s="80" t="s">
        <v>84</v>
      </c>
      <c r="G412" s="80" t="s">
        <v>2136</v>
      </c>
      <c r="H412" s="80" t="s">
        <v>2137</v>
      </c>
      <c r="I412" s="177"/>
      <c r="J412" s="81">
        <v>49.00353994011428</v>
      </c>
      <c r="K412" s="81">
        <v>1.1469711347846632</v>
      </c>
      <c r="L412" s="81">
        <v>3.6684467619175978</v>
      </c>
      <c r="M412" s="81">
        <v>21.329320330545343</v>
      </c>
      <c r="N412" s="81">
        <v>22.386480666534915</v>
      </c>
      <c r="O412" s="81">
        <v>15.383936905446662</v>
      </c>
      <c r="P412" s="81">
        <v>19.867155596049411</v>
      </c>
      <c r="Q412" s="81">
        <v>1.0301606901675338</v>
      </c>
      <c r="R412" s="81">
        <v>23.710922392308582</v>
      </c>
      <c r="S412" s="81">
        <v>2.1822043574920609</v>
      </c>
      <c r="T412" s="82"/>
      <c r="U412" s="81">
        <v>3648599</v>
      </c>
      <c r="V412" s="81">
        <v>655</v>
      </c>
      <c r="W412" s="81">
        <v>57</v>
      </c>
      <c r="X412" s="81">
        <v>4866</v>
      </c>
      <c r="Y412" s="81">
        <v>7085</v>
      </c>
      <c r="Z412" s="81">
        <v>7879</v>
      </c>
      <c r="AA412" s="81">
        <v>3895</v>
      </c>
      <c r="AB412" s="81">
        <v>16833</v>
      </c>
      <c r="AC412" s="81">
        <v>4478667</v>
      </c>
      <c r="AD412" s="81">
        <v>2.1822043574920609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2142</v>
      </c>
      <c r="B413" s="80">
        <v>176</v>
      </c>
      <c r="C413" s="80">
        <v>6</v>
      </c>
      <c r="D413" s="80">
        <v>11</v>
      </c>
      <c r="E413" s="80">
        <v>2009</v>
      </c>
      <c r="F413" s="80" t="s">
        <v>85</v>
      </c>
      <c r="G413" s="80" t="s">
        <v>2136</v>
      </c>
      <c r="H413" s="80" t="s">
        <v>2137</v>
      </c>
      <c r="I413" s="177"/>
      <c r="J413" s="81">
        <v>47.257794661119036</v>
      </c>
      <c r="K413" s="81">
        <v>1.1481690944361311</v>
      </c>
      <c r="L413" s="81">
        <v>1.7017787406117351</v>
      </c>
      <c r="M413" s="81">
        <v>21.920432816986796</v>
      </c>
      <c r="N413" s="81">
        <v>22.606098355445337</v>
      </c>
      <c r="O413" s="81">
        <v>15.666898813622101</v>
      </c>
      <c r="P413" s="81">
        <v>19.15340126615094</v>
      </c>
      <c r="Q413" s="81">
        <v>0.97305555092541041</v>
      </c>
      <c r="R413" s="81">
        <v>25.195178699221692</v>
      </c>
      <c r="S413" s="81">
        <v>1.7904614299418042</v>
      </c>
      <c r="T413" s="82"/>
      <c r="U413" s="81">
        <v>3491886</v>
      </c>
      <c r="V413" s="81">
        <v>620</v>
      </c>
      <c r="W413" s="81">
        <v>47</v>
      </c>
      <c r="X413" s="81">
        <v>4704</v>
      </c>
      <c r="Y413" s="81">
        <v>7116</v>
      </c>
      <c r="Z413" s="81">
        <v>7920</v>
      </c>
      <c r="AA413" s="81">
        <v>3855</v>
      </c>
      <c r="AB413" s="81">
        <v>16691</v>
      </c>
      <c r="AC413" s="81">
        <v>4642808</v>
      </c>
      <c r="AD413" s="81">
        <v>1.7904614299418042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8.9939999999999998</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2143</v>
      </c>
      <c r="B414" s="80">
        <v>177</v>
      </c>
      <c r="C414" s="80">
        <v>7</v>
      </c>
      <c r="D414" s="80">
        <v>11</v>
      </c>
      <c r="E414" s="80">
        <v>2010</v>
      </c>
      <c r="F414" s="80" t="s">
        <v>86</v>
      </c>
      <c r="G414" s="80" t="s">
        <v>2136</v>
      </c>
      <c r="H414" s="80" t="s">
        <v>2137</v>
      </c>
      <c r="I414" s="177"/>
      <c r="J414" s="81">
        <v>48.74573266987521</v>
      </c>
      <c r="K414" s="81">
        <v>1.1070579745092657</v>
      </c>
      <c r="L414" s="81">
        <v>1.613529572225129</v>
      </c>
      <c r="M414" s="81">
        <v>20.959972945257341</v>
      </c>
      <c r="N414" s="81">
        <v>21.164116249184755</v>
      </c>
      <c r="O414" s="81">
        <v>15.667287390110234</v>
      </c>
      <c r="P414" s="81">
        <v>19.501303984216342</v>
      </c>
      <c r="Q414" s="81">
        <v>0.99858782327679541</v>
      </c>
      <c r="R414" s="81">
        <v>27.50637030920851</v>
      </c>
      <c r="S414" s="81">
        <v>1.6461429428572512</v>
      </c>
      <c r="T414" s="82"/>
      <c r="U414" s="81">
        <v>3581012</v>
      </c>
      <c r="V414" s="81">
        <v>620</v>
      </c>
      <c r="W414" s="81">
        <v>47</v>
      </c>
      <c r="X414" s="81">
        <v>4704</v>
      </c>
      <c r="Y414" s="81">
        <v>7095</v>
      </c>
      <c r="Z414" s="81">
        <v>7957</v>
      </c>
      <c r="AA414" s="81">
        <v>3827</v>
      </c>
      <c r="AB414" s="81">
        <v>16413</v>
      </c>
      <c r="AC414" s="81">
        <v>4803398</v>
      </c>
      <c r="AD414" s="81">
        <v>1.6461429428572512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8.609</v>
      </c>
      <c r="BJ414" s="81">
        <v>0</v>
      </c>
      <c r="BK414" s="81">
        <v>0</v>
      </c>
      <c r="BL414" s="81">
        <v>0</v>
      </c>
      <c r="BM414" s="82"/>
      <c r="BN414" s="81">
        <v>0</v>
      </c>
      <c r="BO414" s="81">
        <v>0</v>
      </c>
      <c r="BP414" s="81">
        <v>1</v>
      </c>
      <c r="BQ414" s="81">
        <v>0</v>
      </c>
      <c r="BR414" s="81">
        <v>0</v>
      </c>
      <c r="BS414" s="81">
        <v>0</v>
      </c>
      <c r="BT414"/>
      <c r="BU414" s="80">
        <v>8.609</v>
      </c>
      <c r="BV414" s="80">
        <v>0</v>
      </c>
      <c r="BW414" s="80">
        <v>0</v>
      </c>
      <c r="BX414" s="80">
        <v>0</v>
      </c>
      <c r="BY414" s="80">
        <v>0</v>
      </c>
      <c r="BZ414" s="80">
        <v>0</v>
      </c>
      <c r="CA414" s="80">
        <v>0</v>
      </c>
      <c r="CB414" s="80">
        <v>0</v>
      </c>
      <c r="CC414" s="80">
        <v>0</v>
      </c>
    </row>
    <row r="415" spans="1:81">
      <c r="A415" s="80" t="s">
        <v>2144</v>
      </c>
      <c r="B415" s="80">
        <v>178</v>
      </c>
      <c r="C415" s="80">
        <v>8</v>
      </c>
      <c r="D415" s="80">
        <v>11</v>
      </c>
      <c r="E415" s="80">
        <v>2011</v>
      </c>
      <c r="F415" s="80" t="s">
        <v>87</v>
      </c>
      <c r="G415" s="80" t="s">
        <v>2136</v>
      </c>
      <c r="H415" s="80" t="s">
        <v>2137</v>
      </c>
      <c r="I415" s="177"/>
      <c r="J415" s="81">
        <v>42.565866450667265</v>
      </c>
      <c r="K415" s="81">
        <v>1.7642540413669576</v>
      </c>
      <c r="L415" s="81">
        <v>2.0983012843984614</v>
      </c>
      <c r="M415" s="81">
        <v>27.738289354111647</v>
      </c>
      <c r="N415" s="81">
        <v>28.936649128861674</v>
      </c>
      <c r="O415" s="81">
        <v>15.449780505287638</v>
      </c>
      <c r="P415" s="81">
        <v>18.640839340257749</v>
      </c>
      <c r="Q415" s="81">
        <v>1.1383624601228997</v>
      </c>
      <c r="R415" s="81">
        <v>43.892875349028394</v>
      </c>
      <c r="S415" s="81">
        <v>1.576740467117677</v>
      </c>
      <c r="T415" s="82"/>
      <c r="U415" s="81">
        <v>2873298</v>
      </c>
      <c r="V415" s="81">
        <v>620</v>
      </c>
      <c r="W415" s="81">
        <v>47</v>
      </c>
      <c r="X415" s="81">
        <v>4704</v>
      </c>
      <c r="Y415" s="81">
        <v>7079</v>
      </c>
      <c r="Z415" s="81">
        <v>8017</v>
      </c>
      <c r="AA415" s="81">
        <v>3767</v>
      </c>
      <c r="AB415" s="81">
        <v>16221</v>
      </c>
      <c r="AC415" s="81">
        <v>7652273</v>
      </c>
      <c r="AD415" s="81">
        <v>1.576740467117677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9.18</v>
      </c>
      <c r="BJ415" s="81">
        <v>0</v>
      </c>
      <c r="BK415" s="81">
        <v>0</v>
      </c>
      <c r="BL415" s="81">
        <v>0</v>
      </c>
      <c r="BM415" s="82"/>
      <c r="BN415" s="81">
        <v>0</v>
      </c>
      <c r="BO415" s="81">
        <v>0</v>
      </c>
      <c r="BP415" s="81">
        <v>1</v>
      </c>
      <c r="BQ415" s="81">
        <v>0</v>
      </c>
      <c r="BR415" s="81">
        <v>0</v>
      </c>
      <c r="BS415" s="81">
        <v>0</v>
      </c>
      <c r="BT415"/>
      <c r="BU415" s="80">
        <v>9.18</v>
      </c>
      <c r="BV415" s="80">
        <v>0</v>
      </c>
      <c r="BW415" s="80">
        <v>0</v>
      </c>
      <c r="BX415" s="80">
        <v>0</v>
      </c>
      <c r="BY415" s="80">
        <v>0</v>
      </c>
      <c r="BZ415" s="80">
        <v>0</v>
      </c>
      <c r="CA415" s="80">
        <v>0</v>
      </c>
      <c r="CB415" s="80">
        <v>0</v>
      </c>
      <c r="CC415" s="80">
        <v>0</v>
      </c>
    </row>
    <row r="416" spans="1:81">
      <c r="A416" s="80" t="s">
        <v>2145</v>
      </c>
      <c r="B416" s="80">
        <v>179</v>
      </c>
      <c r="C416" s="80">
        <v>9</v>
      </c>
      <c r="D416" s="80">
        <v>11</v>
      </c>
      <c r="E416" s="80">
        <v>2012</v>
      </c>
      <c r="F416" s="80" t="s">
        <v>88</v>
      </c>
      <c r="G416" s="80" t="s">
        <v>2136</v>
      </c>
      <c r="H416" s="80" t="s">
        <v>2137</v>
      </c>
      <c r="I416" s="177"/>
      <c r="J416" s="81">
        <v>44.148111725765766</v>
      </c>
      <c r="K416" s="81">
        <v>1.769256893246133</v>
      </c>
      <c r="L416" s="81">
        <v>2.2025274683582658</v>
      </c>
      <c r="M416" s="81">
        <v>30.356170046324337</v>
      </c>
      <c r="N416" s="81">
        <v>37.565079136072221</v>
      </c>
      <c r="O416" s="81">
        <v>15.473512362875571</v>
      </c>
      <c r="P416" s="81">
        <v>18.318910060677503</v>
      </c>
      <c r="Q416" s="81">
        <v>1.2278826975600396</v>
      </c>
      <c r="R416" s="81">
        <v>61.173721454496487</v>
      </c>
      <c r="S416" s="81">
        <v>1.9710627568303194</v>
      </c>
      <c r="T416" s="82"/>
      <c r="U416" s="81">
        <v>3033003</v>
      </c>
      <c r="V416" s="81">
        <v>620</v>
      </c>
      <c r="W416" s="81">
        <v>47</v>
      </c>
      <c r="X416" s="81">
        <v>4704</v>
      </c>
      <c r="Y416" s="81">
        <v>7143</v>
      </c>
      <c r="Z416" s="81">
        <v>8093</v>
      </c>
      <c r="AA416" s="81">
        <v>3681</v>
      </c>
      <c r="AB416" s="81">
        <v>16104</v>
      </c>
      <c r="AC416" s="81">
        <v>10388779</v>
      </c>
      <c r="AD416" s="81">
        <v>1.9710627568303194</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2146</v>
      </c>
      <c r="B417" s="80">
        <v>180</v>
      </c>
      <c r="C417" s="80">
        <v>10</v>
      </c>
      <c r="D417" s="80">
        <v>11</v>
      </c>
      <c r="E417" s="80">
        <v>2013</v>
      </c>
      <c r="F417" s="80" t="s">
        <v>89</v>
      </c>
      <c r="G417" s="80" t="s">
        <v>2136</v>
      </c>
      <c r="H417" s="80" t="s">
        <v>2137</v>
      </c>
      <c r="I417" s="177"/>
      <c r="J417" s="81">
        <v>62.63275855363807</v>
      </c>
      <c r="K417" s="81">
        <v>1.4450235235244877</v>
      </c>
      <c r="L417" s="81">
        <v>1.9652862094805768</v>
      </c>
      <c r="M417" s="81">
        <v>30.368605323014247</v>
      </c>
      <c r="N417" s="81">
        <v>40.642072159617292</v>
      </c>
      <c r="O417" s="81">
        <v>15.053768339095525</v>
      </c>
      <c r="P417" s="81">
        <v>18.153151650014529</v>
      </c>
      <c r="Q417" s="81">
        <v>1.2389371495434076</v>
      </c>
      <c r="R417" s="81">
        <v>63.503070982340404</v>
      </c>
      <c r="S417" s="81">
        <v>2.790199485812626</v>
      </c>
      <c r="T417" s="82"/>
      <c r="U417" s="81">
        <v>3310610</v>
      </c>
      <c r="V417" s="81">
        <v>620</v>
      </c>
      <c r="W417" s="81">
        <v>47</v>
      </c>
      <c r="X417" s="81">
        <v>4704</v>
      </c>
      <c r="Y417" s="81">
        <v>7144</v>
      </c>
      <c r="Z417" s="81">
        <v>8225</v>
      </c>
      <c r="AA417" s="81">
        <v>3634</v>
      </c>
      <c r="AB417" s="81">
        <v>16016</v>
      </c>
      <c r="AC417" s="81">
        <v>10527019</v>
      </c>
      <c r="AD417" s="81">
        <v>2.790199485812626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8.5890000000000004</v>
      </c>
      <c r="BJ417" s="81">
        <v>0</v>
      </c>
      <c r="BK417" s="81">
        <v>0</v>
      </c>
      <c r="BL417" s="81">
        <v>0</v>
      </c>
      <c r="BM417" s="82"/>
      <c r="BN417" s="81">
        <v>0</v>
      </c>
      <c r="BO417" s="81">
        <v>0</v>
      </c>
      <c r="BP417" s="81">
        <v>1</v>
      </c>
      <c r="BQ417" s="81">
        <v>0</v>
      </c>
      <c r="BR417" s="81">
        <v>0</v>
      </c>
      <c r="BS417" s="81">
        <v>0</v>
      </c>
      <c r="BT417"/>
      <c r="BU417" s="80">
        <v>8.5890000000000004</v>
      </c>
      <c r="BV417" s="80">
        <v>0</v>
      </c>
      <c r="BW417" s="80">
        <v>0</v>
      </c>
      <c r="BX417" s="80">
        <v>0</v>
      </c>
      <c r="BY417" s="80">
        <v>0</v>
      </c>
      <c r="BZ417" s="80">
        <v>0</v>
      </c>
      <c r="CA417" s="80">
        <v>0</v>
      </c>
      <c r="CB417" s="80">
        <v>0</v>
      </c>
      <c r="CC417" s="80">
        <v>0</v>
      </c>
    </row>
    <row r="418" spans="1:81">
      <c r="A418" s="80" t="s">
        <v>2147</v>
      </c>
      <c r="B418" s="80">
        <v>181</v>
      </c>
      <c r="C418" s="80">
        <v>11</v>
      </c>
      <c r="D418" s="80">
        <v>11</v>
      </c>
      <c r="E418" s="80">
        <v>2014</v>
      </c>
      <c r="F418" s="80" t="s">
        <v>90</v>
      </c>
      <c r="G418" s="80" t="s">
        <v>2136</v>
      </c>
      <c r="H418" s="80" t="s">
        <v>2137</v>
      </c>
      <c r="I418" s="177"/>
      <c r="J418" s="81">
        <v>57.585045499322412</v>
      </c>
      <c r="K418" s="81">
        <v>1.4914340542439164</v>
      </c>
      <c r="L418" s="81">
        <v>3.8285694464162181</v>
      </c>
      <c r="M418" s="81">
        <v>25.699321995297215</v>
      </c>
      <c r="N418" s="81">
        <v>34.308109340243988</v>
      </c>
      <c r="O418" s="81">
        <v>14.45308463536603</v>
      </c>
      <c r="P418" s="81">
        <v>17.840838787330867</v>
      </c>
      <c r="Q418" s="81">
        <v>1.1648796953715994</v>
      </c>
      <c r="R418" s="81">
        <v>62.597537730213986</v>
      </c>
      <c r="S418" s="81">
        <v>2.318316665198688</v>
      </c>
      <c r="T418" s="82"/>
      <c r="U418" s="81">
        <v>3365175</v>
      </c>
      <c r="V418" s="81">
        <v>561</v>
      </c>
      <c r="W418" s="81">
        <v>77</v>
      </c>
      <c r="X418" s="81">
        <v>4366</v>
      </c>
      <c r="Y418" s="81">
        <v>7118</v>
      </c>
      <c r="Z418" s="81">
        <v>8317</v>
      </c>
      <c r="AA418" s="81">
        <v>3553</v>
      </c>
      <c r="AB418" s="81">
        <v>15695</v>
      </c>
      <c r="AC418" s="81">
        <v>10409536</v>
      </c>
      <c r="AD418" s="81">
        <v>2.318316665198688</v>
      </c>
      <c r="AE418" s="82"/>
      <c r="AF418" s="81">
        <v>32709423.04774785</v>
      </c>
      <c r="AG418" s="81">
        <v>1099246.6232634892</v>
      </c>
      <c r="AH418" s="81">
        <v>949681.11113559792</v>
      </c>
      <c r="AI418" s="81">
        <v>25020185.46747585</v>
      </c>
      <c r="AJ418" s="81">
        <v>41945053.908675216</v>
      </c>
      <c r="AK418" s="81">
        <v>0</v>
      </c>
      <c r="AL418" s="81">
        <v>0</v>
      </c>
      <c r="AM418" s="81">
        <v>2154688.966241085</v>
      </c>
      <c r="AN418" s="81">
        <v>0</v>
      </c>
      <c r="AO418" s="81">
        <v>0</v>
      </c>
      <c r="AP418" s="82"/>
      <c r="AQ418" s="81">
        <v>71</v>
      </c>
      <c r="AR418" s="81">
        <v>57</v>
      </c>
      <c r="AS418" s="81">
        <v>0</v>
      </c>
      <c r="AT418" s="81">
        <v>0</v>
      </c>
      <c r="AU418" s="81">
        <v>0</v>
      </c>
      <c r="AV418" s="81">
        <v>0</v>
      </c>
      <c r="AW418" s="81" t="s">
        <v>564</v>
      </c>
      <c r="AX418" s="82"/>
      <c r="AY418" s="81">
        <v>330.7</v>
      </c>
      <c r="AZ418" s="81">
        <v>3736.1</v>
      </c>
      <c r="BA418" s="81">
        <v>0</v>
      </c>
      <c r="BB418" s="81">
        <v>0</v>
      </c>
      <c r="BC418" s="81">
        <v>0</v>
      </c>
      <c r="BD418" s="81">
        <v>0</v>
      </c>
      <c r="BE418" s="81" t="s">
        <v>564</v>
      </c>
      <c r="BF418" s="82"/>
      <c r="BG418" s="81">
        <v>0</v>
      </c>
      <c r="BH418" s="81">
        <v>0</v>
      </c>
      <c r="BI418" s="81">
        <v>8.5530000000000008</v>
      </c>
      <c r="BJ418" s="81">
        <v>0</v>
      </c>
      <c r="BK418" s="81">
        <v>0</v>
      </c>
      <c r="BL418" s="81">
        <v>0</v>
      </c>
      <c r="BM418" s="82"/>
      <c r="BN418" s="81">
        <v>0</v>
      </c>
      <c r="BO418" s="81">
        <v>0</v>
      </c>
      <c r="BP418" s="81">
        <v>1</v>
      </c>
      <c r="BQ418" s="81">
        <v>0</v>
      </c>
      <c r="BR418" s="81">
        <v>0</v>
      </c>
      <c r="BS418" s="81">
        <v>0</v>
      </c>
      <c r="BT418"/>
      <c r="BU418" s="80">
        <v>8.5530000000000008</v>
      </c>
      <c r="BV418" s="80">
        <v>0</v>
      </c>
      <c r="BW418" s="80">
        <v>0</v>
      </c>
      <c r="BX418" s="80">
        <v>0</v>
      </c>
      <c r="BY418" s="80">
        <v>0</v>
      </c>
      <c r="BZ418" s="80">
        <v>0</v>
      </c>
      <c r="CA418" s="80">
        <v>0</v>
      </c>
      <c r="CB418" s="80">
        <v>0</v>
      </c>
      <c r="CC418" s="80">
        <v>0</v>
      </c>
    </row>
    <row r="419" spans="1:81">
      <c r="A419" s="80" t="s">
        <v>2148</v>
      </c>
      <c r="B419" s="80">
        <v>182</v>
      </c>
      <c r="C419" s="80">
        <v>12</v>
      </c>
      <c r="D419" s="80">
        <v>11</v>
      </c>
      <c r="E419" s="80">
        <v>2015</v>
      </c>
      <c r="F419" s="80" t="s">
        <v>91</v>
      </c>
      <c r="G419" s="80" t="s">
        <v>2136</v>
      </c>
      <c r="H419" s="80" t="s">
        <v>2137</v>
      </c>
      <c r="I419" s="177"/>
      <c r="J419" s="81">
        <v>45.592733716548302</v>
      </c>
      <c r="K419" s="81">
        <v>1.4277647515000254</v>
      </c>
      <c r="L419" s="81">
        <v>4.5177256632781244</v>
      </c>
      <c r="M419" s="81">
        <v>26.828211042684853</v>
      </c>
      <c r="N419" s="81">
        <v>29.002235811493051</v>
      </c>
      <c r="O419" s="81">
        <v>14.45974168472663</v>
      </c>
      <c r="P419" s="81">
        <v>17.729243861713048</v>
      </c>
      <c r="Q419" s="81">
        <v>1.1280076188671588</v>
      </c>
      <c r="R419" s="81">
        <v>63.231554500675898</v>
      </c>
      <c r="S419" s="81">
        <v>2.1535175424706634</v>
      </c>
      <c r="T419" s="82"/>
      <c r="U419" s="81">
        <v>2878425</v>
      </c>
      <c r="V419" s="81">
        <v>561</v>
      </c>
      <c r="W419" s="81">
        <v>77</v>
      </c>
      <c r="X419" s="81">
        <v>4366</v>
      </c>
      <c r="Y419" s="81">
        <v>7128</v>
      </c>
      <c r="Z419" s="81">
        <v>8401</v>
      </c>
      <c r="AA419" s="81">
        <v>3528</v>
      </c>
      <c r="AB419" s="81">
        <v>15525</v>
      </c>
      <c r="AC419" s="81">
        <v>10831742</v>
      </c>
      <c r="AD419" s="81">
        <v>2.1535175424706634</v>
      </c>
      <c r="AE419" s="82"/>
      <c r="AF419" s="81">
        <v>28384281.546340935</v>
      </c>
      <c r="AG419" s="81">
        <v>989687.50813804893</v>
      </c>
      <c r="AH419" s="81">
        <v>905813.0382891004</v>
      </c>
      <c r="AI419" s="81">
        <v>26650552.778500155</v>
      </c>
      <c r="AJ419" s="81">
        <v>37646565.957822092</v>
      </c>
      <c r="AK419" s="81">
        <v>0</v>
      </c>
      <c r="AL419" s="81">
        <v>0</v>
      </c>
      <c r="AM419" s="81">
        <v>2127636.1250743954</v>
      </c>
      <c r="AN419" s="81">
        <v>0</v>
      </c>
      <c r="AO419" s="81">
        <v>0</v>
      </c>
      <c r="AP419" s="82"/>
      <c r="AQ419" s="81">
        <v>83</v>
      </c>
      <c r="AR419" s="81">
        <v>83</v>
      </c>
      <c r="AS419" s="81">
        <v>0</v>
      </c>
      <c r="AT419" s="81">
        <v>0</v>
      </c>
      <c r="AU419" s="81">
        <v>0</v>
      </c>
      <c r="AV419" s="81">
        <v>0</v>
      </c>
      <c r="AW419" s="81" t="s">
        <v>564</v>
      </c>
      <c r="AX419" s="82"/>
      <c r="AY419" s="81">
        <v>403</v>
      </c>
      <c r="AZ419" s="81">
        <v>6983.6</v>
      </c>
      <c r="BA419" s="81">
        <v>0</v>
      </c>
      <c r="BB419" s="81">
        <v>0</v>
      </c>
      <c r="BC419" s="81">
        <v>0</v>
      </c>
      <c r="BD419" s="81">
        <v>0</v>
      </c>
      <c r="BE419" s="81" t="s">
        <v>564</v>
      </c>
      <c r="BF419" s="82"/>
      <c r="BG419" s="81">
        <v>0</v>
      </c>
      <c r="BH419" s="81">
        <v>0</v>
      </c>
      <c r="BI419" s="81">
        <v>7.6689999999999996</v>
      </c>
      <c r="BJ419" s="81">
        <v>0</v>
      </c>
      <c r="BK419" s="81">
        <v>0</v>
      </c>
      <c r="BL419" s="81">
        <v>0</v>
      </c>
      <c r="BM419" s="82"/>
      <c r="BN419" s="81">
        <v>0</v>
      </c>
      <c r="BO419" s="81">
        <v>0</v>
      </c>
      <c r="BP419" s="81">
        <v>1</v>
      </c>
      <c r="BQ419" s="81">
        <v>0</v>
      </c>
      <c r="BR419" s="81">
        <v>0</v>
      </c>
      <c r="BS419" s="81">
        <v>0</v>
      </c>
      <c r="BT419"/>
      <c r="BU419" s="80">
        <v>7.6689999999999996</v>
      </c>
      <c r="BV419" s="80">
        <v>0</v>
      </c>
      <c r="BW419" s="80">
        <v>0</v>
      </c>
      <c r="BX419" s="80">
        <v>0</v>
      </c>
      <c r="BY419" s="80">
        <v>0</v>
      </c>
      <c r="BZ419" s="80">
        <v>0</v>
      </c>
      <c r="CA419" s="80">
        <v>0</v>
      </c>
      <c r="CB419" s="80">
        <v>0</v>
      </c>
      <c r="CC419" s="80">
        <v>0</v>
      </c>
    </row>
    <row r="420" spans="1:81">
      <c r="A420" s="80" t="s">
        <v>2149</v>
      </c>
      <c r="B420" s="80">
        <v>183</v>
      </c>
      <c r="C420" s="80">
        <v>13</v>
      </c>
      <c r="D420" s="80">
        <v>11</v>
      </c>
      <c r="E420" s="80">
        <v>2016</v>
      </c>
      <c r="F420" s="80" t="s">
        <v>92</v>
      </c>
      <c r="G420" s="80" t="s">
        <v>2136</v>
      </c>
      <c r="H420" s="80" t="s">
        <v>2137</v>
      </c>
      <c r="I420" s="177"/>
      <c r="J420" s="81">
        <v>55.229802042525854</v>
      </c>
      <c r="K420" s="81">
        <v>1.3248886326012657</v>
      </c>
      <c r="L420" s="81">
        <v>4.9069010265336059</v>
      </c>
      <c r="M420" s="81">
        <v>20.10837342262187</v>
      </c>
      <c r="N420" s="81">
        <v>24.939452213909107</v>
      </c>
      <c r="O420" s="81">
        <v>14.309654956609821</v>
      </c>
      <c r="P420" s="81">
        <v>17.161005871102457</v>
      </c>
      <c r="Q420" s="81">
        <v>1.0762908403982021</v>
      </c>
      <c r="R420" s="81">
        <v>64.369062532866678</v>
      </c>
      <c r="S420" s="81">
        <v>3.636591886132063</v>
      </c>
      <c r="T420" s="82"/>
      <c r="U420" s="81">
        <v>3746094</v>
      </c>
      <c r="V420" s="81">
        <v>561</v>
      </c>
      <c r="W420" s="81">
        <v>77</v>
      </c>
      <c r="X420" s="81">
        <v>4366</v>
      </c>
      <c r="Y420" s="81">
        <v>7081</v>
      </c>
      <c r="Z420" s="81">
        <v>8416</v>
      </c>
      <c r="AA420" s="81">
        <v>3532</v>
      </c>
      <c r="AB420" s="81">
        <v>15238</v>
      </c>
      <c r="AC420" s="81">
        <v>10993602.265030909</v>
      </c>
      <c r="AD420" s="81">
        <v>3.636591886132063</v>
      </c>
      <c r="AE420" s="82"/>
      <c r="AF420" s="81">
        <v>36702397.250775389</v>
      </c>
      <c r="AG420" s="81">
        <v>970087.8174289444</v>
      </c>
      <c r="AH420" s="81">
        <v>823096.29736676358</v>
      </c>
      <c r="AI420" s="81">
        <v>30502818.59867315</v>
      </c>
      <c r="AJ420" s="81">
        <v>39726604.500721723</v>
      </c>
      <c r="AK420" s="81">
        <v>0</v>
      </c>
      <c r="AL420" s="81">
        <v>0</v>
      </c>
      <c r="AM420" s="81">
        <v>2089926.386283244</v>
      </c>
      <c r="AN420" s="81">
        <v>0</v>
      </c>
      <c r="AO420" s="81">
        <v>0</v>
      </c>
      <c r="AP420" s="82"/>
      <c r="AQ420" s="81">
        <v>88</v>
      </c>
      <c r="AR420" s="81">
        <v>120</v>
      </c>
      <c r="AS420" s="81">
        <v>0</v>
      </c>
      <c r="AT420" s="81">
        <v>0</v>
      </c>
      <c r="AU420" s="81">
        <v>0</v>
      </c>
      <c r="AV420" s="81">
        <v>0</v>
      </c>
      <c r="AW420" s="81" t="s">
        <v>564</v>
      </c>
      <c r="AX420" s="82"/>
      <c r="AY420" s="81">
        <v>432.1</v>
      </c>
      <c r="AZ420" s="81">
        <v>8674.5</v>
      </c>
      <c r="BA420" s="81">
        <v>0</v>
      </c>
      <c r="BB420" s="81">
        <v>0</v>
      </c>
      <c r="BC420" s="81">
        <v>0</v>
      </c>
      <c r="BD420" s="81">
        <v>0</v>
      </c>
      <c r="BE420" s="81" t="s">
        <v>564</v>
      </c>
      <c r="BF420" s="82"/>
      <c r="BG420" s="81">
        <v>0</v>
      </c>
      <c r="BH420" s="81">
        <v>0</v>
      </c>
      <c r="BI420" s="81">
        <v>8.3040000000000003</v>
      </c>
      <c r="BJ420" s="81">
        <v>0</v>
      </c>
      <c r="BK420" s="81">
        <v>0</v>
      </c>
      <c r="BL420" s="81">
        <v>0</v>
      </c>
      <c r="BM420" s="82"/>
      <c r="BN420" s="81">
        <v>0</v>
      </c>
      <c r="BO420" s="81">
        <v>0</v>
      </c>
      <c r="BP420" s="81">
        <v>1</v>
      </c>
      <c r="BQ420" s="81">
        <v>0</v>
      </c>
      <c r="BR420" s="81">
        <v>0</v>
      </c>
      <c r="BS420" s="81">
        <v>0</v>
      </c>
      <c r="BT420"/>
      <c r="BU420" s="80">
        <v>8.3040000000000003</v>
      </c>
      <c r="BV420" s="80">
        <v>0</v>
      </c>
      <c r="BW420" s="80">
        <v>0</v>
      </c>
      <c r="BX420" s="80">
        <v>0</v>
      </c>
      <c r="BY420" s="80">
        <v>0</v>
      </c>
      <c r="BZ420" s="80">
        <v>0</v>
      </c>
      <c r="CA420" s="80">
        <v>0</v>
      </c>
      <c r="CB420" s="80">
        <v>0</v>
      </c>
      <c r="CC420" s="80">
        <v>0</v>
      </c>
    </row>
    <row r="421" spans="1:81">
      <c r="A421" s="80" t="s">
        <v>2150</v>
      </c>
      <c r="B421" s="80">
        <v>184</v>
      </c>
      <c r="C421" s="80">
        <v>14</v>
      </c>
      <c r="D421" s="80">
        <v>11</v>
      </c>
      <c r="E421" s="80">
        <v>2017</v>
      </c>
      <c r="F421" s="80" t="s">
        <v>71</v>
      </c>
      <c r="G421" s="80" t="s">
        <v>2136</v>
      </c>
      <c r="H421" s="80" t="s">
        <v>2137</v>
      </c>
      <c r="I421" s="177"/>
      <c r="J421" s="81">
        <v>49.388134802332402</v>
      </c>
      <c r="K421" s="81">
        <v>1.299034971077589</v>
      </c>
      <c r="L421" s="81">
        <v>4.6352470742989071</v>
      </c>
      <c r="M421" s="81">
        <v>17.060558889085353</v>
      </c>
      <c r="N421" s="81">
        <v>26.199208625527394</v>
      </c>
      <c r="O421" s="81">
        <v>14.111278970790124</v>
      </c>
      <c r="P421" s="81">
        <v>16.87849105492133</v>
      </c>
      <c r="Q421" s="81">
        <v>1.0228706671689747</v>
      </c>
      <c r="R421" s="81">
        <v>61.491383498604485</v>
      </c>
      <c r="S421" s="81">
        <v>1.3578919320803335</v>
      </c>
      <c r="T421" s="82"/>
      <c r="U421" s="81">
        <v>3485459</v>
      </c>
      <c r="V421" s="81">
        <v>561</v>
      </c>
      <c r="W421" s="81">
        <v>77</v>
      </c>
      <c r="X421" s="81">
        <v>4366</v>
      </c>
      <c r="Y421" s="81">
        <v>7044</v>
      </c>
      <c r="Z421" s="81">
        <v>8437</v>
      </c>
      <c r="AA421" s="81">
        <v>3496</v>
      </c>
      <c r="AB421" s="81">
        <v>14976</v>
      </c>
      <c r="AC421" s="81">
        <v>10710507</v>
      </c>
      <c r="AD421" s="81">
        <v>1.357891932080334</v>
      </c>
      <c r="AE421" s="82"/>
      <c r="AF421" s="81">
        <v>33572627.841586471</v>
      </c>
      <c r="AG421" s="81">
        <v>962194.78125739447</v>
      </c>
      <c r="AH421" s="81">
        <v>1039354.967371723</v>
      </c>
      <c r="AI421" s="81">
        <v>25367403.435405079</v>
      </c>
      <c r="AJ421" s="81">
        <v>39284312.775139987</v>
      </c>
      <c r="AK421" s="81">
        <v>0</v>
      </c>
      <c r="AL421" s="81">
        <v>0</v>
      </c>
      <c r="AM421" s="81">
        <v>2057206.427459226</v>
      </c>
      <c r="AN421" s="81">
        <v>0</v>
      </c>
      <c r="AO421" s="81">
        <v>0</v>
      </c>
      <c r="AP421" s="82"/>
      <c r="AQ421" s="81">
        <v>98</v>
      </c>
      <c r="AR421" s="81">
        <v>133</v>
      </c>
      <c r="AS421" s="81">
        <v>0</v>
      </c>
      <c r="AT421" s="81">
        <v>0</v>
      </c>
      <c r="AU421" s="81">
        <v>0</v>
      </c>
      <c r="AV421" s="81">
        <v>0</v>
      </c>
      <c r="AW421" s="81" t="s">
        <v>564</v>
      </c>
      <c r="AX421" s="82"/>
      <c r="AY421" s="81">
        <v>485.8</v>
      </c>
      <c r="AZ421" s="81">
        <v>9117.7000000000007</v>
      </c>
      <c r="BA421" s="81">
        <v>0</v>
      </c>
      <c r="BB421" s="81">
        <v>0</v>
      </c>
      <c r="BC421" s="81">
        <v>0</v>
      </c>
      <c r="BD421" s="81">
        <v>0</v>
      </c>
      <c r="BE421" s="81" t="s">
        <v>564</v>
      </c>
      <c r="BF421" s="82"/>
      <c r="BG421" s="81">
        <v>0</v>
      </c>
      <c r="BH421" s="81">
        <v>0</v>
      </c>
      <c r="BI421" s="81">
        <v>8.2829999999999995</v>
      </c>
      <c r="BJ421" s="81">
        <v>0</v>
      </c>
      <c r="BK421" s="81">
        <v>0</v>
      </c>
      <c r="BL421" s="81">
        <v>0</v>
      </c>
      <c r="BM421" s="82"/>
      <c r="BN421" s="81">
        <v>0</v>
      </c>
      <c r="BO421" s="81">
        <v>0</v>
      </c>
      <c r="BP421" s="81">
        <v>1</v>
      </c>
      <c r="BQ421" s="81">
        <v>0</v>
      </c>
      <c r="BR421" s="81">
        <v>0</v>
      </c>
      <c r="BS421" s="81">
        <v>0</v>
      </c>
      <c r="BT421"/>
      <c r="BU421" s="80">
        <v>8.2829999999999995</v>
      </c>
      <c r="BV421" s="80">
        <v>0</v>
      </c>
      <c r="BW421" s="80">
        <v>0</v>
      </c>
      <c r="BX421" s="80">
        <v>0</v>
      </c>
      <c r="BY421" s="80">
        <v>0</v>
      </c>
      <c r="BZ421" s="80">
        <v>0</v>
      </c>
      <c r="CA421" s="80">
        <v>0</v>
      </c>
      <c r="CB421" s="80">
        <v>0</v>
      </c>
      <c r="CC421" s="80">
        <v>0</v>
      </c>
    </row>
    <row r="422" spans="1:81">
      <c r="A422" s="80" t="s">
        <v>2151</v>
      </c>
      <c r="B422" s="80">
        <v>185</v>
      </c>
      <c r="C422" s="80">
        <v>15</v>
      </c>
      <c r="D422" s="80">
        <v>11</v>
      </c>
      <c r="E422" s="80">
        <v>2018</v>
      </c>
      <c r="F422" s="80" t="s">
        <v>93</v>
      </c>
      <c r="G422" s="80" t="s">
        <v>2136</v>
      </c>
      <c r="H422" s="80" t="s">
        <v>2137</v>
      </c>
      <c r="I422" s="177"/>
      <c r="J422" s="81">
        <v>45.046487239130684</v>
      </c>
      <c r="K422" s="81">
        <v>1.2229206407280726</v>
      </c>
      <c r="L422" s="81">
        <v>4.3248460192602316</v>
      </c>
      <c r="M422" s="81">
        <v>17.644795858128688</v>
      </c>
      <c r="N422" s="81">
        <v>23.353693127233196</v>
      </c>
      <c r="O422" s="81">
        <v>13.892110293554499</v>
      </c>
      <c r="P422" s="81">
        <v>16.461924519977458</v>
      </c>
      <c r="Q422" s="81">
        <v>0.93598940963234611</v>
      </c>
      <c r="R422" s="81">
        <v>61.731820609187345</v>
      </c>
      <c r="S422" s="81">
        <v>1.4602552300154521</v>
      </c>
      <c r="T422" s="82"/>
      <c r="U422" s="81">
        <v>3510017</v>
      </c>
      <c r="V422" s="81">
        <v>561</v>
      </c>
      <c r="W422" s="81">
        <v>77</v>
      </c>
      <c r="X422" s="81">
        <v>4366</v>
      </c>
      <c r="Y422" s="81">
        <v>6996</v>
      </c>
      <c r="Z422" s="81">
        <v>8465</v>
      </c>
      <c r="AA422" s="81">
        <v>3444</v>
      </c>
      <c r="AB422" s="81">
        <v>14768</v>
      </c>
      <c r="AC422" s="81">
        <v>10710246</v>
      </c>
      <c r="AD422" s="81">
        <v>1.4602552300154521</v>
      </c>
      <c r="AE422" s="82"/>
      <c r="AF422" s="81">
        <v>29475314.414244089</v>
      </c>
      <c r="AG422" s="81">
        <v>857174.32991704636</v>
      </c>
      <c r="AH422" s="81">
        <v>957477.5524849582</v>
      </c>
      <c r="AI422" s="81">
        <v>26535395.08359953</v>
      </c>
      <c r="AJ422" s="81">
        <v>36102866.266361259</v>
      </c>
      <c r="AK422" s="81">
        <v>0</v>
      </c>
      <c r="AL422" s="81">
        <v>0</v>
      </c>
      <c r="AM422" s="81">
        <v>2032831.6029896301</v>
      </c>
      <c r="AN422" s="81">
        <v>0</v>
      </c>
      <c r="AO422" s="81">
        <v>0</v>
      </c>
      <c r="AP422" s="82"/>
      <c r="AQ422" s="81">
        <v>113</v>
      </c>
      <c r="AR422" s="81">
        <v>136</v>
      </c>
      <c r="AS422" s="81">
        <v>2</v>
      </c>
      <c r="AT422" s="81">
        <v>0</v>
      </c>
      <c r="AU422" s="81">
        <v>0</v>
      </c>
      <c r="AV422" s="81">
        <v>0</v>
      </c>
      <c r="AW422" s="81" t="s">
        <v>564</v>
      </c>
      <c r="AX422" s="82"/>
      <c r="AY422" s="81">
        <v>564.70000000000005</v>
      </c>
      <c r="AZ422" s="81">
        <v>9168</v>
      </c>
      <c r="BA422" s="81">
        <v>39</v>
      </c>
      <c r="BB422" s="81">
        <v>0</v>
      </c>
      <c r="BC422" s="81">
        <v>0</v>
      </c>
      <c r="BD422" s="81">
        <v>0</v>
      </c>
      <c r="BE422" s="81" t="s">
        <v>564</v>
      </c>
      <c r="BF422" s="82"/>
      <c r="BG422" s="81">
        <v>0</v>
      </c>
      <c r="BH422" s="81">
        <v>0</v>
      </c>
      <c r="BI422" s="81">
        <v>7.42</v>
      </c>
      <c r="BJ422" s="81">
        <v>0</v>
      </c>
      <c r="BK422" s="81">
        <v>0</v>
      </c>
      <c r="BL422" s="81">
        <v>0</v>
      </c>
      <c r="BM422" s="82"/>
      <c r="BN422" s="81">
        <v>0</v>
      </c>
      <c r="BO422" s="81">
        <v>0</v>
      </c>
      <c r="BP422" s="81">
        <v>1</v>
      </c>
      <c r="BQ422" s="81">
        <v>0</v>
      </c>
      <c r="BR422" s="81">
        <v>0</v>
      </c>
      <c r="BS422" s="81">
        <v>0</v>
      </c>
      <c r="BT422"/>
      <c r="BU422" s="80">
        <v>7.42</v>
      </c>
      <c r="BV422" s="80">
        <v>0</v>
      </c>
      <c r="BW422" s="80">
        <v>0</v>
      </c>
      <c r="BX422" s="80">
        <v>0</v>
      </c>
      <c r="BY422" s="80">
        <v>0</v>
      </c>
      <c r="BZ422" s="80">
        <v>0</v>
      </c>
      <c r="CA422" s="80">
        <v>0</v>
      </c>
      <c r="CB422" s="80">
        <v>0</v>
      </c>
      <c r="CC422" s="80">
        <v>0</v>
      </c>
    </row>
    <row r="423" spans="1:81">
      <c r="A423" s="80" t="s">
        <v>2152</v>
      </c>
      <c r="B423" s="80">
        <v>186</v>
      </c>
      <c r="C423" s="80">
        <v>16</v>
      </c>
      <c r="D423" s="80">
        <v>11</v>
      </c>
      <c r="E423" s="80">
        <v>2019</v>
      </c>
      <c r="F423" s="80" t="s">
        <v>73</v>
      </c>
      <c r="G423" s="80" t="s">
        <v>2136</v>
      </c>
      <c r="H423" s="80" t="s">
        <v>2137</v>
      </c>
      <c r="I423" s="177"/>
      <c r="J423" s="81">
        <v>43.401719837405011</v>
      </c>
      <c r="K423" s="81">
        <v>1.0307105459507659</v>
      </c>
      <c r="L423" s="81">
        <v>4.2520307262932313</v>
      </c>
      <c r="M423" s="81">
        <v>13.748069001951112</v>
      </c>
      <c r="N423" s="81">
        <v>17.41394596600238</v>
      </c>
      <c r="O423" s="81">
        <v>13.487341562351258</v>
      </c>
      <c r="P423" s="81">
        <v>16.292290330866038</v>
      </c>
      <c r="Q423" s="81">
        <v>0.89317302531353826</v>
      </c>
      <c r="R423" s="81">
        <v>58.931788899497874</v>
      </c>
      <c r="S423" s="81">
        <v>3.0882500232194383</v>
      </c>
      <c r="T423" s="82"/>
      <c r="U423" s="81">
        <v>3809738</v>
      </c>
      <c r="V423" s="81">
        <v>561</v>
      </c>
      <c r="W423" s="81">
        <v>77</v>
      </c>
      <c r="X423" s="81">
        <v>4366</v>
      </c>
      <c r="Y423" s="81">
        <v>6940</v>
      </c>
      <c r="Z423" s="81">
        <v>8444</v>
      </c>
      <c r="AA423" s="81">
        <v>3383</v>
      </c>
      <c r="AB423" s="81">
        <v>14474</v>
      </c>
      <c r="AC423" s="81">
        <v>10391915</v>
      </c>
      <c r="AD423" s="81">
        <v>3.0882500232194379</v>
      </c>
      <c r="AE423" s="82"/>
      <c r="AF423" s="81">
        <v>32929472.71785697</v>
      </c>
      <c r="AG423" s="81">
        <v>828400.02192447102</v>
      </c>
      <c r="AH423" s="81">
        <v>1061425.3592258771</v>
      </c>
      <c r="AI423" s="81">
        <v>25146873.82454842</v>
      </c>
      <c r="AJ423" s="81">
        <v>33207169.040292632</v>
      </c>
      <c r="AK423" s="81">
        <v>0</v>
      </c>
      <c r="AL423" s="81">
        <v>0</v>
      </c>
      <c r="AM423" s="81">
        <v>1971249.839786337</v>
      </c>
      <c r="AN423" s="81">
        <v>0</v>
      </c>
      <c r="AO423" s="81">
        <v>0</v>
      </c>
      <c r="AP423" s="82"/>
      <c r="AQ423" s="81">
        <v>130</v>
      </c>
      <c r="AR423" s="81">
        <v>154</v>
      </c>
      <c r="AS423" s="81">
        <v>2</v>
      </c>
      <c r="AT423" s="81">
        <v>0</v>
      </c>
      <c r="AU423" s="81">
        <v>0</v>
      </c>
      <c r="AV423" s="81">
        <v>0</v>
      </c>
      <c r="AW423" s="81" t="s">
        <v>564</v>
      </c>
      <c r="AX423" s="82"/>
      <c r="AY423" s="81">
        <v>652.49999999999977</v>
      </c>
      <c r="AZ423" s="81">
        <v>11284.9</v>
      </c>
      <c r="BA423" s="81">
        <v>39</v>
      </c>
      <c r="BB423" s="81">
        <v>0</v>
      </c>
      <c r="BC423" s="81">
        <v>0</v>
      </c>
      <c r="BD423" s="81">
        <v>0</v>
      </c>
      <c r="BE423" s="81" t="s">
        <v>564</v>
      </c>
      <c r="BF423" s="82"/>
      <c r="BG423" s="81">
        <v>0</v>
      </c>
      <c r="BH423" s="81">
        <v>0</v>
      </c>
      <c r="BI423" s="81">
        <v>4.2530000000000001</v>
      </c>
      <c r="BJ423" s="81">
        <v>0</v>
      </c>
      <c r="BK423" s="81">
        <v>0</v>
      </c>
      <c r="BL423" s="81">
        <v>0</v>
      </c>
      <c r="BM423" s="82"/>
      <c r="BN423" s="81">
        <v>0</v>
      </c>
      <c r="BO423" s="81">
        <v>0</v>
      </c>
      <c r="BP423" s="81">
        <v>1</v>
      </c>
      <c r="BQ423" s="81">
        <v>0</v>
      </c>
      <c r="BR423" s="81">
        <v>0</v>
      </c>
      <c r="BS423" s="81">
        <v>0</v>
      </c>
      <c r="BT423"/>
      <c r="BU423" s="80">
        <v>4.2530000000000001</v>
      </c>
      <c r="BV423" s="80">
        <v>0</v>
      </c>
      <c r="BW423" s="80">
        <v>0</v>
      </c>
      <c r="BX423" s="80">
        <v>0</v>
      </c>
      <c r="BY423" s="80">
        <v>0</v>
      </c>
      <c r="BZ423" s="80">
        <v>0</v>
      </c>
      <c r="CA423" s="80">
        <v>0</v>
      </c>
      <c r="CB423" s="80">
        <v>0</v>
      </c>
      <c r="CC423" s="80">
        <v>0</v>
      </c>
    </row>
    <row r="424" spans="1:81">
      <c r="A424" s="80" t="s">
        <v>2153</v>
      </c>
      <c r="B424" s="80">
        <v>187</v>
      </c>
      <c r="C424" s="80">
        <v>17</v>
      </c>
      <c r="D424" s="80">
        <v>11</v>
      </c>
      <c r="E424" s="80">
        <v>2020</v>
      </c>
      <c r="F424" s="80" t="s">
        <v>218</v>
      </c>
      <c r="G424" s="80" t="s">
        <v>2136</v>
      </c>
      <c r="H424" s="80" t="s">
        <v>2137</v>
      </c>
      <c r="I424" s="177"/>
      <c r="J424" s="81">
        <v>41.047743167051181</v>
      </c>
      <c r="K424" s="81">
        <v>1.125543889800485</v>
      </c>
      <c r="L424" s="81">
        <v>1.9970414650047732</v>
      </c>
      <c r="M424" s="81">
        <v>17.540096754853536</v>
      </c>
      <c r="N424" s="81">
        <v>24.637535258308535</v>
      </c>
      <c r="O424" s="81">
        <v>11.776236105349273</v>
      </c>
      <c r="P424" s="81">
        <v>15.190472315411672</v>
      </c>
      <c r="Q424" s="81">
        <v>0.83839732919120402</v>
      </c>
      <c r="R424" s="81">
        <v>60.135656530918595</v>
      </c>
      <c r="S424" s="81">
        <v>1.9861990230647919</v>
      </c>
      <c r="T424" s="82"/>
      <c r="U424" s="81">
        <v>3288940</v>
      </c>
      <c r="V424" s="81">
        <v>501</v>
      </c>
      <c r="W424" s="81">
        <v>36</v>
      </c>
      <c r="X424" s="81">
        <v>4324</v>
      </c>
      <c r="Y424" s="81">
        <v>6931</v>
      </c>
      <c r="Z424" s="81">
        <v>8415</v>
      </c>
      <c r="AA424" s="81">
        <v>3427</v>
      </c>
      <c r="AB424" s="81">
        <v>14219</v>
      </c>
      <c r="AC424" s="81">
        <v>10659523.999999998</v>
      </c>
      <c r="AD424" s="81">
        <v>1.9861990230647919</v>
      </c>
      <c r="AE424" s="82"/>
      <c r="AF424" s="81">
        <v>28895689.38074667</v>
      </c>
      <c r="AG424" s="81">
        <v>752140.33213600994</v>
      </c>
      <c r="AH424" s="81">
        <v>529611.71705852402</v>
      </c>
      <c r="AI424" s="81">
        <v>24737453.255919691</v>
      </c>
      <c r="AJ424" s="81">
        <v>35766555.396999262</v>
      </c>
      <c r="AK424" s="81"/>
      <c r="AL424" s="81"/>
      <c r="AM424" s="81">
        <v>1855737.4763849208</v>
      </c>
      <c r="AN424" s="81"/>
      <c r="AO424" s="81"/>
      <c r="AP424" s="82"/>
      <c r="AQ424" s="81">
        <v>142</v>
      </c>
      <c r="AR424" s="81">
        <v>163</v>
      </c>
      <c r="AS424" s="81">
        <v>2</v>
      </c>
      <c r="AT424" s="81">
        <v>0</v>
      </c>
      <c r="AU424" s="81">
        <v>0</v>
      </c>
      <c r="AV424" s="81">
        <v>0</v>
      </c>
      <c r="AW424" s="81">
        <v>2</v>
      </c>
      <c r="AX424" s="82"/>
      <c r="AY424" s="81">
        <v>715.79999999999973</v>
      </c>
      <c r="AZ424" s="81">
        <v>11647.69999999999</v>
      </c>
      <c r="BA424" s="81">
        <v>39</v>
      </c>
      <c r="BB424" s="81">
        <v>0</v>
      </c>
      <c r="BC424" s="81">
        <v>0</v>
      </c>
      <c r="BD424" s="81">
        <v>0</v>
      </c>
      <c r="BE424" s="81">
        <v>39</v>
      </c>
      <c r="BF424" s="82"/>
      <c r="BG424" s="81">
        <v>0</v>
      </c>
      <c r="BH424" s="81">
        <v>0</v>
      </c>
      <c r="BI424" s="81">
        <v>7.2619999999999996</v>
      </c>
      <c r="BJ424" s="81">
        <v>0</v>
      </c>
      <c r="BK424" s="81">
        <v>0</v>
      </c>
      <c r="BL424" s="81">
        <v>0</v>
      </c>
      <c r="BM424" s="82"/>
      <c r="BN424" s="81">
        <v>0</v>
      </c>
      <c r="BO424" s="81">
        <v>0</v>
      </c>
      <c r="BP424" s="81">
        <v>1</v>
      </c>
      <c r="BQ424" s="81">
        <v>0</v>
      </c>
      <c r="BR424" s="81">
        <v>0</v>
      </c>
      <c r="BS424" s="81">
        <v>0</v>
      </c>
      <c r="BT424"/>
      <c r="BU424" s="80">
        <v>7.2619999999999996</v>
      </c>
      <c r="BV424" s="80">
        <v>0</v>
      </c>
      <c r="BW424" s="80">
        <v>0</v>
      </c>
      <c r="BX424" s="80">
        <v>0</v>
      </c>
      <c r="BY424" s="80">
        <v>0</v>
      </c>
      <c r="BZ424" s="80">
        <v>0</v>
      </c>
      <c r="CA424" s="80">
        <v>0</v>
      </c>
      <c r="CB424" s="80">
        <v>0</v>
      </c>
      <c r="CC424" s="80">
        <v>0</v>
      </c>
    </row>
    <row r="425" spans="1:81">
      <c r="A425" s="80" t="s">
        <v>2154</v>
      </c>
      <c r="B425" s="80">
        <v>187</v>
      </c>
      <c r="C425" s="80">
        <v>18</v>
      </c>
      <c r="D425" s="80">
        <v>11</v>
      </c>
      <c r="E425" s="80">
        <v>2021</v>
      </c>
      <c r="F425" s="80" t="s">
        <v>75</v>
      </c>
      <c r="G425" s="174" t="s">
        <v>2136</v>
      </c>
      <c r="H425" s="80" t="s">
        <v>2137</v>
      </c>
      <c r="I425" s="177"/>
      <c r="J425" s="81">
        <v>34.606235732705606</v>
      </c>
      <c r="K425" s="81">
        <v>1.1183746258506353</v>
      </c>
      <c r="L425" s="81">
        <v>1.5893872641902282</v>
      </c>
      <c r="M425" s="81">
        <v>17.430817765713236</v>
      </c>
      <c r="N425" s="81">
        <v>22.110291044579402</v>
      </c>
      <c r="O425" s="81">
        <v>11.414987858287455</v>
      </c>
      <c r="P425" s="81">
        <v>15.472173667701213</v>
      </c>
      <c r="Q425" s="81">
        <v>0.82829005439772208</v>
      </c>
      <c r="R425" s="81">
        <v>61.374296825230573</v>
      </c>
      <c r="S425" s="81">
        <v>2.067782788778779</v>
      </c>
      <c r="T425" s="82"/>
      <c r="U425" s="81">
        <v>3470229</v>
      </c>
      <c r="V425" s="81">
        <v>501</v>
      </c>
      <c r="W425" s="81">
        <v>36</v>
      </c>
      <c r="X425" s="81">
        <v>4324</v>
      </c>
      <c r="Y425" s="81">
        <v>6837</v>
      </c>
      <c r="Z425" s="81">
        <v>8399</v>
      </c>
      <c r="AA425" s="81">
        <v>3404</v>
      </c>
      <c r="AB425" s="81">
        <v>13881</v>
      </c>
      <c r="AC425" s="81">
        <v>10544701</v>
      </c>
      <c r="AD425" s="81">
        <v>2.067782788778779</v>
      </c>
      <c r="AE425" s="82"/>
      <c r="AF425" s="81">
        <v>26557376.087512508</v>
      </c>
      <c r="AG425" s="81">
        <v>779801.41560536809</v>
      </c>
      <c r="AH425" s="81">
        <v>432985.87857309001</v>
      </c>
      <c r="AI425" s="81">
        <v>27039140.934796818</v>
      </c>
      <c r="AJ425" s="81">
        <v>34102325.942267254</v>
      </c>
      <c r="AK425" s="81">
        <v>0</v>
      </c>
      <c r="AL425" s="81">
        <v>0</v>
      </c>
      <c r="AM425" s="81">
        <v>1822074.0266601122</v>
      </c>
      <c r="AN425" s="81">
        <v>0</v>
      </c>
      <c r="AO425" s="81">
        <v>0</v>
      </c>
      <c r="AP425" s="82"/>
      <c r="AQ425" s="81">
        <v>153</v>
      </c>
      <c r="AR425" s="81">
        <v>174</v>
      </c>
      <c r="AS425" s="81">
        <v>2</v>
      </c>
      <c r="AT425" s="81">
        <v>0</v>
      </c>
      <c r="AU425" s="81">
        <v>0</v>
      </c>
      <c r="AV425" s="81">
        <v>0</v>
      </c>
      <c r="AW425" s="81"/>
      <c r="AX425" s="82"/>
      <c r="AY425" s="81">
        <v>796.99999999999966</v>
      </c>
      <c r="AZ425" s="81">
        <v>16752.2</v>
      </c>
      <c r="BA425" s="81">
        <v>39</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2155</v>
      </c>
      <c r="B426" s="80">
        <v>187</v>
      </c>
      <c r="C426" s="80">
        <v>19</v>
      </c>
      <c r="D426" s="80">
        <v>11</v>
      </c>
      <c r="E426" s="80">
        <v>2022</v>
      </c>
      <c r="F426" s="80" t="s">
        <v>568</v>
      </c>
      <c r="G426" s="174" t="s">
        <v>2136</v>
      </c>
      <c r="H426" s="80" t="s">
        <v>2137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170</v>
      </c>
      <c r="AR426" s="81">
        <v>176</v>
      </c>
      <c r="AS426" s="81">
        <v>2</v>
      </c>
      <c r="AT426" s="81">
        <v>0</v>
      </c>
      <c r="AU426" s="81">
        <v>0</v>
      </c>
      <c r="AV426" s="81">
        <v>0</v>
      </c>
      <c r="AW426" s="81"/>
      <c r="AX426" s="82"/>
      <c r="AY426" s="81">
        <v>895.09999999999957</v>
      </c>
      <c r="AZ426" s="81">
        <v>16811.599999999999</v>
      </c>
      <c r="BA426" s="81">
        <v>39</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2156</v>
      </c>
      <c r="B427" s="80">
        <v>426</v>
      </c>
      <c r="C427" s="80">
        <v>1</v>
      </c>
      <c r="D427" s="80">
        <v>26</v>
      </c>
      <c r="E427" s="80">
        <v>1990</v>
      </c>
      <c r="F427" s="80" t="s">
        <v>562</v>
      </c>
      <c r="G427" s="80" t="s">
        <v>2157</v>
      </c>
      <c r="H427" s="80" t="s">
        <v>2158</v>
      </c>
      <c r="I427" s="177"/>
      <c r="J427" s="81">
        <v>7.5289802414272389</v>
      </c>
      <c r="K427" s="81">
        <v>5.8594540026366992</v>
      </c>
      <c r="L427" s="81">
        <v>36.40769613914955</v>
      </c>
      <c r="M427" s="81">
        <v>16.679494355182722</v>
      </c>
      <c r="N427" s="81">
        <v>25.577062895385399</v>
      </c>
      <c r="O427" s="81">
        <v>8.2565121577379355</v>
      </c>
      <c r="P427" s="81">
        <v>19.846704416190711</v>
      </c>
      <c r="Q427" s="81">
        <v>1.1757385313696034</v>
      </c>
      <c r="R427" s="81">
        <v>19.859655050034828</v>
      </c>
      <c r="S427" s="81">
        <v>0.86097398072523024</v>
      </c>
      <c r="T427" s="82"/>
      <c r="U427" s="81">
        <v>311343</v>
      </c>
      <c r="V427" s="81">
        <v>1322</v>
      </c>
      <c r="W427" s="81">
        <v>325</v>
      </c>
      <c r="X427" s="81">
        <v>5312</v>
      </c>
      <c r="Y427" s="81">
        <v>6633</v>
      </c>
      <c r="Z427" s="81">
        <v>3396</v>
      </c>
      <c r="AA427" s="81">
        <v>4819</v>
      </c>
      <c r="AB427" s="81">
        <v>19090</v>
      </c>
      <c r="AC427" s="81">
        <v>3439728</v>
      </c>
      <c r="AD427" s="81">
        <v>0.86097398072523024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2159</v>
      </c>
      <c r="B428" s="80">
        <v>427</v>
      </c>
      <c r="C428" s="80">
        <v>2</v>
      </c>
      <c r="D428" s="80">
        <v>26</v>
      </c>
      <c r="E428" s="80">
        <v>2005</v>
      </c>
      <c r="F428" s="80" t="s">
        <v>565</v>
      </c>
      <c r="G428" s="80" t="s">
        <v>2157</v>
      </c>
      <c r="H428" s="80" t="s">
        <v>2158</v>
      </c>
      <c r="I428" s="177"/>
      <c r="J428" s="81">
        <v>4.5353677263493015</v>
      </c>
      <c r="K428" s="81">
        <v>4.5317419782144635</v>
      </c>
      <c r="L428" s="81">
        <v>45.326304676635971</v>
      </c>
      <c r="M428" s="81">
        <v>28.658386975269906</v>
      </c>
      <c r="N428" s="81">
        <v>35.192677646583256</v>
      </c>
      <c r="O428" s="81">
        <v>14.744748985794736</v>
      </c>
      <c r="P428" s="81">
        <v>25.188575511743412</v>
      </c>
      <c r="Q428" s="81">
        <v>1.0024942860369102</v>
      </c>
      <c r="R428" s="81">
        <v>17.726259756318143</v>
      </c>
      <c r="S428" s="81">
        <v>1.69403437</v>
      </c>
      <c r="T428" s="82"/>
      <c r="U428" s="81">
        <v>263819</v>
      </c>
      <c r="V428" s="81">
        <v>1292</v>
      </c>
      <c r="W428" s="81">
        <v>369</v>
      </c>
      <c r="X428" s="81">
        <v>3975</v>
      </c>
      <c r="Y428" s="81">
        <v>7288</v>
      </c>
      <c r="Z428" s="81">
        <v>7018</v>
      </c>
      <c r="AA428" s="81">
        <v>5009</v>
      </c>
      <c r="AB428" s="81">
        <v>17016</v>
      </c>
      <c r="AC428" s="81">
        <v>3134522</v>
      </c>
      <c r="AD428" s="81">
        <v>1.69403437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2160</v>
      </c>
      <c r="B429" s="80">
        <v>428</v>
      </c>
      <c r="C429" s="80">
        <v>3</v>
      </c>
      <c r="D429" s="80">
        <v>26</v>
      </c>
      <c r="E429" s="80">
        <v>2006</v>
      </c>
      <c r="F429" s="80" t="s">
        <v>566</v>
      </c>
      <c r="G429" s="80" t="s">
        <v>2157</v>
      </c>
      <c r="H429" s="80" t="s">
        <v>2158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2161</v>
      </c>
      <c r="B430" s="80">
        <v>429</v>
      </c>
      <c r="C430" s="80">
        <v>4</v>
      </c>
      <c r="D430" s="80">
        <v>26</v>
      </c>
      <c r="E430" s="80">
        <v>2007</v>
      </c>
      <c r="F430" s="80" t="s">
        <v>567</v>
      </c>
      <c r="G430" s="80" t="s">
        <v>2157</v>
      </c>
      <c r="H430" s="80" t="s">
        <v>2158</v>
      </c>
      <c r="I430" s="177"/>
      <c r="J430" s="81">
        <v>4.1525319007769541</v>
      </c>
      <c r="K430" s="81">
        <v>4.4812866653757579</v>
      </c>
      <c r="L430" s="81">
        <v>32.555947427007077</v>
      </c>
      <c r="M430" s="81">
        <v>39.215849342474534</v>
      </c>
      <c r="N430" s="81">
        <v>39.066326029932064</v>
      </c>
      <c r="O430" s="81">
        <v>13.999842521600225</v>
      </c>
      <c r="P430" s="81">
        <v>25.016750409489756</v>
      </c>
      <c r="Q430" s="81">
        <v>1.0212113856438079</v>
      </c>
      <c r="R430" s="81">
        <v>17.252724365010199</v>
      </c>
      <c r="S430" s="81">
        <v>1.6833270509040004</v>
      </c>
      <c r="T430" s="82"/>
      <c r="U430" s="81">
        <v>278956</v>
      </c>
      <c r="V430" s="81">
        <v>1236</v>
      </c>
      <c r="W430" s="81">
        <v>281</v>
      </c>
      <c r="X430" s="81">
        <v>5816</v>
      </c>
      <c r="Y430" s="81">
        <v>7310</v>
      </c>
      <c r="Z430" s="81">
        <v>6927</v>
      </c>
      <c r="AA430" s="81">
        <v>4899</v>
      </c>
      <c r="AB430" s="81">
        <v>16417</v>
      </c>
      <c r="AC430" s="81">
        <v>3138322</v>
      </c>
      <c r="AD430" s="81">
        <v>1.6833270509040004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2162</v>
      </c>
      <c r="B431" s="80">
        <v>430</v>
      </c>
      <c r="C431" s="80">
        <v>5</v>
      </c>
      <c r="D431" s="80">
        <v>26</v>
      </c>
      <c r="E431" s="80">
        <v>2008</v>
      </c>
      <c r="F431" s="80" t="s">
        <v>84</v>
      </c>
      <c r="G431" s="80" t="s">
        <v>2157</v>
      </c>
      <c r="H431" s="80" t="s">
        <v>2158</v>
      </c>
      <c r="I431" s="177"/>
      <c r="J431" s="81">
        <v>4.1626743683894336</v>
      </c>
      <c r="K431" s="81">
        <v>3.3992154518388285</v>
      </c>
      <c r="L431" s="81">
        <v>27.069802301856484</v>
      </c>
      <c r="M431" s="81">
        <v>37.295567067730794</v>
      </c>
      <c r="N431" s="81">
        <v>40.373535654126016</v>
      </c>
      <c r="O431" s="81">
        <v>13.544659260449739</v>
      </c>
      <c r="P431" s="81">
        <v>24.825018301918483</v>
      </c>
      <c r="Q431" s="81">
        <v>0.98524071472744779</v>
      </c>
      <c r="R431" s="81">
        <v>16.019456922200039</v>
      </c>
      <c r="S431" s="81">
        <v>1.53092353416</v>
      </c>
      <c r="T431" s="82"/>
      <c r="U431" s="81">
        <v>277406</v>
      </c>
      <c r="V431" s="81">
        <v>1236</v>
      </c>
      <c r="W431" s="81">
        <v>281</v>
      </c>
      <c r="X431" s="81">
        <v>5816</v>
      </c>
      <c r="Y431" s="81">
        <v>7293</v>
      </c>
      <c r="Z431" s="81">
        <v>6937</v>
      </c>
      <c r="AA431" s="81">
        <v>4867</v>
      </c>
      <c r="AB431" s="81">
        <v>16099</v>
      </c>
      <c r="AC431" s="81">
        <v>3025855</v>
      </c>
      <c r="AD431" s="81">
        <v>1.53092353416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2163</v>
      </c>
      <c r="B432" s="80">
        <v>431</v>
      </c>
      <c r="C432" s="80">
        <v>6</v>
      </c>
      <c r="D432" s="80">
        <v>26</v>
      </c>
      <c r="E432" s="80">
        <v>2009</v>
      </c>
      <c r="F432" s="80" t="s">
        <v>85</v>
      </c>
      <c r="G432" s="80" t="s">
        <v>2157</v>
      </c>
      <c r="H432" s="80" t="s">
        <v>2158</v>
      </c>
      <c r="I432" s="177"/>
      <c r="J432" s="81">
        <v>4.20902756972845</v>
      </c>
      <c r="K432" s="81">
        <v>3.3688620386193797</v>
      </c>
      <c r="L432" s="81">
        <v>23.118891794105263</v>
      </c>
      <c r="M432" s="81">
        <v>32.904228707440879</v>
      </c>
      <c r="N432" s="81">
        <v>34.779819099260443</v>
      </c>
      <c r="O432" s="81">
        <v>13.829203233084863</v>
      </c>
      <c r="P432" s="81">
        <v>24.017520550083955</v>
      </c>
      <c r="Q432" s="81">
        <v>0.92869060728786701</v>
      </c>
      <c r="R432" s="81">
        <v>16.487559126521155</v>
      </c>
      <c r="S432" s="81">
        <v>1.9523101632000002</v>
      </c>
      <c r="T432" s="82"/>
      <c r="U432" s="81">
        <v>239379</v>
      </c>
      <c r="V432" s="81">
        <v>1193</v>
      </c>
      <c r="W432" s="81">
        <v>368</v>
      </c>
      <c r="X432" s="81">
        <v>5596</v>
      </c>
      <c r="Y432" s="81">
        <v>7280</v>
      </c>
      <c r="Z432" s="81">
        <v>6991</v>
      </c>
      <c r="AA432" s="81">
        <v>4834</v>
      </c>
      <c r="AB432" s="81">
        <v>15930</v>
      </c>
      <c r="AC432" s="81">
        <v>3038223</v>
      </c>
      <c r="AD432" s="81">
        <v>1.9523101632000002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3.86</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2164</v>
      </c>
      <c r="B433" s="80">
        <v>432</v>
      </c>
      <c r="C433" s="80">
        <v>7</v>
      </c>
      <c r="D433" s="80">
        <v>26</v>
      </c>
      <c r="E433" s="80">
        <v>2010</v>
      </c>
      <c r="F433" s="80" t="s">
        <v>86</v>
      </c>
      <c r="G433" s="80" t="s">
        <v>2157</v>
      </c>
      <c r="H433" s="80" t="s">
        <v>2158</v>
      </c>
      <c r="I433" s="177"/>
      <c r="J433" s="81">
        <v>3.1131799199306571</v>
      </c>
      <c r="K433" s="81">
        <v>3.8305732828921331</v>
      </c>
      <c r="L433" s="81">
        <v>20.641703633997604</v>
      </c>
      <c r="M433" s="81">
        <v>38.210605462584894</v>
      </c>
      <c r="N433" s="81">
        <v>40.891360425509539</v>
      </c>
      <c r="O433" s="81">
        <v>13.804618812625721</v>
      </c>
      <c r="P433" s="81">
        <v>24.230128153893052</v>
      </c>
      <c r="Q433" s="81">
        <v>0.95751996360995584</v>
      </c>
      <c r="R433" s="81">
        <v>16.858959958564157</v>
      </c>
      <c r="S433" s="81">
        <v>1.792249056</v>
      </c>
      <c r="T433" s="82"/>
      <c r="U433" s="81">
        <v>166882</v>
      </c>
      <c r="V433" s="81">
        <v>1193</v>
      </c>
      <c r="W433" s="81">
        <v>368</v>
      </c>
      <c r="X433" s="81">
        <v>5596</v>
      </c>
      <c r="Y433" s="81">
        <v>7269</v>
      </c>
      <c r="Z433" s="81">
        <v>7011</v>
      </c>
      <c r="AA433" s="81">
        <v>4755</v>
      </c>
      <c r="AB433" s="81">
        <v>15738</v>
      </c>
      <c r="AC433" s="81">
        <v>2944056</v>
      </c>
      <c r="AD433" s="81">
        <v>1.792249056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3.97</v>
      </c>
      <c r="BK433" s="81">
        <v>0</v>
      </c>
      <c r="BL433" s="81">
        <v>0</v>
      </c>
      <c r="BM433" s="82"/>
      <c r="BN433" s="81">
        <v>0</v>
      </c>
      <c r="BO433" s="81">
        <v>0</v>
      </c>
      <c r="BP433" s="81">
        <v>0</v>
      </c>
      <c r="BQ433" s="81">
        <v>1</v>
      </c>
      <c r="BR433" s="81">
        <v>0</v>
      </c>
      <c r="BS433" s="81">
        <v>0</v>
      </c>
      <c r="BT433"/>
      <c r="BU433" s="80">
        <v>3.97</v>
      </c>
      <c r="BV433" s="80">
        <v>0</v>
      </c>
      <c r="BW433" s="80">
        <v>0</v>
      </c>
      <c r="BX433" s="80">
        <v>0</v>
      </c>
      <c r="BY433" s="80">
        <v>0</v>
      </c>
      <c r="BZ433" s="80">
        <v>0</v>
      </c>
      <c r="CA433" s="80">
        <v>0</v>
      </c>
      <c r="CB433" s="80">
        <v>0</v>
      </c>
      <c r="CC433" s="80">
        <v>0</v>
      </c>
    </row>
    <row r="434" spans="1:81">
      <c r="A434" s="80" t="s">
        <v>2165</v>
      </c>
      <c r="B434" s="80">
        <v>433</v>
      </c>
      <c r="C434" s="80">
        <v>8</v>
      </c>
      <c r="D434" s="80">
        <v>26</v>
      </c>
      <c r="E434" s="80">
        <v>2011</v>
      </c>
      <c r="F434" s="80" t="s">
        <v>87</v>
      </c>
      <c r="G434" s="80" t="s">
        <v>2157</v>
      </c>
      <c r="H434" s="80" t="s">
        <v>2158</v>
      </c>
      <c r="I434" s="177"/>
      <c r="J434" s="81">
        <v>3.2280170452778769</v>
      </c>
      <c r="K434" s="81">
        <v>3.8947337504381769</v>
      </c>
      <c r="L434" s="81">
        <v>21.592260326390786</v>
      </c>
      <c r="M434" s="81">
        <v>34.703780005424655</v>
      </c>
      <c r="N434" s="81">
        <v>37.370427900946815</v>
      </c>
      <c r="O434" s="81">
        <v>13.559268508819237</v>
      </c>
      <c r="P434" s="81">
        <v>23.505173046515612</v>
      </c>
      <c r="Q434" s="81">
        <v>1.0835531955056761</v>
      </c>
      <c r="R434" s="81">
        <v>16.86742677665837</v>
      </c>
      <c r="S434" s="81">
        <v>2.2387691428200003</v>
      </c>
      <c r="T434" s="82"/>
      <c r="U434" s="81">
        <v>191140</v>
      </c>
      <c r="V434" s="81">
        <v>1193</v>
      </c>
      <c r="W434" s="81">
        <v>368</v>
      </c>
      <c r="X434" s="81">
        <v>5596</v>
      </c>
      <c r="Y434" s="81">
        <v>7192</v>
      </c>
      <c r="Z434" s="81">
        <v>7036</v>
      </c>
      <c r="AA434" s="81">
        <v>4750</v>
      </c>
      <c r="AB434" s="81">
        <v>15440</v>
      </c>
      <c r="AC434" s="81">
        <v>2940663</v>
      </c>
      <c r="AD434" s="81">
        <v>2.2387691428200003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4.0010000000000003</v>
      </c>
      <c r="BK434" s="81">
        <v>0</v>
      </c>
      <c r="BL434" s="81">
        <v>0</v>
      </c>
      <c r="BM434" s="82"/>
      <c r="BN434" s="81">
        <v>0</v>
      </c>
      <c r="BO434" s="81">
        <v>0</v>
      </c>
      <c r="BP434" s="81">
        <v>0</v>
      </c>
      <c r="BQ434" s="81">
        <v>1</v>
      </c>
      <c r="BR434" s="81">
        <v>0</v>
      </c>
      <c r="BS434" s="81">
        <v>0</v>
      </c>
      <c r="BT434"/>
      <c r="BU434" s="80">
        <v>4.0010000000000003</v>
      </c>
      <c r="BV434" s="80">
        <v>0</v>
      </c>
      <c r="BW434" s="80">
        <v>0</v>
      </c>
      <c r="BX434" s="80">
        <v>0</v>
      </c>
      <c r="BY434" s="80">
        <v>0</v>
      </c>
      <c r="BZ434" s="80">
        <v>0</v>
      </c>
      <c r="CA434" s="80">
        <v>0</v>
      </c>
      <c r="CB434" s="80">
        <v>0</v>
      </c>
      <c r="CC434" s="80">
        <v>0</v>
      </c>
    </row>
    <row r="435" spans="1:81">
      <c r="A435" s="80" t="s">
        <v>2166</v>
      </c>
      <c r="B435" s="80">
        <v>434</v>
      </c>
      <c r="C435" s="80">
        <v>9</v>
      </c>
      <c r="D435" s="80">
        <v>26</v>
      </c>
      <c r="E435" s="80">
        <v>2012</v>
      </c>
      <c r="F435" s="80" t="s">
        <v>88</v>
      </c>
      <c r="G435" s="80" t="s">
        <v>2157</v>
      </c>
      <c r="H435" s="80" t="s">
        <v>2158</v>
      </c>
      <c r="I435" s="177"/>
      <c r="J435" s="81">
        <v>2.674975762982474</v>
      </c>
      <c r="K435" s="81">
        <v>3.6579704245921345</v>
      </c>
      <c r="L435" s="81">
        <v>20.959775088079919</v>
      </c>
      <c r="M435" s="81">
        <v>35.817758164609927</v>
      </c>
      <c r="N435" s="81">
        <v>41.810763424859395</v>
      </c>
      <c r="O435" s="81">
        <v>13.521398669251953</v>
      </c>
      <c r="P435" s="81">
        <v>23.320405472516917</v>
      </c>
      <c r="Q435" s="81">
        <v>1.1662750709065057</v>
      </c>
      <c r="R435" s="81">
        <v>16.829702771192196</v>
      </c>
      <c r="S435" s="81">
        <v>1.6736284402499999</v>
      </c>
      <c r="T435" s="82"/>
      <c r="U435" s="81">
        <v>146846</v>
      </c>
      <c r="V435" s="81">
        <v>1193</v>
      </c>
      <c r="W435" s="81">
        <v>368</v>
      </c>
      <c r="X435" s="81">
        <v>5596</v>
      </c>
      <c r="Y435" s="81">
        <v>7205</v>
      </c>
      <c r="Z435" s="81">
        <v>7072</v>
      </c>
      <c r="AA435" s="81">
        <v>4686</v>
      </c>
      <c r="AB435" s="81">
        <v>15296</v>
      </c>
      <c r="AC435" s="81">
        <v>2858091</v>
      </c>
      <c r="AD435" s="81">
        <v>1.6736284402499999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3.899</v>
      </c>
      <c r="BK435" s="81">
        <v>0</v>
      </c>
      <c r="BL435" s="81">
        <v>0</v>
      </c>
      <c r="BM435" s="82"/>
      <c r="BN435" s="81">
        <v>0</v>
      </c>
      <c r="BO435" s="81">
        <v>0</v>
      </c>
      <c r="BP435" s="81">
        <v>0</v>
      </c>
      <c r="BQ435" s="81">
        <v>1</v>
      </c>
      <c r="BR435" s="81">
        <v>0</v>
      </c>
      <c r="BS435" s="81">
        <v>0</v>
      </c>
      <c r="BT435"/>
      <c r="BU435" s="80">
        <v>3.899</v>
      </c>
      <c r="BV435" s="80">
        <v>0</v>
      </c>
      <c r="BW435" s="80">
        <v>0</v>
      </c>
      <c r="BX435" s="80">
        <v>0</v>
      </c>
      <c r="BY435" s="80">
        <v>0</v>
      </c>
      <c r="BZ435" s="80">
        <v>0</v>
      </c>
      <c r="CA435" s="80">
        <v>0</v>
      </c>
      <c r="CB435" s="80">
        <v>0</v>
      </c>
      <c r="CC435" s="80">
        <v>0</v>
      </c>
    </row>
    <row r="436" spans="1:81">
      <c r="A436" s="80" t="s">
        <v>2167</v>
      </c>
      <c r="B436" s="80">
        <v>435</v>
      </c>
      <c r="C436" s="80">
        <v>10</v>
      </c>
      <c r="D436" s="80">
        <v>26</v>
      </c>
      <c r="E436" s="80">
        <v>2013</v>
      </c>
      <c r="F436" s="80" t="s">
        <v>89</v>
      </c>
      <c r="G436" s="80" t="s">
        <v>2157</v>
      </c>
      <c r="H436" s="80" t="s">
        <v>2158</v>
      </c>
      <c r="I436" s="177"/>
      <c r="J436" s="81">
        <v>3.249064231413676</v>
      </c>
      <c r="K436" s="81">
        <v>3.0710407470434982</v>
      </c>
      <c r="L436" s="81">
        <v>18.97203168683037</v>
      </c>
      <c r="M436" s="81">
        <v>34.745192321581435</v>
      </c>
      <c r="N436" s="81">
        <v>36.442041858996674</v>
      </c>
      <c r="O436" s="81">
        <v>13.113708224877742</v>
      </c>
      <c r="P436" s="81">
        <v>23.118543158026206</v>
      </c>
      <c r="Q436" s="81">
        <v>1.1767427521762188</v>
      </c>
      <c r="R436" s="81">
        <v>17.586409925736564</v>
      </c>
      <c r="S436" s="81">
        <v>2.0711905859200002</v>
      </c>
      <c r="T436" s="82"/>
      <c r="U436" s="81">
        <v>187533</v>
      </c>
      <c r="V436" s="81">
        <v>1193</v>
      </c>
      <c r="W436" s="81">
        <v>368</v>
      </c>
      <c r="X436" s="81">
        <v>5596</v>
      </c>
      <c r="Y436" s="81">
        <v>7204</v>
      </c>
      <c r="Z436" s="81">
        <v>7165</v>
      </c>
      <c r="AA436" s="81">
        <v>4628</v>
      </c>
      <c r="AB436" s="81">
        <v>15212</v>
      </c>
      <c r="AC436" s="81">
        <v>2915331</v>
      </c>
      <c r="AD436" s="81">
        <v>2.0711905859200002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4.0090000000000003</v>
      </c>
      <c r="BK436" s="81">
        <v>0</v>
      </c>
      <c r="BL436" s="81">
        <v>0</v>
      </c>
      <c r="BM436" s="82"/>
      <c r="BN436" s="81">
        <v>0</v>
      </c>
      <c r="BO436" s="81">
        <v>0</v>
      </c>
      <c r="BP436" s="81">
        <v>0</v>
      </c>
      <c r="BQ436" s="81">
        <v>1</v>
      </c>
      <c r="BR436" s="81">
        <v>0</v>
      </c>
      <c r="BS436" s="81">
        <v>0</v>
      </c>
      <c r="BT436"/>
      <c r="BU436" s="80">
        <v>4.0090000000000003</v>
      </c>
      <c r="BV436" s="80">
        <v>0</v>
      </c>
      <c r="BW436" s="80">
        <v>0</v>
      </c>
      <c r="BX436" s="80">
        <v>0</v>
      </c>
      <c r="BY436" s="80">
        <v>0</v>
      </c>
      <c r="BZ436" s="80">
        <v>0</v>
      </c>
      <c r="CA436" s="80">
        <v>0</v>
      </c>
      <c r="CB436" s="80">
        <v>0</v>
      </c>
      <c r="CC436" s="80">
        <v>0</v>
      </c>
    </row>
    <row r="437" spans="1:81">
      <c r="A437" s="80" t="s">
        <v>2168</v>
      </c>
      <c r="B437" s="80">
        <v>436</v>
      </c>
      <c r="C437" s="80">
        <v>11</v>
      </c>
      <c r="D437" s="80">
        <v>26</v>
      </c>
      <c r="E437" s="80">
        <v>2014</v>
      </c>
      <c r="F437" s="80" t="s">
        <v>90</v>
      </c>
      <c r="G437" s="80" t="s">
        <v>2157</v>
      </c>
      <c r="H437" s="80" t="s">
        <v>2158</v>
      </c>
      <c r="I437" s="177"/>
      <c r="J437" s="81">
        <v>3.0740433834094403</v>
      </c>
      <c r="K437" s="81">
        <v>2.6383620254855753</v>
      </c>
      <c r="L437" s="81">
        <v>20.427303986190164</v>
      </c>
      <c r="M437" s="81">
        <v>33.627325210435366</v>
      </c>
      <c r="N437" s="81">
        <v>36.536458937211712</v>
      </c>
      <c r="O437" s="81">
        <v>12.551957475201256</v>
      </c>
      <c r="P437" s="81">
        <v>23.148400453024284</v>
      </c>
      <c r="Q437" s="81">
        <v>1.113000058094457</v>
      </c>
      <c r="R437" s="81">
        <v>17.494662899843515</v>
      </c>
      <c r="S437" s="81">
        <v>1.7352361683999997</v>
      </c>
      <c r="T437" s="82"/>
      <c r="U437" s="81">
        <v>183256</v>
      </c>
      <c r="V437" s="81">
        <v>890</v>
      </c>
      <c r="W437" s="81">
        <v>368</v>
      </c>
      <c r="X437" s="81">
        <v>4941</v>
      </c>
      <c r="Y437" s="81">
        <v>7177</v>
      </c>
      <c r="Z437" s="81">
        <v>7223</v>
      </c>
      <c r="AA437" s="81">
        <v>4610</v>
      </c>
      <c r="AB437" s="81">
        <v>14996</v>
      </c>
      <c r="AC437" s="81">
        <v>2909241</v>
      </c>
      <c r="AD437" s="81">
        <v>1.7352361683999997</v>
      </c>
      <c r="AE437" s="82"/>
      <c r="AF437" s="81">
        <v>3093355.6171191428</v>
      </c>
      <c r="AG437" s="81">
        <v>1830184.0755329472</v>
      </c>
      <c r="AH437" s="81">
        <v>2612925.396651784</v>
      </c>
      <c r="AI437" s="81">
        <v>32418689.222228836</v>
      </c>
      <c r="AJ437" s="81">
        <v>41870343.844830565</v>
      </c>
      <c r="AK437" s="81">
        <v>0</v>
      </c>
      <c r="AL437" s="81">
        <v>0</v>
      </c>
      <c r="AM437" s="81">
        <v>2058726.7115483468</v>
      </c>
      <c r="AN437" s="81">
        <v>0</v>
      </c>
      <c r="AO437" s="81">
        <v>0</v>
      </c>
      <c r="AP437" s="82"/>
      <c r="AQ437" s="81">
        <v>64</v>
      </c>
      <c r="AR437" s="81">
        <v>4</v>
      </c>
      <c r="AS437" s="81">
        <v>1</v>
      </c>
      <c r="AT437" s="81">
        <v>0</v>
      </c>
      <c r="AU437" s="81">
        <v>0</v>
      </c>
      <c r="AV437" s="81">
        <v>0</v>
      </c>
      <c r="AW437" s="81" t="s">
        <v>564</v>
      </c>
      <c r="AX437" s="82"/>
      <c r="AY437" s="81">
        <v>307</v>
      </c>
      <c r="AZ437" s="81">
        <v>81.3</v>
      </c>
      <c r="BA437" s="81">
        <v>1800</v>
      </c>
      <c r="BB437" s="81">
        <v>0</v>
      </c>
      <c r="BC437" s="81">
        <v>0</v>
      </c>
      <c r="BD437" s="81">
        <v>0</v>
      </c>
      <c r="BE437" s="81" t="s">
        <v>564</v>
      </c>
      <c r="BF437" s="82"/>
      <c r="BG437" s="81">
        <v>0</v>
      </c>
      <c r="BH437" s="81">
        <v>0</v>
      </c>
      <c r="BI437" s="81">
        <v>0</v>
      </c>
      <c r="BJ437" s="81">
        <v>3.9540000000000002</v>
      </c>
      <c r="BK437" s="81">
        <v>0</v>
      </c>
      <c r="BL437" s="81">
        <v>0</v>
      </c>
      <c r="BM437" s="82"/>
      <c r="BN437" s="81">
        <v>0</v>
      </c>
      <c r="BO437" s="81">
        <v>0</v>
      </c>
      <c r="BP437" s="81">
        <v>0</v>
      </c>
      <c r="BQ437" s="81">
        <v>1</v>
      </c>
      <c r="BR437" s="81">
        <v>0</v>
      </c>
      <c r="BS437" s="81">
        <v>0</v>
      </c>
      <c r="BT437"/>
      <c r="BU437" s="80">
        <v>3.9540000000000002</v>
      </c>
      <c r="BV437" s="80">
        <v>0</v>
      </c>
      <c r="BW437" s="80">
        <v>0</v>
      </c>
      <c r="BX437" s="80">
        <v>0</v>
      </c>
      <c r="BY437" s="80">
        <v>0</v>
      </c>
      <c r="BZ437" s="80">
        <v>0</v>
      </c>
      <c r="CA437" s="80">
        <v>0</v>
      </c>
      <c r="CB437" s="80">
        <v>0</v>
      </c>
      <c r="CC437" s="80">
        <v>0</v>
      </c>
    </row>
    <row r="438" spans="1:81">
      <c r="A438" s="80" t="s">
        <v>2169</v>
      </c>
      <c r="B438" s="80">
        <v>437</v>
      </c>
      <c r="C438" s="80">
        <v>12</v>
      </c>
      <c r="D438" s="80">
        <v>26</v>
      </c>
      <c r="E438" s="80">
        <v>2015</v>
      </c>
      <c r="F438" s="80" t="s">
        <v>91</v>
      </c>
      <c r="G438" s="80" t="s">
        <v>2157</v>
      </c>
      <c r="H438" s="80" t="s">
        <v>2158</v>
      </c>
      <c r="I438" s="177"/>
      <c r="J438" s="81">
        <v>3.4305910218156006</v>
      </c>
      <c r="K438" s="81">
        <v>2.5138651883648673</v>
      </c>
      <c r="L438" s="81">
        <v>19.564130501822785</v>
      </c>
      <c r="M438" s="81">
        <v>47.75000477501591</v>
      </c>
      <c r="N438" s="81">
        <v>31.050129892081401</v>
      </c>
      <c r="O438" s="81">
        <v>12.585362599538282</v>
      </c>
      <c r="P438" s="81">
        <v>22.689210894454195</v>
      </c>
      <c r="Q438" s="81">
        <v>1.0747496746076013</v>
      </c>
      <c r="R438" s="81">
        <v>16.77441401243772</v>
      </c>
      <c r="S438" s="81">
        <v>2.1365743827100001</v>
      </c>
      <c r="T438" s="82"/>
      <c r="U438" s="81">
        <v>215013</v>
      </c>
      <c r="V438" s="81">
        <v>890</v>
      </c>
      <c r="W438" s="81">
        <v>368</v>
      </c>
      <c r="X438" s="81">
        <v>4941</v>
      </c>
      <c r="Y438" s="81">
        <v>7138</v>
      </c>
      <c r="Z438" s="81">
        <v>7312</v>
      </c>
      <c r="AA438" s="81">
        <v>4515</v>
      </c>
      <c r="AB438" s="81">
        <v>14792</v>
      </c>
      <c r="AC438" s="81">
        <v>2873504</v>
      </c>
      <c r="AD438" s="81">
        <v>2.1365743827100001</v>
      </c>
      <c r="AE438" s="82"/>
      <c r="AF438" s="81">
        <v>3544249.7553774277</v>
      </c>
      <c r="AG438" s="81">
        <v>1628323.7310739225</v>
      </c>
      <c r="AH438" s="81">
        <v>1795298.3654143487</v>
      </c>
      <c r="AI438" s="81">
        <v>53510105.213535912</v>
      </c>
      <c r="AJ438" s="81">
        <v>36129114.251237661</v>
      </c>
      <c r="AK438" s="81">
        <v>0</v>
      </c>
      <c r="AL438" s="81">
        <v>0</v>
      </c>
      <c r="AM438" s="81">
        <v>2027181.5498937489</v>
      </c>
      <c r="AN438" s="81">
        <v>0</v>
      </c>
      <c r="AO438" s="81">
        <v>0</v>
      </c>
      <c r="AP438" s="82"/>
      <c r="AQ438" s="81">
        <v>69</v>
      </c>
      <c r="AR438" s="81">
        <v>7</v>
      </c>
      <c r="AS438" s="81">
        <v>1</v>
      </c>
      <c r="AT438" s="81">
        <v>0</v>
      </c>
      <c r="AU438" s="81">
        <v>0</v>
      </c>
      <c r="AV438" s="81">
        <v>0</v>
      </c>
      <c r="AW438" s="81" t="s">
        <v>564</v>
      </c>
      <c r="AX438" s="82"/>
      <c r="AY438" s="81">
        <v>329.4</v>
      </c>
      <c r="AZ438" s="81">
        <v>3130.8</v>
      </c>
      <c r="BA438" s="81">
        <v>1800</v>
      </c>
      <c r="BB438" s="81">
        <v>0</v>
      </c>
      <c r="BC438" s="81">
        <v>0</v>
      </c>
      <c r="BD438" s="81">
        <v>0</v>
      </c>
      <c r="BE438" s="81" t="s">
        <v>564</v>
      </c>
      <c r="BF438" s="82"/>
      <c r="BG438" s="81">
        <v>0</v>
      </c>
      <c r="BH438" s="81">
        <v>0</v>
      </c>
      <c r="BI438" s="81">
        <v>0</v>
      </c>
      <c r="BJ438" s="81">
        <v>3.839</v>
      </c>
      <c r="BK438" s="81">
        <v>0</v>
      </c>
      <c r="BL438" s="81">
        <v>0</v>
      </c>
      <c r="BM438" s="82"/>
      <c r="BN438" s="81">
        <v>0</v>
      </c>
      <c r="BO438" s="81">
        <v>0</v>
      </c>
      <c r="BP438" s="81">
        <v>0</v>
      </c>
      <c r="BQ438" s="81">
        <v>1</v>
      </c>
      <c r="BR438" s="81">
        <v>0</v>
      </c>
      <c r="BS438" s="81">
        <v>0</v>
      </c>
      <c r="BT438"/>
      <c r="BU438" s="80">
        <v>3.839</v>
      </c>
      <c r="BV438" s="80">
        <v>0</v>
      </c>
      <c r="BW438" s="80">
        <v>0</v>
      </c>
      <c r="BX438" s="80">
        <v>0</v>
      </c>
      <c r="BY438" s="80">
        <v>0</v>
      </c>
      <c r="BZ438" s="80">
        <v>0</v>
      </c>
      <c r="CA438" s="80">
        <v>0</v>
      </c>
      <c r="CB438" s="80">
        <v>0</v>
      </c>
      <c r="CC438" s="80">
        <v>0</v>
      </c>
    </row>
    <row r="439" spans="1:81">
      <c r="A439" s="80" t="s">
        <v>2170</v>
      </c>
      <c r="B439" s="80">
        <v>438</v>
      </c>
      <c r="C439" s="80">
        <v>13</v>
      </c>
      <c r="D439" s="80">
        <v>26</v>
      </c>
      <c r="E439" s="80">
        <v>2016</v>
      </c>
      <c r="F439" s="80" t="s">
        <v>92</v>
      </c>
      <c r="G439" s="80" t="s">
        <v>2157</v>
      </c>
      <c r="H439" s="80" t="s">
        <v>2158</v>
      </c>
      <c r="I439" s="177"/>
      <c r="J439" s="81">
        <v>1.652805166835682</v>
      </c>
      <c r="K439" s="81">
        <v>2.4687114582189431</v>
      </c>
      <c r="L439" s="81">
        <v>19.527293950125216</v>
      </c>
      <c r="M439" s="81">
        <v>28.520512060677291</v>
      </c>
      <c r="N439" s="81">
        <v>33.616178749438774</v>
      </c>
      <c r="O439" s="81">
        <v>12.510746336826884</v>
      </c>
      <c r="P439" s="81">
        <v>22.005151639360996</v>
      </c>
      <c r="Q439" s="81">
        <v>1.0378670172470914</v>
      </c>
      <c r="R439" s="81">
        <v>16.78487443774512</v>
      </c>
      <c r="S439" s="81">
        <v>1.7688001214800002</v>
      </c>
      <c r="T439" s="82"/>
      <c r="U439" s="81">
        <v>108335</v>
      </c>
      <c r="V439" s="81">
        <v>890</v>
      </c>
      <c r="W439" s="81">
        <v>368</v>
      </c>
      <c r="X439" s="81">
        <v>4941</v>
      </c>
      <c r="Y439" s="81">
        <v>7177</v>
      </c>
      <c r="Z439" s="81">
        <v>7358</v>
      </c>
      <c r="AA439" s="81">
        <v>4529</v>
      </c>
      <c r="AB439" s="81">
        <v>14694</v>
      </c>
      <c r="AC439" s="81">
        <v>2866691.3323902399</v>
      </c>
      <c r="AD439" s="81">
        <v>1.76880012148</v>
      </c>
      <c r="AE439" s="82"/>
      <c r="AF439" s="81">
        <v>1736340.621218673</v>
      </c>
      <c r="AG439" s="81">
        <v>1556399.044453358</v>
      </c>
      <c r="AH439" s="81">
        <v>1297456.8526638651</v>
      </c>
      <c r="AI439" s="81">
        <v>33065141.0403907</v>
      </c>
      <c r="AJ439" s="81">
        <v>40918945.923867047</v>
      </c>
      <c r="AK439" s="81">
        <v>0</v>
      </c>
      <c r="AL439" s="81">
        <v>0</v>
      </c>
      <c r="AM439" s="81">
        <v>2015315.547975193</v>
      </c>
      <c r="AN439" s="81">
        <v>0</v>
      </c>
      <c r="AO439" s="81">
        <v>0</v>
      </c>
      <c r="AP439" s="82"/>
      <c r="AQ439" s="81">
        <v>77</v>
      </c>
      <c r="AR439" s="81">
        <v>9</v>
      </c>
      <c r="AS439" s="81">
        <v>1</v>
      </c>
      <c r="AT439" s="81">
        <v>0</v>
      </c>
      <c r="AU439" s="81">
        <v>0</v>
      </c>
      <c r="AV439" s="81">
        <v>0</v>
      </c>
      <c r="AW439" s="81" t="s">
        <v>564</v>
      </c>
      <c r="AX439" s="82"/>
      <c r="AY439" s="81">
        <v>375.7</v>
      </c>
      <c r="AZ439" s="81">
        <v>3188.8</v>
      </c>
      <c r="BA439" s="81">
        <v>1800</v>
      </c>
      <c r="BB439" s="81">
        <v>0</v>
      </c>
      <c r="BC439" s="81">
        <v>0</v>
      </c>
      <c r="BD439" s="81">
        <v>0</v>
      </c>
      <c r="BE439" s="81" t="s">
        <v>564</v>
      </c>
      <c r="BF439" s="82"/>
      <c r="BG439" s="81">
        <v>0</v>
      </c>
      <c r="BH439" s="81">
        <v>0</v>
      </c>
      <c r="BI439" s="81">
        <v>0</v>
      </c>
      <c r="BJ439" s="81">
        <v>3.9220000000000002</v>
      </c>
      <c r="BK439" s="81">
        <v>0</v>
      </c>
      <c r="BL439" s="81">
        <v>0</v>
      </c>
      <c r="BM439" s="82"/>
      <c r="BN439" s="81">
        <v>0</v>
      </c>
      <c r="BO439" s="81">
        <v>0</v>
      </c>
      <c r="BP439" s="81">
        <v>0</v>
      </c>
      <c r="BQ439" s="81">
        <v>1</v>
      </c>
      <c r="BR439" s="81">
        <v>0</v>
      </c>
      <c r="BS439" s="81">
        <v>0</v>
      </c>
      <c r="BT439"/>
      <c r="BU439" s="80">
        <v>3.9220000000000002</v>
      </c>
      <c r="BV439" s="80">
        <v>0</v>
      </c>
      <c r="BW439" s="80">
        <v>0</v>
      </c>
      <c r="BX439" s="80">
        <v>0</v>
      </c>
      <c r="BY439" s="80">
        <v>0</v>
      </c>
      <c r="BZ439" s="80">
        <v>0</v>
      </c>
      <c r="CA439" s="80">
        <v>0</v>
      </c>
      <c r="CB439" s="80">
        <v>0</v>
      </c>
      <c r="CC439" s="80">
        <v>0</v>
      </c>
    </row>
    <row r="440" spans="1:81">
      <c r="A440" s="80" t="s">
        <v>2171</v>
      </c>
      <c r="B440" s="80">
        <v>439</v>
      </c>
      <c r="C440" s="80">
        <v>14</v>
      </c>
      <c r="D440" s="80">
        <v>26</v>
      </c>
      <c r="E440" s="80">
        <v>2017</v>
      </c>
      <c r="F440" s="80" t="s">
        <v>71</v>
      </c>
      <c r="G440" s="80" t="s">
        <v>2157</v>
      </c>
      <c r="H440" s="80" t="s">
        <v>2158</v>
      </c>
      <c r="I440" s="177"/>
      <c r="J440" s="81">
        <v>1.3623422732869106</v>
      </c>
      <c r="K440" s="81">
        <v>2.4454859623302609</v>
      </c>
      <c r="L440" s="81">
        <v>22.85579564295827</v>
      </c>
      <c r="M440" s="81">
        <v>25.862820764250451</v>
      </c>
      <c r="N440" s="81">
        <v>37.2319028930904</v>
      </c>
      <c r="O440" s="81">
        <v>12.348414441311306</v>
      </c>
      <c r="P440" s="81">
        <v>21.749886213507036</v>
      </c>
      <c r="Q440" s="81">
        <v>0.99063275618448232</v>
      </c>
      <c r="R440" s="81">
        <v>15.574220622742825</v>
      </c>
      <c r="S440" s="81">
        <v>1.7895022901199997</v>
      </c>
      <c r="T440" s="82"/>
      <c r="U440" s="81">
        <v>89330</v>
      </c>
      <c r="V440" s="81">
        <v>890</v>
      </c>
      <c r="W440" s="81">
        <v>368</v>
      </c>
      <c r="X440" s="81">
        <v>4941</v>
      </c>
      <c r="Y440" s="81">
        <v>7175</v>
      </c>
      <c r="Z440" s="81">
        <v>7383</v>
      </c>
      <c r="AA440" s="81">
        <v>4505</v>
      </c>
      <c r="AB440" s="81">
        <v>14504</v>
      </c>
      <c r="AC440" s="81">
        <v>2712702</v>
      </c>
      <c r="AD440" s="81">
        <v>1.7895022901199999</v>
      </c>
      <c r="AE440" s="82"/>
      <c r="AF440" s="81">
        <v>1489381.6915766471</v>
      </c>
      <c r="AG440" s="81">
        <v>1562732.604085688</v>
      </c>
      <c r="AH440" s="81">
        <v>2700535.915863791</v>
      </c>
      <c r="AI440" s="81">
        <v>31376353.12071928</v>
      </c>
      <c r="AJ440" s="81">
        <v>46668686.10214413</v>
      </c>
      <c r="AK440" s="81">
        <v>0</v>
      </c>
      <c r="AL440" s="81">
        <v>0</v>
      </c>
      <c r="AM440" s="81">
        <v>1992369.2590724239</v>
      </c>
      <c r="AN440" s="81">
        <v>0</v>
      </c>
      <c r="AO440" s="81">
        <v>0</v>
      </c>
      <c r="AP440" s="82"/>
      <c r="AQ440" s="81">
        <v>81</v>
      </c>
      <c r="AR440" s="81">
        <v>10</v>
      </c>
      <c r="AS440" s="81">
        <v>1</v>
      </c>
      <c r="AT440" s="81">
        <v>0</v>
      </c>
      <c r="AU440" s="81">
        <v>0</v>
      </c>
      <c r="AV440" s="81">
        <v>0</v>
      </c>
      <c r="AW440" s="81" t="s">
        <v>564</v>
      </c>
      <c r="AX440" s="82"/>
      <c r="AY440" s="81">
        <v>396.5</v>
      </c>
      <c r="AZ440" s="81">
        <v>3199.8</v>
      </c>
      <c r="BA440" s="81">
        <v>1200</v>
      </c>
      <c r="BB440" s="81">
        <v>0</v>
      </c>
      <c r="BC440" s="81">
        <v>0</v>
      </c>
      <c r="BD440" s="81">
        <v>0</v>
      </c>
      <c r="BE440" s="81" t="s">
        <v>564</v>
      </c>
      <c r="BF440" s="82"/>
      <c r="BG440" s="81">
        <v>0</v>
      </c>
      <c r="BH440" s="81">
        <v>0</v>
      </c>
      <c r="BI440" s="81">
        <v>0</v>
      </c>
      <c r="BJ440" s="81">
        <v>4.1589999999999998</v>
      </c>
      <c r="BK440" s="81">
        <v>0</v>
      </c>
      <c r="BL440" s="81">
        <v>0</v>
      </c>
      <c r="BM440" s="82"/>
      <c r="BN440" s="81">
        <v>0</v>
      </c>
      <c r="BO440" s="81">
        <v>0</v>
      </c>
      <c r="BP440" s="81">
        <v>0</v>
      </c>
      <c r="BQ440" s="81">
        <v>1</v>
      </c>
      <c r="BR440" s="81">
        <v>0</v>
      </c>
      <c r="BS440" s="81">
        <v>0</v>
      </c>
      <c r="BT440"/>
      <c r="BU440" s="80">
        <v>4.1589999999999998</v>
      </c>
      <c r="BV440" s="80">
        <v>0</v>
      </c>
      <c r="BW440" s="80">
        <v>0</v>
      </c>
      <c r="BX440" s="80">
        <v>0</v>
      </c>
      <c r="BY440" s="80">
        <v>0</v>
      </c>
      <c r="BZ440" s="80">
        <v>0</v>
      </c>
      <c r="CA440" s="80">
        <v>0</v>
      </c>
      <c r="CB440" s="80">
        <v>0</v>
      </c>
      <c r="CC440" s="80">
        <v>0</v>
      </c>
    </row>
    <row r="441" spans="1:81">
      <c r="A441" s="80" t="s">
        <v>2172</v>
      </c>
      <c r="B441" s="80">
        <v>440</v>
      </c>
      <c r="C441" s="80">
        <v>15</v>
      </c>
      <c r="D441" s="80">
        <v>26</v>
      </c>
      <c r="E441" s="80">
        <v>2018</v>
      </c>
      <c r="F441" s="80" t="s">
        <v>93</v>
      </c>
      <c r="G441" s="80" t="s">
        <v>2157</v>
      </c>
      <c r="H441" s="80" t="s">
        <v>2158</v>
      </c>
      <c r="I441" s="177"/>
      <c r="J441" s="81">
        <v>1.5376109719948663</v>
      </c>
      <c r="K441" s="81">
        <v>2.248486680743107</v>
      </c>
      <c r="L441" s="81">
        <v>20.802123851871247</v>
      </c>
      <c r="M441" s="81">
        <v>24.299101546272077</v>
      </c>
      <c r="N441" s="81">
        <v>29.417953365602077</v>
      </c>
      <c r="O441" s="81">
        <v>12.150878276843178</v>
      </c>
      <c r="P441" s="81">
        <v>21.49036371713666</v>
      </c>
      <c r="Q441" s="81">
        <v>0.90677143036362262</v>
      </c>
      <c r="R441" s="81">
        <v>16.461377321287706</v>
      </c>
      <c r="S441" s="81">
        <v>2.4043775909999994</v>
      </c>
      <c r="T441" s="82"/>
      <c r="U441" s="81">
        <v>116142</v>
      </c>
      <c r="V441" s="81">
        <v>890</v>
      </c>
      <c r="W441" s="81">
        <v>368</v>
      </c>
      <c r="X441" s="81">
        <v>4941</v>
      </c>
      <c r="Y441" s="81">
        <v>7132</v>
      </c>
      <c r="Z441" s="81">
        <v>7404</v>
      </c>
      <c r="AA441" s="81">
        <v>4496</v>
      </c>
      <c r="AB441" s="81">
        <v>14307</v>
      </c>
      <c r="AC441" s="81">
        <v>2855989</v>
      </c>
      <c r="AD441" s="81">
        <v>2.4043775909999989</v>
      </c>
      <c r="AE441" s="82"/>
      <c r="AF441" s="81">
        <v>1775225.1331054571</v>
      </c>
      <c r="AG441" s="81">
        <v>1394259.1034553021</v>
      </c>
      <c r="AH441" s="81">
        <v>2588895.4608337972</v>
      </c>
      <c r="AI441" s="81">
        <v>30287349.049500369</v>
      </c>
      <c r="AJ441" s="81">
        <v>37625017.912178129</v>
      </c>
      <c r="AK441" s="81">
        <v>0</v>
      </c>
      <c r="AL441" s="81">
        <v>0</v>
      </c>
      <c r="AM441" s="81">
        <v>1969374.4409515599</v>
      </c>
      <c r="AN441" s="81">
        <v>0</v>
      </c>
      <c r="AO441" s="81">
        <v>0</v>
      </c>
      <c r="AP441" s="82"/>
      <c r="AQ441" s="81">
        <v>82</v>
      </c>
      <c r="AR441" s="81">
        <v>10</v>
      </c>
      <c r="AS441" s="81">
        <v>1</v>
      </c>
      <c r="AT441" s="81">
        <v>0</v>
      </c>
      <c r="AU441" s="81">
        <v>0</v>
      </c>
      <c r="AV441" s="81">
        <v>0</v>
      </c>
      <c r="AW441" s="81" t="s">
        <v>564</v>
      </c>
      <c r="AX441" s="82"/>
      <c r="AY441" s="81">
        <v>402</v>
      </c>
      <c r="AZ441" s="81">
        <v>3200</v>
      </c>
      <c r="BA441" s="81">
        <v>1200</v>
      </c>
      <c r="BB441" s="81">
        <v>0</v>
      </c>
      <c r="BC441" s="81">
        <v>0</v>
      </c>
      <c r="BD441" s="81">
        <v>0</v>
      </c>
      <c r="BE441" s="81" t="s">
        <v>564</v>
      </c>
      <c r="BF441" s="82"/>
      <c r="BG441" s="81">
        <v>0</v>
      </c>
      <c r="BH441" s="81">
        <v>0</v>
      </c>
      <c r="BI441" s="81">
        <v>0</v>
      </c>
      <c r="BJ441" s="81">
        <v>4.1349999999999998</v>
      </c>
      <c r="BK441" s="81">
        <v>0</v>
      </c>
      <c r="BL441" s="81">
        <v>0</v>
      </c>
      <c r="BM441" s="82"/>
      <c r="BN441" s="81">
        <v>0</v>
      </c>
      <c r="BO441" s="81">
        <v>0</v>
      </c>
      <c r="BP441" s="81">
        <v>0</v>
      </c>
      <c r="BQ441" s="81">
        <v>1</v>
      </c>
      <c r="BR441" s="81">
        <v>0</v>
      </c>
      <c r="BS441" s="81">
        <v>0</v>
      </c>
      <c r="BT441"/>
      <c r="BU441" s="80">
        <v>4.1349999999999998</v>
      </c>
      <c r="BV441" s="80">
        <v>0</v>
      </c>
      <c r="BW441" s="80">
        <v>0</v>
      </c>
      <c r="BX441" s="80">
        <v>0</v>
      </c>
      <c r="BY441" s="80">
        <v>0</v>
      </c>
      <c r="BZ441" s="80">
        <v>0</v>
      </c>
      <c r="CA441" s="80">
        <v>0</v>
      </c>
      <c r="CB441" s="80">
        <v>0</v>
      </c>
      <c r="CC441" s="80">
        <v>0</v>
      </c>
    </row>
    <row r="442" spans="1:81">
      <c r="A442" s="80" t="s">
        <v>2173</v>
      </c>
      <c r="B442" s="80">
        <v>441</v>
      </c>
      <c r="C442" s="80">
        <v>16</v>
      </c>
      <c r="D442" s="80">
        <v>26</v>
      </c>
      <c r="E442" s="80">
        <v>2019</v>
      </c>
      <c r="F442" s="80" t="s">
        <v>73</v>
      </c>
      <c r="G442" s="80" t="s">
        <v>2157</v>
      </c>
      <c r="H442" s="80" t="s">
        <v>2158</v>
      </c>
      <c r="I442" s="177"/>
      <c r="J442" s="81">
        <v>1.2007646149421771</v>
      </c>
      <c r="K442" s="81">
        <v>2.0144832850141348</v>
      </c>
      <c r="L442" s="81">
        <v>20.870201905310562</v>
      </c>
      <c r="M442" s="81">
        <v>24.302504736464808</v>
      </c>
      <c r="N442" s="81">
        <v>27.144910467397509</v>
      </c>
      <c r="O442" s="81">
        <v>11.799027963179624</v>
      </c>
      <c r="P442" s="81">
        <v>20.997453692750792</v>
      </c>
      <c r="Q442" s="81">
        <v>0.86639141048791468</v>
      </c>
      <c r="R442" s="81">
        <v>16.534409263920697</v>
      </c>
      <c r="S442" s="81">
        <v>1.7344865855999998</v>
      </c>
      <c r="T442" s="82"/>
      <c r="U442" s="81">
        <v>102501</v>
      </c>
      <c r="V442" s="81">
        <v>890</v>
      </c>
      <c r="W442" s="81">
        <v>368</v>
      </c>
      <c r="X442" s="81">
        <v>4941</v>
      </c>
      <c r="Y442" s="81">
        <v>7088</v>
      </c>
      <c r="Z442" s="81">
        <v>7387</v>
      </c>
      <c r="AA442" s="81">
        <v>4360</v>
      </c>
      <c r="AB442" s="81">
        <v>14040</v>
      </c>
      <c r="AC442" s="81">
        <v>2915645</v>
      </c>
      <c r="AD442" s="81">
        <v>1.7344865856</v>
      </c>
      <c r="AE442" s="82"/>
      <c r="AF442" s="81">
        <v>1524321.999011165</v>
      </c>
      <c r="AG442" s="81">
        <v>1350220.89523563</v>
      </c>
      <c r="AH442" s="81">
        <v>2715874.2445483999</v>
      </c>
      <c r="AI442" s="81">
        <v>34490496.435583822</v>
      </c>
      <c r="AJ442" s="81">
        <v>40493277.323124915</v>
      </c>
      <c r="AK442" s="81">
        <v>0</v>
      </c>
      <c r="AL442" s="81">
        <v>0</v>
      </c>
      <c r="AM442" s="81">
        <v>1912142.3069365877</v>
      </c>
      <c r="AN442" s="81">
        <v>0</v>
      </c>
      <c r="AO442" s="81">
        <v>0</v>
      </c>
      <c r="AP442" s="82"/>
      <c r="AQ442" s="81">
        <v>81</v>
      </c>
      <c r="AR442" s="81">
        <v>10</v>
      </c>
      <c r="AS442" s="81">
        <v>1</v>
      </c>
      <c r="AT442" s="81">
        <v>0</v>
      </c>
      <c r="AU442" s="81">
        <v>0</v>
      </c>
      <c r="AV442" s="81">
        <v>0</v>
      </c>
      <c r="AW442" s="81" t="s">
        <v>564</v>
      </c>
      <c r="AX442" s="82"/>
      <c r="AY442" s="81">
        <v>397.69999999999987</v>
      </c>
      <c r="AZ442" s="81">
        <v>3199.8</v>
      </c>
      <c r="BA442" s="81">
        <v>1200</v>
      </c>
      <c r="BB442" s="81">
        <v>0</v>
      </c>
      <c r="BC442" s="81">
        <v>0</v>
      </c>
      <c r="BD442" s="81">
        <v>0</v>
      </c>
      <c r="BE442" s="81" t="s">
        <v>564</v>
      </c>
      <c r="BF442" s="82"/>
      <c r="BG442" s="81">
        <v>0</v>
      </c>
      <c r="BH442" s="81">
        <v>0</v>
      </c>
      <c r="BI442" s="81">
        <v>0</v>
      </c>
      <c r="BJ442" s="81">
        <v>3.6909999999999998</v>
      </c>
      <c r="BK442" s="81">
        <v>0</v>
      </c>
      <c r="BL442" s="81">
        <v>0</v>
      </c>
      <c r="BM442" s="82"/>
      <c r="BN442" s="81">
        <v>0</v>
      </c>
      <c r="BO442" s="81">
        <v>0</v>
      </c>
      <c r="BP442" s="81">
        <v>0</v>
      </c>
      <c r="BQ442" s="81">
        <v>1</v>
      </c>
      <c r="BR442" s="81">
        <v>0</v>
      </c>
      <c r="BS442" s="81">
        <v>0</v>
      </c>
      <c r="BT442"/>
      <c r="BU442" s="80">
        <v>3.6909999999999998</v>
      </c>
      <c r="BV442" s="80">
        <v>0</v>
      </c>
      <c r="BW442" s="80">
        <v>0</v>
      </c>
      <c r="BX442" s="80">
        <v>0</v>
      </c>
      <c r="BY442" s="80">
        <v>0</v>
      </c>
      <c r="BZ442" s="80">
        <v>0</v>
      </c>
      <c r="CA442" s="80">
        <v>0</v>
      </c>
      <c r="CB442" s="80">
        <v>0</v>
      </c>
      <c r="CC442" s="80">
        <v>0</v>
      </c>
    </row>
    <row r="443" spans="1:81">
      <c r="A443" s="80" t="s">
        <v>2174</v>
      </c>
      <c r="B443" s="80">
        <v>442</v>
      </c>
      <c r="C443" s="80">
        <v>17</v>
      </c>
      <c r="D443" s="80">
        <v>26</v>
      </c>
      <c r="E443" s="80">
        <v>2020</v>
      </c>
      <c r="F443" s="80" t="s">
        <v>218</v>
      </c>
      <c r="G443" s="80" t="s">
        <v>2157</v>
      </c>
      <c r="H443" s="80" t="s">
        <v>2158</v>
      </c>
      <c r="I443" s="177"/>
      <c r="J443" s="81">
        <v>1.3484347811833171</v>
      </c>
      <c r="K443" s="81">
        <v>2.0526674367530391</v>
      </c>
      <c r="L443" s="81">
        <v>19.712146840623593</v>
      </c>
      <c r="M443" s="81">
        <v>21.729189865727601</v>
      </c>
      <c r="N443" s="81">
        <v>26.289653012946218</v>
      </c>
      <c r="O443" s="81">
        <v>10.422983542797553</v>
      </c>
      <c r="P443" s="81">
        <v>19.565434724314891</v>
      </c>
      <c r="Q443" s="81">
        <v>0.8175833298097781</v>
      </c>
      <c r="R443" s="81">
        <v>16.081759862838826</v>
      </c>
      <c r="S443" s="81">
        <v>1.7249536400000001</v>
      </c>
      <c r="T443" s="82"/>
      <c r="U443" s="81">
        <v>120649</v>
      </c>
      <c r="V443" s="81">
        <v>798</v>
      </c>
      <c r="W443" s="81">
        <v>438</v>
      </c>
      <c r="X443" s="81">
        <v>4668</v>
      </c>
      <c r="Y443" s="81">
        <v>7092</v>
      </c>
      <c r="Z443" s="81">
        <v>7448</v>
      </c>
      <c r="AA443" s="81">
        <v>4414</v>
      </c>
      <c r="AB443" s="81">
        <v>13866</v>
      </c>
      <c r="AC443" s="81">
        <v>2850619.9999999995</v>
      </c>
      <c r="AD443" s="81">
        <v>1.7249536400000001</v>
      </c>
      <c r="AE443" s="82"/>
      <c r="AF443" s="81">
        <v>1798414.0934644029</v>
      </c>
      <c r="AG443" s="81">
        <v>1335574.2337793321</v>
      </c>
      <c r="AH443" s="81">
        <v>2348385.8678746754</v>
      </c>
      <c r="AI443" s="81">
        <v>32568574.771408096</v>
      </c>
      <c r="AJ443" s="81">
        <v>41174552.700179853</v>
      </c>
      <c r="AK443" s="81"/>
      <c r="AL443" s="81"/>
      <c r="AM443" s="81">
        <v>1809667.0544731212</v>
      </c>
      <c r="AN443" s="81"/>
      <c r="AO443" s="81"/>
      <c r="AP443" s="82"/>
      <c r="AQ443" s="81">
        <v>81</v>
      </c>
      <c r="AR443" s="81">
        <v>10</v>
      </c>
      <c r="AS443" s="81">
        <v>1</v>
      </c>
      <c r="AT443" s="81">
        <v>0</v>
      </c>
      <c r="AU443" s="81">
        <v>0</v>
      </c>
      <c r="AV443" s="81">
        <v>0</v>
      </c>
      <c r="AW443" s="81">
        <v>1</v>
      </c>
      <c r="AX443" s="82"/>
      <c r="AY443" s="81">
        <v>397.7</v>
      </c>
      <c r="AZ443" s="81">
        <v>3199.8</v>
      </c>
      <c r="BA443" s="81">
        <v>1200</v>
      </c>
      <c r="BB443" s="81">
        <v>0</v>
      </c>
      <c r="BC443" s="81">
        <v>0</v>
      </c>
      <c r="BD443" s="81">
        <v>0</v>
      </c>
      <c r="BE443" s="81">
        <v>1200</v>
      </c>
      <c r="BF443" s="82"/>
      <c r="BG443" s="81">
        <v>0</v>
      </c>
      <c r="BH443" s="81">
        <v>0</v>
      </c>
      <c r="BI443" s="81">
        <v>0</v>
      </c>
      <c r="BJ443" s="81">
        <v>4.2370000000000001</v>
      </c>
      <c r="BK443" s="81">
        <v>0</v>
      </c>
      <c r="BL443" s="81">
        <v>0</v>
      </c>
      <c r="BM443" s="82"/>
      <c r="BN443" s="81">
        <v>0</v>
      </c>
      <c r="BO443" s="81">
        <v>0</v>
      </c>
      <c r="BP443" s="81">
        <v>0</v>
      </c>
      <c r="BQ443" s="81">
        <v>1</v>
      </c>
      <c r="BR443" s="81">
        <v>0</v>
      </c>
      <c r="BS443" s="81">
        <v>0</v>
      </c>
      <c r="BT443"/>
      <c r="BU443" s="80">
        <v>4.2370000000000001</v>
      </c>
      <c r="BV443" s="80">
        <v>0</v>
      </c>
      <c r="BW443" s="80">
        <v>0</v>
      </c>
      <c r="BX443" s="80">
        <v>0</v>
      </c>
      <c r="BY443" s="80">
        <v>0</v>
      </c>
      <c r="BZ443" s="80">
        <v>0</v>
      </c>
      <c r="CA443" s="80">
        <v>0</v>
      </c>
      <c r="CB443" s="80">
        <v>0</v>
      </c>
      <c r="CC443" s="80">
        <v>0</v>
      </c>
    </row>
    <row r="444" spans="1:81">
      <c r="A444" s="80" t="s">
        <v>2175</v>
      </c>
      <c r="B444" s="80">
        <v>442</v>
      </c>
      <c r="C444" s="80">
        <v>18</v>
      </c>
      <c r="D444" s="80">
        <v>26</v>
      </c>
      <c r="E444" s="80">
        <v>2021</v>
      </c>
      <c r="F444" s="80" t="s">
        <v>75</v>
      </c>
      <c r="G444" s="174" t="s">
        <v>2157</v>
      </c>
      <c r="H444" s="80" t="s">
        <v>2158</v>
      </c>
      <c r="I444" s="177"/>
      <c r="J444" s="81">
        <v>1.243477733414083</v>
      </c>
      <c r="K444" s="81">
        <v>2.0835337525268578</v>
      </c>
      <c r="L444" s="81">
        <v>17.396817970971924</v>
      </c>
      <c r="M444" s="81">
        <v>21.415581175689468</v>
      </c>
      <c r="N444" s="81">
        <v>25.043945260648663</v>
      </c>
      <c r="O444" s="81">
        <v>10.046385313544572</v>
      </c>
      <c r="P444" s="81">
        <v>19.994739119922929</v>
      </c>
      <c r="Q444" s="81">
        <v>0.81898141319852569</v>
      </c>
      <c r="R444" s="81">
        <v>15.811357682792142</v>
      </c>
      <c r="S444" s="81">
        <v>2.4544111792499992</v>
      </c>
      <c r="T444" s="82"/>
      <c r="U444" s="81">
        <v>119933</v>
      </c>
      <c r="V444" s="81">
        <v>798</v>
      </c>
      <c r="W444" s="81">
        <v>438</v>
      </c>
      <c r="X444" s="81">
        <v>4668</v>
      </c>
      <c r="Y444" s="81">
        <v>7071</v>
      </c>
      <c r="Z444" s="81">
        <v>7392</v>
      </c>
      <c r="AA444" s="81">
        <v>4399</v>
      </c>
      <c r="AB444" s="81">
        <v>13725</v>
      </c>
      <c r="AC444" s="81">
        <v>2716544.9999999995</v>
      </c>
      <c r="AD444" s="81">
        <v>2.4544111792499992</v>
      </c>
      <c r="AE444" s="82"/>
      <c r="AF444" s="81">
        <v>1678231.6250465093</v>
      </c>
      <c r="AG444" s="81">
        <v>1326603.4626787216</v>
      </c>
      <c r="AH444" s="81">
        <v>2049661.1224669081</v>
      </c>
      <c r="AI444" s="81">
        <v>31420337.480187628</v>
      </c>
      <c r="AJ444" s="81">
        <v>37341704.60849037</v>
      </c>
      <c r="AK444" s="81">
        <v>0</v>
      </c>
      <c r="AL444" s="81">
        <v>0</v>
      </c>
      <c r="AM444" s="81">
        <v>1801596.8601620952</v>
      </c>
      <c r="AN444" s="81">
        <v>0</v>
      </c>
      <c r="AO444" s="81">
        <v>0</v>
      </c>
      <c r="AP444" s="82"/>
      <c r="AQ444" s="81">
        <v>81</v>
      </c>
      <c r="AR444" s="81">
        <v>10</v>
      </c>
      <c r="AS444" s="81">
        <v>1</v>
      </c>
      <c r="AT444" s="81">
        <v>0</v>
      </c>
      <c r="AU444" s="81">
        <v>0</v>
      </c>
      <c r="AV444" s="81">
        <v>0</v>
      </c>
      <c r="AW444" s="81"/>
      <c r="AX444" s="82"/>
      <c r="AY444" s="81">
        <v>397.7</v>
      </c>
      <c r="AZ444" s="81">
        <v>3199.8</v>
      </c>
      <c r="BA444" s="81">
        <v>1200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2176</v>
      </c>
      <c r="B445" s="80">
        <v>442</v>
      </c>
      <c r="C445" s="80">
        <v>19</v>
      </c>
      <c r="D445" s="80">
        <v>26</v>
      </c>
      <c r="E445" s="80">
        <v>2022</v>
      </c>
      <c r="F445" s="80" t="s">
        <v>568</v>
      </c>
      <c r="G445" s="174" t="s">
        <v>2157</v>
      </c>
      <c r="H445" s="80" t="s">
        <v>2158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82</v>
      </c>
      <c r="AR445" s="81">
        <v>10</v>
      </c>
      <c r="AS445" s="81">
        <v>1</v>
      </c>
      <c r="AT445" s="81">
        <v>0</v>
      </c>
      <c r="AU445" s="81">
        <v>0</v>
      </c>
      <c r="AV445" s="81">
        <v>0</v>
      </c>
      <c r="AW445" s="81"/>
      <c r="AX445" s="82"/>
      <c r="AY445" s="81">
        <v>405.7</v>
      </c>
      <c r="AZ445" s="81">
        <v>3199.8</v>
      </c>
      <c r="BA445" s="81">
        <v>1200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2177</v>
      </c>
      <c r="B446" s="80">
        <v>409</v>
      </c>
      <c r="C446" s="80">
        <v>1</v>
      </c>
      <c r="D446" s="80">
        <v>25</v>
      </c>
      <c r="E446" s="80">
        <v>1990</v>
      </c>
      <c r="F446" s="80" t="s">
        <v>562</v>
      </c>
      <c r="G446" s="80" t="s">
        <v>2178</v>
      </c>
      <c r="H446" s="80" t="s">
        <v>2179</v>
      </c>
      <c r="I446" s="177"/>
      <c r="J446" s="81">
        <v>222.88644432511512</v>
      </c>
      <c r="K446" s="81">
        <v>3.4072444961145223</v>
      </c>
      <c r="L446" s="81">
        <v>14.156632392078944</v>
      </c>
      <c r="M446" s="81">
        <v>9.1788692691453093</v>
      </c>
      <c r="N446" s="81">
        <v>17.443521530877774</v>
      </c>
      <c r="O446" s="81">
        <v>13.070379670199983</v>
      </c>
      <c r="P446" s="81">
        <v>21.415825475034595</v>
      </c>
      <c r="Q446" s="81">
        <v>1.0658633328382583</v>
      </c>
      <c r="R446" s="81">
        <v>0</v>
      </c>
      <c r="S446" s="81">
        <v>1.0631690075534419</v>
      </c>
      <c r="T446" s="82"/>
      <c r="U446" s="81">
        <v>4020216</v>
      </c>
      <c r="V446" s="81">
        <v>760</v>
      </c>
      <c r="W446" s="81">
        <v>154</v>
      </c>
      <c r="X446" s="81">
        <v>2816</v>
      </c>
      <c r="Y446" s="81">
        <v>4685</v>
      </c>
      <c r="Z446" s="81">
        <v>5376</v>
      </c>
      <c r="AA446" s="81">
        <v>5200</v>
      </c>
      <c r="AB446" s="81">
        <v>17306</v>
      </c>
      <c r="AC446" s="81">
        <v>0</v>
      </c>
      <c r="AD446" s="81">
        <v>1.0631690075534419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2180</v>
      </c>
      <c r="B447" s="80">
        <v>410</v>
      </c>
      <c r="C447" s="80">
        <v>2</v>
      </c>
      <c r="D447" s="80">
        <v>25</v>
      </c>
      <c r="E447" s="80">
        <v>2005</v>
      </c>
      <c r="F447" s="80" t="s">
        <v>565</v>
      </c>
      <c r="G447" s="80" t="s">
        <v>2178</v>
      </c>
      <c r="H447" s="80" t="s">
        <v>2179</v>
      </c>
      <c r="I447" s="177"/>
      <c r="J447" s="81">
        <v>283.35112385095869</v>
      </c>
      <c r="K447" s="81">
        <v>2.9674218329024393</v>
      </c>
      <c r="L447" s="81">
        <v>9.6879523693046625</v>
      </c>
      <c r="M447" s="81">
        <v>16.505331261008678</v>
      </c>
      <c r="N447" s="81">
        <v>27.418080842711362</v>
      </c>
      <c r="O447" s="81">
        <v>18.305927317359579</v>
      </c>
      <c r="P447" s="81">
        <v>21.271246638984756</v>
      </c>
      <c r="Q447" s="81">
        <v>0.95589267694809998</v>
      </c>
      <c r="R447" s="81">
        <v>0</v>
      </c>
      <c r="S447" s="81">
        <v>1.1773271009314346</v>
      </c>
      <c r="T447" s="82"/>
      <c r="U447" s="81">
        <v>5778935</v>
      </c>
      <c r="V447" s="81">
        <v>830</v>
      </c>
      <c r="W447" s="81">
        <v>119</v>
      </c>
      <c r="X447" s="81">
        <v>2413</v>
      </c>
      <c r="Y447" s="81">
        <v>5067</v>
      </c>
      <c r="Z447" s="81">
        <v>8713</v>
      </c>
      <c r="AA447" s="81">
        <v>4230</v>
      </c>
      <c r="AB447" s="81">
        <v>16225</v>
      </c>
      <c r="AC447" s="81">
        <v>0</v>
      </c>
      <c r="AD447" s="81">
        <v>1.1773271009314346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2181</v>
      </c>
      <c r="B448" s="80">
        <v>411</v>
      </c>
      <c r="C448" s="80">
        <v>3</v>
      </c>
      <c r="D448" s="80">
        <v>25</v>
      </c>
      <c r="E448" s="80">
        <v>2006</v>
      </c>
      <c r="F448" s="80" t="s">
        <v>566</v>
      </c>
      <c r="G448" s="80" t="s">
        <v>2178</v>
      </c>
      <c r="H448" s="80" t="s">
        <v>2179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2182</v>
      </c>
      <c r="B449" s="80">
        <v>412</v>
      </c>
      <c r="C449" s="80">
        <v>4</v>
      </c>
      <c r="D449" s="80">
        <v>25</v>
      </c>
      <c r="E449" s="80">
        <v>2007</v>
      </c>
      <c r="F449" s="80" t="s">
        <v>567</v>
      </c>
      <c r="G449" s="80" t="s">
        <v>2178</v>
      </c>
      <c r="H449" s="80" t="s">
        <v>2179</v>
      </c>
      <c r="I449" s="177"/>
      <c r="J449" s="81">
        <v>430.19678037954895</v>
      </c>
      <c r="K449" s="81">
        <v>2.8331369411779304</v>
      </c>
      <c r="L449" s="81">
        <v>6.7717264544215761</v>
      </c>
      <c r="M449" s="81">
        <v>19.105151930573342</v>
      </c>
      <c r="N449" s="81">
        <v>24.49668030013623</v>
      </c>
      <c r="O449" s="81">
        <v>17.817613926725507</v>
      </c>
      <c r="P449" s="81">
        <v>20.936655782589916</v>
      </c>
      <c r="Q449" s="81">
        <v>0.992286290052386</v>
      </c>
      <c r="R449" s="81">
        <v>0</v>
      </c>
      <c r="S449" s="81">
        <v>1.1328693765629267</v>
      </c>
      <c r="T449" s="82"/>
      <c r="U449" s="81">
        <v>9525210</v>
      </c>
      <c r="V449" s="81">
        <v>824</v>
      </c>
      <c r="W449" s="81">
        <v>131</v>
      </c>
      <c r="X449" s="81">
        <v>3124</v>
      </c>
      <c r="Y449" s="81">
        <v>5062</v>
      </c>
      <c r="Z449" s="81">
        <v>8816</v>
      </c>
      <c r="AA449" s="81">
        <v>4100</v>
      </c>
      <c r="AB449" s="81">
        <v>15952</v>
      </c>
      <c r="AC449" s="81">
        <v>0</v>
      </c>
      <c r="AD449" s="81">
        <v>1.1328693765629267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2183</v>
      </c>
      <c r="B450" s="80">
        <v>413</v>
      </c>
      <c r="C450" s="80">
        <v>5</v>
      </c>
      <c r="D450" s="80">
        <v>25</v>
      </c>
      <c r="E450" s="80">
        <v>2008</v>
      </c>
      <c r="F450" s="80" t="s">
        <v>84</v>
      </c>
      <c r="G450" s="80" t="s">
        <v>2178</v>
      </c>
      <c r="H450" s="80" t="s">
        <v>2179</v>
      </c>
      <c r="I450" s="177"/>
      <c r="J450" s="81">
        <v>351.8131968166158</v>
      </c>
      <c r="K450" s="81">
        <v>2.1500841892588509</v>
      </c>
      <c r="L450" s="81">
        <v>6.1025527591237871</v>
      </c>
      <c r="M450" s="81">
        <v>19.471625463625827</v>
      </c>
      <c r="N450" s="81">
        <v>24.655306992536939</v>
      </c>
      <c r="O450" s="81">
        <v>17.273980175464732</v>
      </c>
      <c r="P450" s="81">
        <v>20.571049683919714</v>
      </c>
      <c r="Q450" s="81">
        <v>0.96186274385808401</v>
      </c>
      <c r="R450" s="81">
        <v>0</v>
      </c>
      <c r="S450" s="81">
        <v>0.98415685954391607</v>
      </c>
      <c r="T450" s="82"/>
      <c r="U450" s="81">
        <v>8939645</v>
      </c>
      <c r="V450" s="81">
        <v>824</v>
      </c>
      <c r="W450" s="81">
        <v>131</v>
      </c>
      <c r="X450" s="81">
        <v>3124</v>
      </c>
      <c r="Y450" s="81">
        <v>5046</v>
      </c>
      <c r="Z450" s="81">
        <v>8847</v>
      </c>
      <c r="AA450" s="81">
        <v>4033</v>
      </c>
      <c r="AB450" s="81">
        <v>15717</v>
      </c>
      <c r="AC450" s="81">
        <v>0</v>
      </c>
      <c r="AD450" s="81">
        <v>0.98415685954391607</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2184</v>
      </c>
      <c r="B451" s="80">
        <v>414</v>
      </c>
      <c r="C451" s="80">
        <v>6</v>
      </c>
      <c r="D451" s="80">
        <v>25</v>
      </c>
      <c r="E451" s="80">
        <v>2009</v>
      </c>
      <c r="F451" s="80" t="s">
        <v>85</v>
      </c>
      <c r="G451" s="80" t="s">
        <v>2178</v>
      </c>
      <c r="H451" s="80" t="s">
        <v>2179</v>
      </c>
      <c r="I451" s="177"/>
      <c r="J451" s="81">
        <v>255.79783901633178</v>
      </c>
      <c r="K451" s="81">
        <v>1.8656693195181457</v>
      </c>
      <c r="L451" s="81">
        <v>6.0542951497007502</v>
      </c>
      <c r="M451" s="81">
        <v>17.425743557427882</v>
      </c>
      <c r="N451" s="81">
        <v>22.701798344945484</v>
      </c>
      <c r="O451" s="81">
        <v>17.581742001953693</v>
      </c>
      <c r="P451" s="81">
        <v>19.660183867745594</v>
      </c>
      <c r="Q451" s="81">
        <v>0.90834452932531429</v>
      </c>
      <c r="R451" s="81">
        <v>0</v>
      </c>
      <c r="S451" s="81">
        <v>0.72577436441024079</v>
      </c>
      <c r="T451" s="82"/>
      <c r="U451" s="81">
        <v>5521158</v>
      </c>
      <c r="V451" s="81">
        <v>733</v>
      </c>
      <c r="W451" s="81">
        <v>189</v>
      </c>
      <c r="X451" s="81">
        <v>3165</v>
      </c>
      <c r="Y451" s="81">
        <v>5046</v>
      </c>
      <c r="Z451" s="81">
        <v>8888</v>
      </c>
      <c r="AA451" s="81">
        <v>3957</v>
      </c>
      <c r="AB451" s="81">
        <v>15581</v>
      </c>
      <c r="AC451" s="81">
        <v>0</v>
      </c>
      <c r="AD451" s="81">
        <v>0.72577436441024079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18.215</v>
      </c>
      <c r="BJ451" s="81">
        <v>0</v>
      </c>
      <c r="BK451" s="81">
        <v>0</v>
      </c>
      <c r="BL451" s="81">
        <v>0</v>
      </c>
      <c r="BM451" s="82"/>
      <c r="BN451" s="81">
        <v>0</v>
      </c>
      <c r="BO451" s="81">
        <v>0</v>
      </c>
      <c r="BP451" s="81">
        <v>2</v>
      </c>
      <c r="BQ451" s="81">
        <v>0</v>
      </c>
      <c r="BR451" s="81">
        <v>0</v>
      </c>
      <c r="BS451" s="81">
        <v>0</v>
      </c>
      <c r="BT451"/>
      <c r="BU451" s="80"/>
      <c r="BV451" s="80"/>
      <c r="BW451" s="80"/>
      <c r="BX451" s="80"/>
      <c r="BY451" s="80"/>
      <c r="BZ451" s="80"/>
      <c r="CA451" s="80"/>
      <c r="CB451" s="80"/>
      <c r="CC451" s="80"/>
    </row>
    <row r="452" spans="1:81">
      <c r="A452" s="80" t="s">
        <v>2185</v>
      </c>
      <c r="B452" s="80">
        <v>415</v>
      </c>
      <c r="C452" s="80">
        <v>7</v>
      </c>
      <c r="D452" s="80">
        <v>25</v>
      </c>
      <c r="E452" s="80">
        <v>2010</v>
      </c>
      <c r="F452" s="80" t="s">
        <v>86</v>
      </c>
      <c r="G452" s="80" t="s">
        <v>2178</v>
      </c>
      <c r="H452" s="80" t="s">
        <v>2179</v>
      </c>
      <c r="I452" s="177"/>
      <c r="J452" s="81">
        <v>253.04975839225904</v>
      </c>
      <c r="K452" s="81">
        <v>2.0380635936914171</v>
      </c>
      <c r="L452" s="81">
        <v>5.7358950631110188</v>
      </c>
      <c r="M452" s="81">
        <v>19.696907169102008</v>
      </c>
      <c r="N452" s="81">
        <v>24.484897194652113</v>
      </c>
      <c r="O452" s="81">
        <v>17.573273841489737</v>
      </c>
      <c r="P452" s="81">
        <v>19.888578377422625</v>
      </c>
      <c r="Q452" s="81">
        <v>0.93780739096987298</v>
      </c>
      <c r="R452" s="81">
        <v>0</v>
      </c>
      <c r="S452" s="81">
        <v>0.9152572657257666</v>
      </c>
      <c r="T452" s="82"/>
      <c r="U452" s="81">
        <v>5691779</v>
      </c>
      <c r="V452" s="81">
        <v>733</v>
      </c>
      <c r="W452" s="81">
        <v>189</v>
      </c>
      <c r="X452" s="81">
        <v>3165</v>
      </c>
      <c r="Y452" s="81">
        <v>5057</v>
      </c>
      <c r="Z452" s="81">
        <v>8925</v>
      </c>
      <c r="AA452" s="81">
        <v>3903</v>
      </c>
      <c r="AB452" s="81">
        <v>15414</v>
      </c>
      <c r="AC452" s="81">
        <v>0</v>
      </c>
      <c r="AD452" s="81">
        <v>0.9152572657257666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19.911999999999999</v>
      </c>
      <c r="BJ452" s="81">
        <v>0</v>
      </c>
      <c r="BK452" s="81">
        <v>0</v>
      </c>
      <c r="BL452" s="81">
        <v>0</v>
      </c>
      <c r="BM452" s="82"/>
      <c r="BN452" s="81">
        <v>0</v>
      </c>
      <c r="BO452" s="81">
        <v>0</v>
      </c>
      <c r="BP452" s="81">
        <v>2</v>
      </c>
      <c r="BQ452" s="81">
        <v>0</v>
      </c>
      <c r="BR452" s="81">
        <v>0</v>
      </c>
      <c r="BS452" s="81">
        <v>0</v>
      </c>
      <c r="BT452"/>
      <c r="BU452" s="80">
        <v>19.911999999999999</v>
      </c>
      <c r="BV452" s="80">
        <v>0</v>
      </c>
      <c r="BW452" s="80">
        <v>0</v>
      </c>
      <c r="BX452" s="80">
        <v>0</v>
      </c>
      <c r="BY452" s="80">
        <v>0</v>
      </c>
      <c r="BZ452" s="80">
        <v>0</v>
      </c>
      <c r="CA452" s="80">
        <v>0</v>
      </c>
      <c r="CB452" s="80">
        <v>0</v>
      </c>
      <c r="CC452" s="80">
        <v>0</v>
      </c>
    </row>
    <row r="453" spans="1:81">
      <c r="A453" s="80" t="s">
        <v>2186</v>
      </c>
      <c r="B453" s="80">
        <v>416</v>
      </c>
      <c r="C453" s="80">
        <v>8</v>
      </c>
      <c r="D453" s="80">
        <v>25</v>
      </c>
      <c r="E453" s="80">
        <v>2011</v>
      </c>
      <c r="F453" s="80" t="s">
        <v>87</v>
      </c>
      <c r="G453" s="80" t="s">
        <v>2178</v>
      </c>
      <c r="H453" s="80" t="s">
        <v>2179</v>
      </c>
      <c r="I453" s="177"/>
      <c r="J453" s="81">
        <v>135.89509157059311</v>
      </c>
      <c r="K453" s="81">
        <v>2.4225577262413429</v>
      </c>
      <c r="L453" s="81">
        <v>7.6957684154184678</v>
      </c>
      <c r="M453" s="81">
        <v>18.729001758840241</v>
      </c>
      <c r="N453" s="81">
        <v>21.577897909057981</v>
      </c>
      <c r="O453" s="81">
        <v>17.2227377292947</v>
      </c>
      <c r="P453" s="81">
        <v>19.244551153241943</v>
      </c>
      <c r="Q453" s="81">
        <v>1.0716228818245903</v>
      </c>
      <c r="R453" s="81">
        <v>0</v>
      </c>
      <c r="S453" s="81">
        <v>1.0013580535170885</v>
      </c>
      <c r="T453" s="82"/>
      <c r="U453" s="81">
        <v>3068600</v>
      </c>
      <c r="V453" s="81">
        <v>733</v>
      </c>
      <c r="W453" s="81">
        <v>189</v>
      </c>
      <c r="X453" s="81">
        <v>3165</v>
      </c>
      <c r="Y453" s="81">
        <v>5073</v>
      </c>
      <c r="Z453" s="81">
        <v>8937</v>
      </c>
      <c r="AA453" s="81">
        <v>3889</v>
      </c>
      <c r="AB453" s="81">
        <v>15270</v>
      </c>
      <c r="AC453" s="81">
        <v>0</v>
      </c>
      <c r="AD453" s="81">
        <v>1.0013580535170885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22.282</v>
      </c>
      <c r="BJ453" s="81">
        <v>0</v>
      </c>
      <c r="BK453" s="81">
        <v>0</v>
      </c>
      <c r="BL453" s="81">
        <v>0</v>
      </c>
      <c r="BM453" s="82"/>
      <c r="BN453" s="81">
        <v>0</v>
      </c>
      <c r="BO453" s="81">
        <v>0</v>
      </c>
      <c r="BP453" s="81">
        <v>2</v>
      </c>
      <c r="BQ453" s="81">
        <v>0</v>
      </c>
      <c r="BR453" s="81">
        <v>0</v>
      </c>
      <c r="BS453" s="81">
        <v>0</v>
      </c>
      <c r="BT453"/>
      <c r="BU453" s="80">
        <v>22.282</v>
      </c>
      <c r="BV453" s="80">
        <v>0</v>
      </c>
      <c r="BW453" s="80">
        <v>0</v>
      </c>
      <c r="BX453" s="80">
        <v>0</v>
      </c>
      <c r="BY453" s="80">
        <v>0</v>
      </c>
      <c r="BZ453" s="80">
        <v>0</v>
      </c>
      <c r="CA453" s="80">
        <v>0</v>
      </c>
      <c r="CB453" s="80">
        <v>0</v>
      </c>
      <c r="CC453" s="80">
        <v>0</v>
      </c>
    </row>
    <row r="454" spans="1:81">
      <c r="A454" s="80" t="s">
        <v>2187</v>
      </c>
      <c r="B454" s="80">
        <v>417</v>
      </c>
      <c r="C454" s="80">
        <v>9</v>
      </c>
      <c r="D454" s="80">
        <v>25</v>
      </c>
      <c r="E454" s="80">
        <v>2012</v>
      </c>
      <c r="F454" s="80" t="s">
        <v>88</v>
      </c>
      <c r="G454" s="80" t="s">
        <v>2178</v>
      </c>
      <c r="H454" s="80" t="s">
        <v>2179</v>
      </c>
      <c r="I454" s="177"/>
      <c r="J454" s="81">
        <v>163.03964888552468</v>
      </c>
      <c r="K454" s="81">
        <v>2.1912025917582492</v>
      </c>
      <c r="L454" s="81">
        <v>7.6366537051593379</v>
      </c>
      <c r="M454" s="81">
        <v>18.092973234776903</v>
      </c>
      <c r="N454" s="81">
        <v>24.808530034876181</v>
      </c>
      <c r="O454" s="81">
        <v>17.230605883384982</v>
      </c>
      <c r="P454" s="81">
        <v>19.095261587291382</v>
      </c>
      <c r="Q454" s="81">
        <v>1.1643688943392552</v>
      </c>
      <c r="R454" s="81">
        <v>0</v>
      </c>
      <c r="S454" s="81">
        <v>0.91646007724916567</v>
      </c>
      <c r="T454" s="82"/>
      <c r="U454" s="81">
        <v>3656474</v>
      </c>
      <c r="V454" s="81">
        <v>733</v>
      </c>
      <c r="W454" s="81">
        <v>189</v>
      </c>
      <c r="X454" s="81">
        <v>3165</v>
      </c>
      <c r="Y454" s="81">
        <v>5269</v>
      </c>
      <c r="Z454" s="81">
        <v>9012</v>
      </c>
      <c r="AA454" s="81">
        <v>3837</v>
      </c>
      <c r="AB454" s="81">
        <v>15271</v>
      </c>
      <c r="AC454" s="81">
        <v>0</v>
      </c>
      <c r="AD454" s="81">
        <v>0.91646007724916567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21.172999999999998</v>
      </c>
      <c r="BJ454" s="81">
        <v>0</v>
      </c>
      <c r="BK454" s="81">
        <v>0</v>
      </c>
      <c r="BL454" s="81">
        <v>0</v>
      </c>
      <c r="BM454" s="82"/>
      <c r="BN454" s="81">
        <v>0</v>
      </c>
      <c r="BO454" s="81">
        <v>0</v>
      </c>
      <c r="BP454" s="81">
        <v>2</v>
      </c>
      <c r="BQ454" s="81">
        <v>0</v>
      </c>
      <c r="BR454" s="81">
        <v>0</v>
      </c>
      <c r="BS454" s="81">
        <v>0</v>
      </c>
      <c r="BT454"/>
      <c r="BU454" s="80">
        <v>21.172999999999998</v>
      </c>
      <c r="BV454" s="80">
        <v>0</v>
      </c>
      <c r="BW454" s="80">
        <v>0</v>
      </c>
      <c r="BX454" s="80">
        <v>0</v>
      </c>
      <c r="BY454" s="80">
        <v>0</v>
      </c>
      <c r="BZ454" s="80">
        <v>0</v>
      </c>
      <c r="CA454" s="80">
        <v>0</v>
      </c>
      <c r="CB454" s="80">
        <v>0</v>
      </c>
      <c r="CC454" s="80">
        <v>0</v>
      </c>
    </row>
    <row r="455" spans="1:81">
      <c r="A455" s="80" t="s">
        <v>2188</v>
      </c>
      <c r="B455" s="80">
        <v>418</v>
      </c>
      <c r="C455" s="80">
        <v>10</v>
      </c>
      <c r="D455" s="80">
        <v>25</v>
      </c>
      <c r="E455" s="80">
        <v>2013</v>
      </c>
      <c r="F455" s="80" t="s">
        <v>89</v>
      </c>
      <c r="G455" s="80" t="s">
        <v>2178</v>
      </c>
      <c r="H455" s="80" t="s">
        <v>2179</v>
      </c>
      <c r="I455" s="177"/>
      <c r="J455" s="81">
        <v>171.30593799770611</v>
      </c>
      <c r="K455" s="81">
        <v>1.8370114123938495</v>
      </c>
      <c r="L455" s="81">
        <v>7.0925245368073</v>
      </c>
      <c r="M455" s="81">
        <v>17.881457664761928</v>
      </c>
      <c r="N455" s="81">
        <v>24.939446902158185</v>
      </c>
      <c r="O455" s="81">
        <v>16.492341216241918</v>
      </c>
      <c r="P455" s="81">
        <v>19.217164116017031</v>
      </c>
      <c r="Q455" s="81">
        <v>1.1710957484351678</v>
      </c>
      <c r="R455" s="81">
        <v>0</v>
      </c>
      <c r="S455" s="81">
        <v>1.2326013118702652</v>
      </c>
      <c r="T455" s="82"/>
      <c r="U455" s="81">
        <v>3675387</v>
      </c>
      <c r="V455" s="81">
        <v>733</v>
      </c>
      <c r="W455" s="81">
        <v>189</v>
      </c>
      <c r="X455" s="81">
        <v>3165</v>
      </c>
      <c r="Y455" s="81">
        <v>5276</v>
      </c>
      <c r="Z455" s="81">
        <v>9011</v>
      </c>
      <c r="AA455" s="81">
        <v>3847</v>
      </c>
      <c r="AB455" s="81">
        <v>15139</v>
      </c>
      <c r="AC455" s="81">
        <v>0</v>
      </c>
      <c r="AD455" s="81">
        <v>1.2326013118702652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24.48</v>
      </c>
      <c r="BJ455" s="81">
        <v>0</v>
      </c>
      <c r="BK455" s="81">
        <v>0</v>
      </c>
      <c r="BL455" s="81">
        <v>0</v>
      </c>
      <c r="BM455" s="82"/>
      <c r="BN455" s="81">
        <v>0</v>
      </c>
      <c r="BO455" s="81">
        <v>0</v>
      </c>
      <c r="BP455" s="81">
        <v>2</v>
      </c>
      <c r="BQ455" s="81">
        <v>0</v>
      </c>
      <c r="BR455" s="81">
        <v>0</v>
      </c>
      <c r="BS455" s="81">
        <v>0</v>
      </c>
      <c r="BT455"/>
      <c r="BU455" s="80">
        <v>24.48</v>
      </c>
      <c r="BV455" s="80">
        <v>0</v>
      </c>
      <c r="BW455" s="80">
        <v>0</v>
      </c>
      <c r="BX455" s="80">
        <v>0</v>
      </c>
      <c r="BY455" s="80">
        <v>0</v>
      </c>
      <c r="BZ455" s="80">
        <v>0</v>
      </c>
      <c r="CA455" s="80">
        <v>0</v>
      </c>
      <c r="CB455" s="80">
        <v>0</v>
      </c>
      <c r="CC455" s="80">
        <v>0</v>
      </c>
    </row>
    <row r="456" spans="1:81">
      <c r="A456" s="80" t="s">
        <v>2189</v>
      </c>
      <c r="B456" s="80">
        <v>419</v>
      </c>
      <c r="C456" s="80">
        <v>11</v>
      </c>
      <c r="D456" s="80">
        <v>25</v>
      </c>
      <c r="E456" s="80">
        <v>2014</v>
      </c>
      <c r="F456" s="80" t="s">
        <v>90</v>
      </c>
      <c r="G456" s="80" t="s">
        <v>2178</v>
      </c>
      <c r="H456" s="80" t="s">
        <v>2179</v>
      </c>
      <c r="I456" s="177"/>
      <c r="J456" s="81">
        <v>183.09235021955993</v>
      </c>
      <c r="K456" s="81">
        <v>1.4991827726392917</v>
      </c>
      <c r="L456" s="81">
        <v>6.7093914664734262</v>
      </c>
      <c r="M456" s="81">
        <v>17.594535166278952</v>
      </c>
      <c r="N456" s="81">
        <v>23.219862392573074</v>
      </c>
      <c r="O456" s="81">
        <v>15.653887987901552</v>
      </c>
      <c r="P456" s="81">
        <v>19.035918897486997</v>
      </c>
      <c r="Q456" s="81">
        <v>1.1124805195237275</v>
      </c>
      <c r="R456" s="81">
        <v>0</v>
      </c>
      <c r="S456" s="81">
        <v>0.98031695635178595</v>
      </c>
      <c r="T456" s="82"/>
      <c r="U456" s="81">
        <v>4194298</v>
      </c>
      <c r="V456" s="81">
        <v>520</v>
      </c>
      <c r="W456" s="81">
        <v>182</v>
      </c>
      <c r="X456" s="81">
        <v>3073</v>
      </c>
      <c r="Y456" s="81">
        <v>5345</v>
      </c>
      <c r="Z456" s="81">
        <v>9008</v>
      </c>
      <c r="AA456" s="81">
        <v>3791</v>
      </c>
      <c r="AB456" s="81">
        <v>14989</v>
      </c>
      <c r="AC456" s="81">
        <v>0</v>
      </c>
      <c r="AD456" s="81">
        <v>0.98031695635178595</v>
      </c>
      <c r="AE456" s="82"/>
      <c r="AF456" s="81">
        <v>52585937.517120339</v>
      </c>
      <c r="AG456" s="81">
        <v>1138923.8197667443</v>
      </c>
      <c r="AH456" s="81">
        <v>1647015.0776609222</v>
      </c>
      <c r="AI456" s="81">
        <v>18613409.540345706</v>
      </c>
      <c r="AJ456" s="81">
        <v>28104405.878773242</v>
      </c>
      <c r="AK456" s="81">
        <v>0</v>
      </c>
      <c r="AL456" s="81">
        <v>0</v>
      </c>
      <c r="AM456" s="81">
        <v>2057765.7161508519</v>
      </c>
      <c r="AN456" s="81">
        <v>0</v>
      </c>
      <c r="AO456" s="81">
        <v>0</v>
      </c>
      <c r="AP456" s="82"/>
      <c r="AQ456" s="81">
        <v>138</v>
      </c>
      <c r="AR456" s="81">
        <v>129</v>
      </c>
      <c r="AS456" s="81">
        <v>0</v>
      </c>
      <c r="AT456" s="81">
        <v>0</v>
      </c>
      <c r="AU456" s="81">
        <v>0</v>
      </c>
      <c r="AV456" s="81">
        <v>0</v>
      </c>
      <c r="AW456" s="81" t="s">
        <v>564</v>
      </c>
      <c r="AX456" s="82"/>
      <c r="AY456" s="81">
        <v>693.5</v>
      </c>
      <c r="AZ456" s="81">
        <v>6642.4</v>
      </c>
      <c r="BA456" s="81">
        <v>0</v>
      </c>
      <c r="BB456" s="81">
        <v>0</v>
      </c>
      <c r="BC456" s="81">
        <v>0</v>
      </c>
      <c r="BD456" s="81">
        <v>0</v>
      </c>
      <c r="BE456" s="81" t="s">
        <v>564</v>
      </c>
      <c r="BF456" s="82"/>
      <c r="BG456" s="81">
        <v>0</v>
      </c>
      <c r="BH456" s="81">
        <v>0</v>
      </c>
      <c r="BI456" s="81">
        <v>23.95</v>
      </c>
      <c r="BJ456" s="81">
        <v>0</v>
      </c>
      <c r="BK456" s="81">
        <v>0</v>
      </c>
      <c r="BL456" s="81">
        <v>0</v>
      </c>
      <c r="BM456" s="82"/>
      <c r="BN456" s="81">
        <v>0</v>
      </c>
      <c r="BO456" s="81">
        <v>0</v>
      </c>
      <c r="BP456" s="81">
        <v>2</v>
      </c>
      <c r="BQ456" s="81">
        <v>0</v>
      </c>
      <c r="BR456" s="81">
        <v>0</v>
      </c>
      <c r="BS456" s="81">
        <v>0</v>
      </c>
      <c r="BT456"/>
      <c r="BU456" s="80">
        <v>23.95</v>
      </c>
      <c r="BV456" s="80">
        <v>0</v>
      </c>
      <c r="BW456" s="80">
        <v>0</v>
      </c>
      <c r="BX456" s="80">
        <v>0</v>
      </c>
      <c r="BY456" s="80">
        <v>0</v>
      </c>
      <c r="BZ456" s="80">
        <v>0</v>
      </c>
      <c r="CA456" s="80">
        <v>0</v>
      </c>
      <c r="CB456" s="80">
        <v>0</v>
      </c>
      <c r="CC456" s="80">
        <v>0</v>
      </c>
    </row>
    <row r="457" spans="1:81">
      <c r="A457" s="80" t="s">
        <v>2190</v>
      </c>
      <c r="B457" s="80">
        <v>420</v>
      </c>
      <c r="C457" s="80">
        <v>12</v>
      </c>
      <c r="D457" s="80">
        <v>25</v>
      </c>
      <c r="E457" s="80">
        <v>2015</v>
      </c>
      <c r="F457" s="80" t="s">
        <v>91</v>
      </c>
      <c r="G457" s="80" t="s">
        <v>2178</v>
      </c>
      <c r="H457" s="80" t="s">
        <v>2179</v>
      </c>
      <c r="I457" s="177"/>
      <c r="J457" s="81">
        <v>191.40716863277592</v>
      </c>
      <c r="K457" s="81">
        <v>1.3562260387520853</v>
      </c>
      <c r="L457" s="81">
        <v>10.216609536395282</v>
      </c>
      <c r="M457" s="81">
        <v>16.006860432322206</v>
      </c>
      <c r="N457" s="81">
        <v>24.644367478236138</v>
      </c>
      <c r="O457" s="81">
        <v>15.483851469563236</v>
      </c>
      <c r="P457" s="81">
        <v>18.79460658809716</v>
      </c>
      <c r="Q457" s="81">
        <v>1.0748949895987598</v>
      </c>
      <c r="R457" s="81">
        <v>0</v>
      </c>
      <c r="S457" s="81">
        <v>1.0092836021954015</v>
      </c>
      <c r="T457" s="82"/>
      <c r="U457" s="81">
        <v>4291226</v>
      </c>
      <c r="V457" s="81">
        <v>520</v>
      </c>
      <c r="W457" s="81">
        <v>182</v>
      </c>
      <c r="X457" s="81">
        <v>3073</v>
      </c>
      <c r="Y457" s="81">
        <v>5349</v>
      </c>
      <c r="Z457" s="81">
        <v>8996</v>
      </c>
      <c r="AA457" s="81">
        <v>3740</v>
      </c>
      <c r="AB457" s="81">
        <v>14794</v>
      </c>
      <c r="AC457" s="81">
        <v>0</v>
      </c>
      <c r="AD457" s="81">
        <v>1.0092836021954015</v>
      </c>
      <c r="AE457" s="82"/>
      <c r="AF457" s="81">
        <v>54353159.968968585</v>
      </c>
      <c r="AG457" s="81">
        <v>972360.71645629941</v>
      </c>
      <c r="AH457" s="81">
        <v>2053191.9893395342</v>
      </c>
      <c r="AI457" s="81">
        <v>18527418.077844221</v>
      </c>
      <c r="AJ457" s="81">
        <v>29531553.915882353</v>
      </c>
      <c r="AK457" s="81">
        <v>0</v>
      </c>
      <c r="AL457" s="81">
        <v>0</v>
      </c>
      <c r="AM457" s="81">
        <v>2027455.6415040644</v>
      </c>
      <c r="AN457" s="81">
        <v>0</v>
      </c>
      <c r="AO457" s="81">
        <v>0</v>
      </c>
      <c r="AP457" s="82"/>
      <c r="AQ457" s="81">
        <v>164</v>
      </c>
      <c r="AR457" s="81">
        <v>209</v>
      </c>
      <c r="AS457" s="81">
        <v>0</v>
      </c>
      <c r="AT457" s="81">
        <v>0</v>
      </c>
      <c r="AU457" s="81">
        <v>0</v>
      </c>
      <c r="AV457" s="81">
        <v>0</v>
      </c>
      <c r="AW457" s="81" t="s">
        <v>564</v>
      </c>
      <c r="AX457" s="82"/>
      <c r="AY457" s="81">
        <v>827.1</v>
      </c>
      <c r="AZ457" s="81">
        <v>11647.4</v>
      </c>
      <c r="BA457" s="81">
        <v>0</v>
      </c>
      <c r="BB457" s="81">
        <v>0</v>
      </c>
      <c r="BC457" s="81">
        <v>0</v>
      </c>
      <c r="BD457" s="81">
        <v>0</v>
      </c>
      <c r="BE457" s="81" t="s">
        <v>564</v>
      </c>
      <c r="BF457" s="82"/>
      <c r="BG457" s="81">
        <v>0</v>
      </c>
      <c r="BH457" s="81">
        <v>0</v>
      </c>
      <c r="BI457" s="81">
        <v>28.7</v>
      </c>
      <c r="BJ457" s="81">
        <v>0</v>
      </c>
      <c r="BK457" s="81">
        <v>0</v>
      </c>
      <c r="BL457" s="81">
        <v>0</v>
      </c>
      <c r="BM457" s="82"/>
      <c r="BN457" s="81">
        <v>0</v>
      </c>
      <c r="BO457" s="81">
        <v>0</v>
      </c>
      <c r="BP457" s="81">
        <v>3</v>
      </c>
      <c r="BQ457" s="81">
        <v>0</v>
      </c>
      <c r="BR457" s="81">
        <v>0</v>
      </c>
      <c r="BS457" s="81">
        <v>0</v>
      </c>
      <c r="BT457"/>
      <c r="BU457" s="80">
        <v>28.7</v>
      </c>
      <c r="BV457" s="80">
        <v>0</v>
      </c>
      <c r="BW457" s="80">
        <v>0</v>
      </c>
      <c r="BX457" s="80">
        <v>0</v>
      </c>
      <c r="BY457" s="80">
        <v>0</v>
      </c>
      <c r="BZ457" s="80">
        <v>0</v>
      </c>
      <c r="CA457" s="80">
        <v>0</v>
      </c>
      <c r="CB457" s="80">
        <v>0</v>
      </c>
      <c r="CC457" s="80">
        <v>0</v>
      </c>
    </row>
    <row r="458" spans="1:81">
      <c r="A458" s="80" t="s">
        <v>2191</v>
      </c>
      <c r="B458" s="80">
        <v>421</v>
      </c>
      <c r="C458" s="80">
        <v>13</v>
      </c>
      <c r="D458" s="80">
        <v>25</v>
      </c>
      <c r="E458" s="80">
        <v>2016</v>
      </c>
      <c r="F458" s="80" t="s">
        <v>92</v>
      </c>
      <c r="G458" s="80" t="s">
        <v>2178</v>
      </c>
      <c r="H458" s="80" t="s">
        <v>2179</v>
      </c>
      <c r="I458" s="177"/>
      <c r="J458" s="81">
        <v>181.8416175926142</v>
      </c>
      <c r="K458" s="81">
        <v>1.3453643720911828</v>
      </c>
      <c r="L458" s="81">
        <v>7.9832943039822117</v>
      </c>
      <c r="M458" s="81">
        <v>15.991922000620887</v>
      </c>
      <c r="N458" s="81">
        <v>21.474623392994278</v>
      </c>
      <c r="O458" s="81">
        <v>15.353634061096324</v>
      </c>
      <c r="P458" s="81">
        <v>18.297946803672666</v>
      </c>
      <c r="Q458" s="81">
        <v>1.0338409916595672</v>
      </c>
      <c r="R458" s="81">
        <v>0</v>
      </c>
      <c r="S458" s="81">
        <v>1.1606579288880201</v>
      </c>
      <c r="T458" s="82"/>
      <c r="U458" s="81">
        <v>3918000</v>
      </c>
      <c r="V458" s="81">
        <v>520</v>
      </c>
      <c r="W458" s="81">
        <v>182</v>
      </c>
      <c r="X458" s="81">
        <v>3073</v>
      </c>
      <c r="Y458" s="81">
        <v>5381</v>
      </c>
      <c r="Z458" s="81">
        <v>9030</v>
      </c>
      <c r="AA458" s="81">
        <v>3766</v>
      </c>
      <c r="AB458" s="81">
        <v>14637</v>
      </c>
      <c r="AC458" s="81">
        <v>0</v>
      </c>
      <c r="AD458" s="81">
        <v>1.1606579288880201</v>
      </c>
      <c r="AE458" s="82"/>
      <c r="AF458" s="81">
        <v>53281657.154686444</v>
      </c>
      <c r="AG458" s="81">
        <v>956576.89442299958</v>
      </c>
      <c r="AH458" s="81">
        <v>1272315.8244020429</v>
      </c>
      <c r="AI458" s="81">
        <v>19101317.849212289</v>
      </c>
      <c r="AJ458" s="81">
        <v>26113974.74048125</v>
      </c>
      <c r="AK458" s="81">
        <v>0</v>
      </c>
      <c r="AL458" s="81">
        <v>0</v>
      </c>
      <c r="AM458" s="81">
        <v>2007497.8682260029</v>
      </c>
      <c r="AN458" s="81">
        <v>0</v>
      </c>
      <c r="AO458" s="81">
        <v>0</v>
      </c>
      <c r="AP458" s="82"/>
      <c r="AQ458" s="81">
        <v>188</v>
      </c>
      <c r="AR458" s="81">
        <v>273</v>
      </c>
      <c r="AS458" s="81">
        <v>0</v>
      </c>
      <c r="AT458" s="81">
        <v>0</v>
      </c>
      <c r="AU458" s="81">
        <v>0</v>
      </c>
      <c r="AV458" s="81">
        <v>0</v>
      </c>
      <c r="AW458" s="81" t="s">
        <v>564</v>
      </c>
      <c r="AX458" s="82"/>
      <c r="AY458" s="81">
        <v>966.19999999999993</v>
      </c>
      <c r="AZ458" s="81">
        <v>14376.6</v>
      </c>
      <c r="BA458" s="81">
        <v>0</v>
      </c>
      <c r="BB458" s="81">
        <v>0</v>
      </c>
      <c r="BC458" s="81">
        <v>0</v>
      </c>
      <c r="BD458" s="81">
        <v>0</v>
      </c>
      <c r="BE458" s="81" t="s">
        <v>564</v>
      </c>
      <c r="BF458" s="82"/>
      <c r="BG458" s="81">
        <v>0</v>
      </c>
      <c r="BH458" s="81">
        <v>0</v>
      </c>
      <c r="BI458" s="81">
        <v>28.966000000000001</v>
      </c>
      <c r="BJ458" s="81">
        <v>0</v>
      </c>
      <c r="BK458" s="81">
        <v>0</v>
      </c>
      <c r="BL458" s="81">
        <v>0</v>
      </c>
      <c r="BM458" s="82"/>
      <c r="BN458" s="81">
        <v>0</v>
      </c>
      <c r="BO458" s="81">
        <v>0</v>
      </c>
      <c r="BP458" s="81">
        <v>3</v>
      </c>
      <c r="BQ458" s="81">
        <v>0</v>
      </c>
      <c r="BR458" s="81">
        <v>0</v>
      </c>
      <c r="BS458" s="81">
        <v>0</v>
      </c>
      <c r="BT458"/>
      <c r="BU458" s="80">
        <v>28.966000000000001</v>
      </c>
      <c r="BV458" s="80">
        <v>0</v>
      </c>
      <c r="BW458" s="80">
        <v>0</v>
      </c>
      <c r="BX458" s="80">
        <v>0</v>
      </c>
      <c r="BY458" s="80">
        <v>0</v>
      </c>
      <c r="BZ458" s="80">
        <v>0</v>
      </c>
      <c r="CA458" s="80">
        <v>0</v>
      </c>
      <c r="CB458" s="80">
        <v>0</v>
      </c>
      <c r="CC458" s="80">
        <v>0</v>
      </c>
    </row>
    <row r="459" spans="1:81">
      <c r="A459" s="80" t="s">
        <v>2192</v>
      </c>
      <c r="B459" s="80">
        <v>422</v>
      </c>
      <c r="C459" s="80">
        <v>14</v>
      </c>
      <c r="D459" s="80">
        <v>25</v>
      </c>
      <c r="E459" s="80">
        <v>2017</v>
      </c>
      <c r="F459" s="80" t="s">
        <v>71</v>
      </c>
      <c r="G459" s="80" t="s">
        <v>2178</v>
      </c>
      <c r="H459" s="80" t="s">
        <v>2179</v>
      </c>
      <c r="I459" s="177"/>
      <c r="J459" s="81">
        <v>190.75156090590588</v>
      </c>
      <c r="K459" s="81">
        <v>1.3994749093797803</v>
      </c>
      <c r="L459" s="81">
        <v>7.5605278642015232</v>
      </c>
      <c r="M459" s="81">
        <v>15.128223726216241</v>
      </c>
      <c r="N459" s="81">
        <v>21.693723569611159</v>
      </c>
      <c r="O459" s="81">
        <v>15.08470132008488</v>
      </c>
      <c r="P459" s="81">
        <v>17.892359224696353</v>
      </c>
      <c r="Q459" s="81">
        <v>0.98646641599369</v>
      </c>
      <c r="R459" s="81">
        <v>0</v>
      </c>
      <c r="S459" s="81">
        <v>1.0933096235847974</v>
      </c>
      <c r="T459" s="82"/>
      <c r="U459" s="81">
        <v>4517922</v>
      </c>
      <c r="V459" s="81">
        <v>520</v>
      </c>
      <c r="W459" s="81">
        <v>182</v>
      </c>
      <c r="X459" s="81">
        <v>3073</v>
      </c>
      <c r="Y459" s="81">
        <v>5426</v>
      </c>
      <c r="Z459" s="81">
        <v>9019</v>
      </c>
      <c r="AA459" s="81">
        <v>3706</v>
      </c>
      <c r="AB459" s="81">
        <v>14443</v>
      </c>
      <c r="AC459" s="81">
        <v>0</v>
      </c>
      <c r="AD459" s="81">
        <v>1.093309623584797</v>
      </c>
      <c r="AE459" s="82"/>
      <c r="AF459" s="81">
        <v>59618119.647116169</v>
      </c>
      <c r="AG459" s="81">
        <v>981527.68508987583</v>
      </c>
      <c r="AH459" s="81">
        <v>1606059.459783687</v>
      </c>
      <c r="AI459" s="81">
        <v>18794169.52327203</v>
      </c>
      <c r="AJ459" s="81">
        <v>27102463.03787614</v>
      </c>
      <c r="AK459" s="81">
        <v>0</v>
      </c>
      <c r="AL459" s="81">
        <v>0</v>
      </c>
      <c r="AM459" s="81">
        <v>1983989.879259723</v>
      </c>
      <c r="AN459" s="81">
        <v>0</v>
      </c>
      <c r="AO459" s="81">
        <v>0</v>
      </c>
      <c r="AP459" s="82"/>
      <c r="AQ459" s="81">
        <v>206</v>
      </c>
      <c r="AR459" s="81">
        <v>292</v>
      </c>
      <c r="AS459" s="81">
        <v>0</v>
      </c>
      <c r="AT459" s="81">
        <v>0</v>
      </c>
      <c r="AU459" s="81">
        <v>0</v>
      </c>
      <c r="AV459" s="81">
        <v>0</v>
      </c>
      <c r="AW459" s="81" t="s">
        <v>564</v>
      </c>
      <c r="AX459" s="82"/>
      <c r="AY459" s="81">
        <v>1056.5999999999999</v>
      </c>
      <c r="AZ459" s="81">
        <v>14970.7</v>
      </c>
      <c r="BA459" s="81">
        <v>0</v>
      </c>
      <c r="BB459" s="81">
        <v>0</v>
      </c>
      <c r="BC459" s="81">
        <v>0</v>
      </c>
      <c r="BD459" s="81">
        <v>0</v>
      </c>
      <c r="BE459" s="81" t="s">
        <v>564</v>
      </c>
      <c r="BF459" s="82"/>
      <c r="BG459" s="81">
        <v>0</v>
      </c>
      <c r="BH459" s="81">
        <v>0</v>
      </c>
      <c r="BI459" s="81">
        <v>29.209</v>
      </c>
      <c r="BJ459" s="81">
        <v>0</v>
      </c>
      <c r="BK459" s="81">
        <v>0</v>
      </c>
      <c r="BL459" s="81">
        <v>0</v>
      </c>
      <c r="BM459" s="82"/>
      <c r="BN459" s="81">
        <v>0</v>
      </c>
      <c r="BO459" s="81">
        <v>0</v>
      </c>
      <c r="BP459" s="81">
        <v>3</v>
      </c>
      <c r="BQ459" s="81">
        <v>0</v>
      </c>
      <c r="BR459" s="81">
        <v>0</v>
      </c>
      <c r="BS459" s="81">
        <v>0</v>
      </c>
      <c r="BT459"/>
      <c r="BU459" s="80">
        <v>29.209</v>
      </c>
      <c r="BV459" s="80">
        <v>0</v>
      </c>
      <c r="BW459" s="80">
        <v>0</v>
      </c>
      <c r="BX459" s="80">
        <v>0</v>
      </c>
      <c r="BY459" s="80">
        <v>0</v>
      </c>
      <c r="BZ459" s="80">
        <v>0</v>
      </c>
      <c r="CA459" s="80">
        <v>0</v>
      </c>
      <c r="CB459" s="80">
        <v>0</v>
      </c>
      <c r="CC459" s="80">
        <v>0</v>
      </c>
    </row>
    <row r="460" spans="1:81">
      <c r="A460" s="80" t="s">
        <v>2193</v>
      </c>
      <c r="B460" s="80">
        <v>423</v>
      </c>
      <c r="C460" s="80">
        <v>15</v>
      </c>
      <c r="D460" s="80">
        <v>25</v>
      </c>
      <c r="E460" s="80">
        <v>2018</v>
      </c>
      <c r="F460" s="80" t="s">
        <v>93</v>
      </c>
      <c r="G460" s="80" t="s">
        <v>2178</v>
      </c>
      <c r="H460" s="80" t="s">
        <v>2179</v>
      </c>
      <c r="I460" s="177"/>
      <c r="J460" s="81">
        <v>183.58100564550776</v>
      </c>
      <c r="K460" s="81">
        <v>1.298610535841302</v>
      </c>
      <c r="L460" s="81">
        <v>6.8877861721431515</v>
      </c>
      <c r="M460" s="81">
        <v>14.067063516527035</v>
      </c>
      <c r="N460" s="81">
        <v>17.538065834481074</v>
      </c>
      <c r="O460" s="81">
        <v>14.653591590212418</v>
      </c>
      <c r="P460" s="81">
        <v>17.546958453204773</v>
      </c>
      <c r="Q460" s="81">
        <v>0.90689818949277101</v>
      </c>
      <c r="R460" s="81">
        <v>0</v>
      </c>
      <c r="S460" s="81">
        <v>1.4069783480025098</v>
      </c>
      <c r="T460" s="82"/>
      <c r="U460" s="81">
        <v>4995956</v>
      </c>
      <c r="V460" s="81">
        <v>520</v>
      </c>
      <c r="W460" s="81">
        <v>182</v>
      </c>
      <c r="X460" s="81">
        <v>3073</v>
      </c>
      <c r="Y460" s="81">
        <v>5473</v>
      </c>
      <c r="Z460" s="81">
        <v>8929</v>
      </c>
      <c r="AA460" s="81">
        <v>3671</v>
      </c>
      <c r="AB460" s="81">
        <v>14309</v>
      </c>
      <c r="AC460" s="81">
        <v>0</v>
      </c>
      <c r="AD460" s="81">
        <v>1.40697834800251</v>
      </c>
      <c r="AE460" s="82"/>
      <c r="AF460" s="81">
        <v>60976876.135945491</v>
      </c>
      <c r="AG460" s="81">
        <v>906912.29871717992</v>
      </c>
      <c r="AH460" s="81">
        <v>1504783.6676907381</v>
      </c>
      <c r="AI460" s="81">
        <v>18149090.58507229</v>
      </c>
      <c r="AJ460" s="81">
        <v>23278065.371158902</v>
      </c>
      <c r="AK460" s="81">
        <v>0</v>
      </c>
      <c r="AL460" s="81">
        <v>0</v>
      </c>
      <c r="AM460" s="81">
        <v>1969649.7431729829</v>
      </c>
      <c r="AN460" s="81">
        <v>0</v>
      </c>
      <c r="AO460" s="81">
        <v>0</v>
      </c>
      <c r="AP460" s="82"/>
      <c r="AQ460" s="81">
        <v>222</v>
      </c>
      <c r="AR460" s="81">
        <v>324</v>
      </c>
      <c r="AS460" s="81">
        <v>0</v>
      </c>
      <c r="AT460" s="81">
        <v>0</v>
      </c>
      <c r="AU460" s="81">
        <v>0</v>
      </c>
      <c r="AV460" s="81">
        <v>0</v>
      </c>
      <c r="AW460" s="81" t="s">
        <v>564</v>
      </c>
      <c r="AX460" s="82"/>
      <c r="AY460" s="81">
        <v>1149.9000000000001</v>
      </c>
      <c r="AZ460" s="81">
        <v>16082</v>
      </c>
      <c r="BA460" s="81">
        <v>0</v>
      </c>
      <c r="BB460" s="81">
        <v>0</v>
      </c>
      <c r="BC460" s="81">
        <v>0</v>
      </c>
      <c r="BD460" s="81">
        <v>0</v>
      </c>
      <c r="BE460" s="81" t="s">
        <v>564</v>
      </c>
      <c r="BF460" s="82"/>
      <c r="BG460" s="81">
        <v>0</v>
      </c>
      <c r="BH460" s="81">
        <v>0</v>
      </c>
      <c r="BI460" s="81">
        <v>28.382999999999999</v>
      </c>
      <c r="BJ460" s="81">
        <v>0</v>
      </c>
      <c r="BK460" s="81">
        <v>0</v>
      </c>
      <c r="BL460" s="81">
        <v>0</v>
      </c>
      <c r="BM460" s="82"/>
      <c r="BN460" s="81">
        <v>0</v>
      </c>
      <c r="BO460" s="81">
        <v>0</v>
      </c>
      <c r="BP460" s="81">
        <v>3</v>
      </c>
      <c r="BQ460" s="81">
        <v>0</v>
      </c>
      <c r="BR460" s="81">
        <v>0</v>
      </c>
      <c r="BS460" s="81">
        <v>0</v>
      </c>
      <c r="BT460"/>
      <c r="BU460" s="80">
        <v>28.382999999999999</v>
      </c>
      <c r="BV460" s="80">
        <v>0</v>
      </c>
      <c r="BW460" s="80">
        <v>0</v>
      </c>
      <c r="BX460" s="80">
        <v>0</v>
      </c>
      <c r="BY460" s="80">
        <v>0</v>
      </c>
      <c r="BZ460" s="80">
        <v>0</v>
      </c>
      <c r="CA460" s="80">
        <v>0</v>
      </c>
      <c r="CB460" s="80">
        <v>0</v>
      </c>
      <c r="CC460" s="80">
        <v>0</v>
      </c>
    </row>
    <row r="461" spans="1:81">
      <c r="A461" s="80" t="s">
        <v>2194</v>
      </c>
      <c r="B461" s="80">
        <v>424</v>
      </c>
      <c r="C461" s="80">
        <v>16</v>
      </c>
      <c r="D461" s="80">
        <v>25</v>
      </c>
      <c r="E461" s="80">
        <v>2019</v>
      </c>
      <c r="F461" s="80" t="s">
        <v>73</v>
      </c>
      <c r="G461" s="80" t="s">
        <v>2178</v>
      </c>
      <c r="H461" s="80" t="s">
        <v>2179</v>
      </c>
      <c r="I461" s="177"/>
      <c r="J461" s="81">
        <v>180.13784146419346</v>
      </c>
      <c r="K461" s="81">
        <v>1.156823894977997</v>
      </c>
      <c r="L461" s="81">
        <v>6.8703870141450789</v>
      </c>
      <c r="M461" s="81">
        <v>12.775146117041434</v>
      </c>
      <c r="N461" s="81">
        <v>15.299409298674451</v>
      </c>
      <c r="O461" s="81">
        <v>14.21409907192845</v>
      </c>
      <c r="P461" s="81">
        <v>17.269924069312925</v>
      </c>
      <c r="Q461" s="81">
        <v>0.87385817406833044</v>
      </c>
      <c r="R461" s="81">
        <v>0</v>
      </c>
      <c r="S461" s="81">
        <v>1.7115976983235757</v>
      </c>
      <c r="T461" s="82"/>
      <c r="U461" s="81">
        <v>4787199</v>
      </c>
      <c r="V461" s="81">
        <v>520</v>
      </c>
      <c r="W461" s="81">
        <v>182</v>
      </c>
      <c r="X461" s="81">
        <v>3073</v>
      </c>
      <c r="Y461" s="81">
        <v>5483</v>
      </c>
      <c r="Z461" s="81">
        <v>8899</v>
      </c>
      <c r="AA461" s="81">
        <v>3586</v>
      </c>
      <c r="AB461" s="81">
        <v>14161</v>
      </c>
      <c r="AC461" s="81">
        <v>0</v>
      </c>
      <c r="AD461" s="81">
        <v>1.7115976983235759</v>
      </c>
      <c r="AE461" s="82"/>
      <c r="AF461" s="81">
        <v>61688443.059575297</v>
      </c>
      <c r="AG461" s="81">
        <v>894297.26688310248</v>
      </c>
      <c r="AH461" s="81">
        <v>1617267.746191025</v>
      </c>
      <c r="AI461" s="81">
        <v>17960355.165545031</v>
      </c>
      <c r="AJ461" s="81">
        <v>21502110.097063016</v>
      </c>
      <c r="AK461" s="81">
        <v>0</v>
      </c>
      <c r="AL461" s="81">
        <v>0</v>
      </c>
      <c r="AM461" s="81">
        <v>1928621.5960490752</v>
      </c>
      <c r="AN461" s="81">
        <v>0</v>
      </c>
      <c r="AO461" s="81">
        <v>0</v>
      </c>
      <c r="AP461" s="82"/>
      <c r="AQ461" s="81">
        <v>251</v>
      </c>
      <c r="AR461" s="81">
        <v>352</v>
      </c>
      <c r="AS461" s="81">
        <v>0</v>
      </c>
      <c r="AT461" s="81">
        <v>0</v>
      </c>
      <c r="AU461" s="81">
        <v>0</v>
      </c>
      <c r="AV461" s="81">
        <v>0</v>
      </c>
      <c r="AW461" s="81" t="s">
        <v>564</v>
      </c>
      <c r="AX461" s="82"/>
      <c r="AY461" s="81">
        <v>1300.5</v>
      </c>
      <c r="AZ461" s="81">
        <v>17593.19999999999</v>
      </c>
      <c r="BA461" s="81">
        <v>0</v>
      </c>
      <c r="BB461" s="81">
        <v>0</v>
      </c>
      <c r="BC461" s="81">
        <v>0</v>
      </c>
      <c r="BD461" s="81">
        <v>0</v>
      </c>
      <c r="BE461" s="81" t="s">
        <v>564</v>
      </c>
      <c r="BF461" s="82"/>
      <c r="BG461" s="81">
        <v>0</v>
      </c>
      <c r="BH461" s="81">
        <v>0</v>
      </c>
      <c r="BI461" s="81">
        <v>27.085000000000001</v>
      </c>
      <c r="BJ461" s="81">
        <v>0</v>
      </c>
      <c r="BK461" s="81">
        <v>0</v>
      </c>
      <c r="BL461" s="81">
        <v>0</v>
      </c>
      <c r="BM461" s="82"/>
      <c r="BN461" s="81">
        <v>0</v>
      </c>
      <c r="BO461" s="81">
        <v>0</v>
      </c>
      <c r="BP461" s="81">
        <v>3</v>
      </c>
      <c r="BQ461" s="81">
        <v>0</v>
      </c>
      <c r="BR461" s="81">
        <v>0</v>
      </c>
      <c r="BS461" s="81">
        <v>0</v>
      </c>
      <c r="BT461"/>
      <c r="BU461" s="80">
        <v>27.085000000000001</v>
      </c>
      <c r="BV461" s="80">
        <v>0</v>
      </c>
      <c r="BW461" s="80">
        <v>0</v>
      </c>
      <c r="BX461" s="80">
        <v>0</v>
      </c>
      <c r="BY461" s="80">
        <v>0</v>
      </c>
      <c r="BZ461" s="80">
        <v>0</v>
      </c>
      <c r="CA461" s="80">
        <v>0</v>
      </c>
      <c r="CB461" s="80">
        <v>0</v>
      </c>
      <c r="CC461" s="80">
        <v>0</v>
      </c>
    </row>
    <row r="462" spans="1:81">
      <c r="A462" s="80" t="s">
        <v>2195</v>
      </c>
      <c r="B462" s="80">
        <v>425</v>
      </c>
      <c r="C462" s="80">
        <v>17</v>
      </c>
      <c r="D462" s="80">
        <v>25</v>
      </c>
      <c r="E462" s="80">
        <v>2020</v>
      </c>
      <c r="F462" s="80" t="s">
        <v>218</v>
      </c>
      <c r="G462" s="174" t="s">
        <v>2178</v>
      </c>
      <c r="H462" s="80" t="s">
        <v>2179</v>
      </c>
      <c r="I462" s="177"/>
      <c r="J462" s="81">
        <v>162.42546263736779</v>
      </c>
      <c r="K462" s="81">
        <v>1.0537319849169255</v>
      </c>
      <c r="L462" s="81">
        <v>10.633637674844234</v>
      </c>
      <c r="M462" s="81">
        <v>10.870654274585487</v>
      </c>
      <c r="N462" s="81">
        <v>16.992262304592142</v>
      </c>
      <c r="O462" s="81">
        <v>12.43816833087871</v>
      </c>
      <c r="P462" s="81">
        <v>16.103585037026729</v>
      </c>
      <c r="Q462" s="81">
        <v>0.821710751783432</v>
      </c>
      <c r="R462" s="81">
        <v>0</v>
      </c>
      <c r="S462" s="81">
        <v>1.127047177481272</v>
      </c>
      <c r="T462" s="82"/>
      <c r="U462" s="81">
        <v>4513757</v>
      </c>
      <c r="V462" s="81">
        <v>457</v>
      </c>
      <c r="W462" s="81">
        <v>333</v>
      </c>
      <c r="X462" s="81">
        <v>2923</v>
      </c>
      <c r="Y462" s="81">
        <v>5485</v>
      </c>
      <c r="Z462" s="81">
        <v>8888</v>
      </c>
      <c r="AA462" s="81">
        <v>3633</v>
      </c>
      <c r="AB462" s="81">
        <v>13936</v>
      </c>
      <c r="AC462" s="81">
        <v>0</v>
      </c>
      <c r="AD462" s="81">
        <v>1.127047177481272</v>
      </c>
      <c r="AE462" s="82"/>
      <c r="AF462" s="81">
        <v>59679599.30030559</v>
      </c>
      <c r="AG462" s="81">
        <v>773912.65815255861</v>
      </c>
      <c r="AH462" s="81">
        <v>2711689.9368792414</v>
      </c>
      <c r="AI462" s="81">
        <v>15754157.071037238</v>
      </c>
      <c r="AJ462" s="81">
        <v>25385071.400477026</v>
      </c>
      <c r="AK462" s="81"/>
      <c r="AL462" s="81"/>
      <c r="AM462" s="81">
        <v>1818802.8321893422</v>
      </c>
      <c r="AN462" s="81"/>
      <c r="AO462" s="81"/>
      <c r="AP462" s="82"/>
      <c r="AQ462" s="81">
        <v>284</v>
      </c>
      <c r="AR462" s="81">
        <v>368</v>
      </c>
      <c r="AS462" s="81">
        <v>0</v>
      </c>
      <c r="AT462" s="81">
        <v>0</v>
      </c>
      <c r="AU462" s="81">
        <v>0</v>
      </c>
      <c r="AV462" s="81">
        <v>0</v>
      </c>
      <c r="AW462" s="81">
        <v>0</v>
      </c>
      <c r="AX462" s="82"/>
      <c r="AY462" s="81">
        <v>1474.7</v>
      </c>
      <c r="AZ462" s="81">
        <v>18708.80000000001</v>
      </c>
      <c r="BA462" s="81">
        <v>0</v>
      </c>
      <c r="BB462" s="81">
        <v>0</v>
      </c>
      <c r="BC462" s="81">
        <v>0</v>
      </c>
      <c r="BD462" s="81">
        <v>0</v>
      </c>
      <c r="BE462" s="81">
        <v>0</v>
      </c>
      <c r="BF462" s="82"/>
      <c r="BG462" s="81">
        <v>0</v>
      </c>
      <c r="BH462" s="81">
        <v>0</v>
      </c>
      <c r="BI462" s="81">
        <v>22.559000000000001</v>
      </c>
      <c r="BJ462" s="81">
        <v>0</v>
      </c>
      <c r="BK462" s="81">
        <v>0</v>
      </c>
      <c r="BL462" s="81">
        <v>0</v>
      </c>
      <c r="BM462" s="82"/>
      <c r="BN462" s="81">
        <v>0</v>
      </c>
      <c r="BO462" s="81">
        <v>0</v>
      </c>
      <c r="BP462" s="81">
        <v>3</v>
      </c>
      <c r="BQ462" s="81">
        <v>0</v>
      </c>
      <c r="BR462" s="81">
        <v>0</v>
      </c>
      <c r="BS462" s="81">
        <v>0</v>
      </c>
      <c r="BT462"/>
      <c r="BU462" s="80">
        <v>22.559000000000001</v>
      </c>
      <c r="BV462" s="80">
        <v>0</v>
      </c>
      <c r="BW462" s="80">
        <v>0</v>
      </c>
      <c r="BX462" s="80">
        <v>0</v>
      </c>
      <c r="BY462" s="80">
        <v>0</v>
      </c>
      <c r="BZ462" s="80">
        <v>0</v>
      </c>
      <c r="CA462" s="80">
        <v>0</v>
      </c>
      <c r="CB462" s="80">
        <v>0</v>
      </c>
      <c r="CC462" s="80">
        <v>0</v>
      </c>
    </row>
    <row r="463" spans="1:81">
      <c r="A463" s="80" t="s">
        <v>2196</v>
      </c>
      <c r="B463" s="80">
        <v>425</v>
      </c>
      <c r="C463" s="80">
        <v>18</v>
      </c>
      <c r="D463" s="80">
        <v>25</v>
      </c>
      <c r="E463" s="80">
        <v>2021</v>
      </c>
      <c r="F463" s="80" t="s">
        <v>75</v>
      </c>
      <c r="G463" s="174" t="s">
        <v>2178</v>
      </c>
      <c r="H463" s="80" t="s">
        <v>2179</v>
      </c>
      <c r="I463" s="177"/>
      <c r="J463" s="81">
        <v>160.8230729700428</v>
      </c>
      <c r="K463" s="81">
        <v>1.1620867726776078</v>
      </c>
      <c r="L463" s="81">
        <v>9.4471025177838257</v>
      </c>
      <c r="M463" s="81">
        <v>12.26625359165485</v>
      </c>
      <c r="N463" s="81">
        <v>16.189212554011107</v>
      </c>
      <c r="O463" s="81">
        <v>12.040168762539418</v>
      </c>
      <c r="P463" s="81">
        <v>16.435775552998706</v>
      </c>
      <c r="Q463" s="81">
        <v>0.81737030222174167</v>
      </c>
      <c r="R463" s="81">
        <v>0</v>
      </c>
      <c r="S463" s="81">
        <v>1.0346388736505141</v>
      </c>
      <c r="T463" s="82"/>
      <c r="U463" s="81">
        <v>4897444</v>
      </c>
      <c r="V463" s="81">
        <v>457</v>
      </c>
      <c r="W463" s="81">
        <v>333</v>
      </c>
      <c r="X463" s="81">
        <v>2923</v>
      </c>
      <c r="Y463" s="81">
        <v>5441</v>
      </c>
      <c r="Z463" s="81">
        <v>8859</v>
      </c>
      <c r="AA463" s="81">
        <v>3616</v>
      </c>
      <c r="AB463" s="81">
        <v>13698</v>
      </c>
      <c r="AC463" s="81">
        <v>0</v>
      </c>
      <c r="AD463" s="81">
        <v>1.0346388736505141</v>
      </c>
      <c r="AE463" s="82"/>
      <c r="AF463" s="81">
        <v>56981135.392872825</v>
      </c>
      <c r="AG463" s="81">
        <v>827404.53623328777</v>
      </c>
      <c r="AH463" s="81">
        <v>2383670.9813133883</v>
      </c>
      <c r="AI463" s="81">
        <v>18045636.045005061</v>
      </c>
      <c r="AJ463" s="81">
        <v>23811751.785092704</v>
      </c>
      <c r="AK463" s="81">
        <v>0</v>
      </c>
      <c r="AL463" s="81">
        <v>0</v>
      </c>
      <c r="AM463" s="81">
        <v>1798052.7351912844</v>
      </c>
      <c r="AN463" s="81">
        <v>0</v>
      </c>
      <c r="AO463" s="81">
        <v>0</v>
      </c>
      <c r="AP463" s="82"/>
      <c r="AQ463" s="81">
        <v>327</v>
      </c>
      <c r="AR463" s="81">
        <v>396</v>
      </c>
      <c r="AS463" s="81">
        <v>0</v>
      </c>
      <c r="AT463" s="81">
        <v>0</v>
      </c>
      <c r="AU463" s="81">
        <v>0</v>
      </c>
      <c r="AV463" s="81">
        <v>0</v>
      </c>
      <c r="AW463" s="81"/>
      <c r="AX463" s="82"/>
      <c r="AY463" s="81">
        <v>1771.5000000000009</v>
      </c>
      <c r="AZ463" s="81">
        <v>21956.30000000001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2197</v>
      </c>
      <c r="B464" s="80">
        <v>425</v>
      </c>
      <c r="C464" s="80">
        <v>19</v>
      </c>
      <c r="D464" s="80">
        <v>25</v>
      </c>
      <c r="E464" s="80">
        <v>2022</v>
      </c>
      <c r="F464" s="80" t="s">
        <v>568</v>
      </c>
      <c r="G464" s="80" t="s">
        <v>2178</v>
      </c>
      <c r="H464" s="80" t="s">
        <v>2179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373</v>
      </c>
      <c r="AR464" s="81">
        <v>403</v>
      </c>
      <c r="AS464" s="81">
        <v>0</v>
      </c>
      <c r="AT464" s="81">
        <v>0</v>
      </c>
      <c r="AU464" s="81">
        <v>0</v>
      </c>
      <c r="AV464" s="81">
        <v>0</v>
      </c>
      <c r="AW464" s="81"/>
      <c r="AX464" s="82"/>
      <c r="AY464" s="81">
        <v>2086.6000000000031</v>
      </c>
      <c r="AZ464" s="81">
        <v>22209.30000000001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2198</v>
      </c>
      <c r="B465" s="80">
        <v>443</v>
      </c>
      <c r="C465" s="80">
        <v>1</v>
      </c>
      <c r="D465" s="80">
        <v>27</v>
      </c>
      <c r="E465" s="80">
        <v>1990</v>
      </c>
      <c r="F465" s="80" t="s">
        <v>562</v>
      </c>
      <c r="G465" s="80" t="s">
        <v>2199</v>
      </c>
      <c r="H465" s="80" t="s">
        <v>2200</v>
      </c>
      <c r="I465" s="177"/>
      <c r="J465" s="81">
        <v>146.5336430339253</v>
      </c>
      <c r="K465" s="81">
        <v>2.2057424895899276</v>
      </c>
      <c r="L465" s="81">
        <v>10.663437386241283</v>
      </c>
      <c r="M465" s="81">
        <v>9.4461516839428636</v>
      </c>
      <c r="N465" s="81">
        <v>19.089207020023554</v>
      </c>
      <c r="O465" s="81">
        <v>12.941523620623979</v>
      </c>
      <c r="P465" s="81">
        <v>20.703337435192093</v>
      </c>
      <c r="Q465" s="81">
        <v>1.0988135745502927</v>
      </c>
      <c r="R465" s="81">
        <v>0</v>
      </c>
      <c r="S465" s="81">
        <v>1.0960359565330495</v>
      </c>
      <c r="T465" s="82"/>
      <c r="U465" s="81">
        <v>2643036</v>
      </c>
      <c r="V465" s="81">
        <v>492</v>
      </c>
      <c r="W465" s="81">
        <v>116</v>
      </c>
      <c r="X465" s="81">
        <v>2898</v>
      </c>
      <c r="Y465" s="81">
        <v>5127</v>
      </c>
      <c r="Z465" s="81">
        <v>5323</v>
      </c>
      <c r="AA465" s="81">
        <v>5027</v>
      </c>
      <c r="AB465" s="81">
        <v>17841</v>
      </c>
      <c r="AC465" s="81">
        <v>0</v>
      </c>
      <c r="AD465" s="81">
        <v>1.0960359565330495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2201</v>
      </c>
      <c r="B466" s="80">
        <v>444</v>
      </c>
      <c r="C466" s="80">
        <v>2</v>
      </c>
      <c r="D466" s="80">
        <v>27</v>
      </c>
      <c r="E466" s="80">
        <v>2005</v>
      </c>
      <c r="F466" s="80" t="s">
        <v>565</v>
      </c>
      <c r="G466" s="80" t="s">
        <v>2199</v>
      </c>
      <c r="H466" s="80" t="s">
        <v>2200</v>
      </c>
      <c r="I466" s="177"/>
      <c r="J466" s="81">
        <v>136.31720393332918</v>
      </c>
      <c r="K466" s="81">
        <v>1.2620480807404348</v>
      </c>
      <c r="L466" s="81">
        <v>10.664888742679922</v>
      </c>
      <c r="M466" s="81">
        <v>18.119611483801073</v>
      </c>
      <c r="N466" s="81">
        <v>33.299954510764891</v>
      </c>
      <c r="O466" s="81">
        <v>18.757640203074292</v>
      </c>
      <c r="P466" s="81">
        <v>21.105300743219626</v>
      </c>
      <c r="Q466" s="81">
        <v>0.97450975466246659</v>
      </c>
      <c r="R466" s="81">
        <v>0</v>
      </c>
      <c r="S466" s="81">
        <v>2.1188194897094572</v>
      </c>
      <c r="T466" s="82"/>
      <c r="U466" s="81">
        <v>2780184</v>
      </c>
      <c r="V466" s="81">
        <v>353</v>
      </c>
      <c r="W466" s="81">
        <v>131</v>
      </c>
      <c r="X466" s="81">
        <v>2649</v>
      </c>
      <c r="Y466" s="81">
        <v>6154</v>
      </c>
      <c r="Z466" s="81">
        <v>8928</v>
      </c>
      <c r="AA466" s="81">
        <v>4197</v>
      </c>
      <c r="AB466" s="81">
        <v>16541</v>
      </c>
      <c r="AC466" s="81">
        <v>0</v>
      </c>
      <c r="AD466" s="81">
        <v>2.1188194897094572</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2202</v>
      </c>
      <c r="B467" s="80">
        <v>445</v>
      </c>
      <c r="C467" s="80">
        <v>3</v>
      </c>
      <c r="D467" s="80">
        <v>27</v>
      </c>
      <c r="E467" s="80">
        <v>2006</v>
      </c>
      <c r="F467" s="80" t="s">
        <v>566</v>
      </c>
      <c r="G467" s="80" t="s">
        <v>2199</v>
      </c>
      <c r="H467" s="80" t="s">
        <v>2200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2203</v>
      </c>
      <c r="B468" s="80">
        <v>446</v>
      </c>
      <c r="C468" s="80">
        <v>4</v>
      </c>
      <c r="D468" s="80">
        <v>27</v>
      </c>
      <c r="E468" s="80">
        <v>2007</v>
      </c>
      <c r="F468" s="80" t="s">
        <v>567</v>
      </c>
      <c r="G468" s="80" t="s">
        <v>2199</v>
      </c>
      <c r="H468" s="80" t="s">
        <v>2200</v>
      </c>
      <c r="I468" s="177"/>
      <c r="J468" s="81">
        <v>137.86407607225257</v>
      </c>
      <c r="K468" s="81">
        <v>1.227463456311312</v>
      </c>
      <c r="L468" s="81">
        <v>6.7200338860672124</v>
      </c>
      <c r="M468" s="81">
        <v>20.640168939079715</v>
      </c>
      <c r="N468" s="81">
        <v>29.945764065042077</v>
      </c>
      <c r="O468" s="81">
        <v>17.993445643107666</v>
      </c>
      <c r="P468" s="81">
        <v>21.033679309387285</v>
      </c>
      <c r="Q468" s="81">
        <v>1.0077130077011442</v>
      </c>
      <c r="R468" s="81">
        <v>0</v>
      </c>
      <c r="S468" s="81">
        <v>1.9323896251279602</v>
      </c>
      <c r="T468" s="82"/>
      <c r="U468" s="81">
        <v>3052520</v>
      </c>
      <c r="V468" s="81">
        <v>357</v>
      </c>
      <c r="W468" s="81">
        <v>130</v>
      </c>
      <c r="X468" s="81">
        <v>3375</v>
      </c>
      <c r="Y468" s="81">
        <v>6188</v>
      </c>
      <c r="Z468" s="81">
        <v>8903</v>
      </c>
      <c r="AA468" s="81">
        <v>4119</v>
      </c>
      <c r="AB468" s="81">
        <v>16200</v>
      </c>
      <c r="AC468" s="81">
        <v>0</v>
      </c>
      <c r="AD468" s="81">
        <v>1.9323896251279602</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2204</v>
      </c>
      <c r="B469" s="80">
        <v>447</v>
      </c>
      <c r="C469" s="80">
        <v>5</v>
      </c>
      <c r="D469" s="80">
        <v>27</v>
      </c>
      <c r="E469" s="80">
        <v>2008</v>
      </c>
      <c r="F469" s="80" t="s">
        <v>84</v>
      </c>
      <c r="G469" s="80" t="s">
        <v>2199</v>
      </c>
      <c r="H469" s="80" t="s">
        <v>2200</v>
      </c>
      <c r="I469" s="177"/>
      <c r="J469" s="81">
        <v>121.4737604969251</v>
      </c>
      <c r="K469" s="81">
        <v>0.93152919364734199</v>
      </c>
      <c r="L469" s="81">
        <v>6.0559683869167351</v>
      </c>
      <c r="M469" s="81">
        <v>21.036087048571439</v>
      </c>
      <c r="N469" s="81">
        <v>30.157065944894565</v>
      </c>
      <c r="O469" s="81">
        <v>17.443849766881645</v>
      </c>
      <c r="P469" s="81">
        <v>20.316015594111633</v>
      </c>
      <c r="Q469" s="81">
        <v>0.97801924728612599</v>
      </c>
      <c r="R469" s="81">
        <v>0</v>
      </c>
      <c r="S469" s="81">
        <v>1.8040040609330339</v>
      </c>
      <c r="T469" s="82"/>
      <c r="U469" s="81">
        <v>3086673</v>
      </c>
      <c r="V469" s="81">
        <v>357</v>
      </c>
      <c r="W469" s="81">
        <v>130</v>
      </c>
      <c r="X469" s="81">
        <v>3375</v>
      </c>
      <c r="Y469" s="81">
        <v>6172</v>
      </c>
      <c r="Z469" s="81">
        <v>8934</v>
      </c>
      <c r="AA469" s="81">
        <v>3983</v>
      </c>
      <c r="AB469" s="81">
        <v>15981</v>
      </c>
      <c r="AC469" s="81">
        <v>0</v>
      </c>
      <c r="AD469" s="81">
        <v>1.8040040609330339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2205</v>
      </c>
      <c r="B470" s="80">
        <v>448</v>
      </c>
      <c r="C470" s="80">
        <v>6</v>
      </c>
      <c r="D470" s="80">
        <v>27</v>
      </c>
      <c r="E470" s="80">
        <v>2009</v>
      </c>
      <c r="F470" s="80" t="s">
        <v>85</v>
      </c>
      <c r="G470" s="80" t="s">
        <v>2199</v>
      </c>
      <c r="H470" s="80" t="s">
        <v>2200</v>
      </c>
      <c r="I470" s="177"/>
      <c r="J470" s="81">
        <v>121.24021185678092</v>
      </c>
      <c r="K470" s="81">
        <v>0.94683354278410681</v>
      </c>
      <c r="L470" s="81">
        <v>5.5737955346451349</v>
      </c>
      <c r="M470" s="81">
        <v>20.024464239609859</v>
      </c>
      <c r="N470" s="81">
        <v>27.709151011993509</v>
      </c>
      <c r="O470" s="81">
        <v>17.736037217542396</v>
      </c>
      <c r="P470" s="81">
        <v>19.312391886259068</v>
      </c>
      <c r="Q470" s="81">
        <v>0.91755564771523779</v>
      </c>
      <c r="R470" s="81">
        <v>0</v>
      </c>
      <c r="S470" s="81">
        <v>2.0032931950440327</v>
      </c>
      <c r="T470" s="82"/>
      <c r="U470" s="81">
        <v>2616857</v>
      </c>
      <c r="V470" s="81">
        <v>372</v>
      </c>
      <c r="W470" s="81">
        <v>174</v>
      </c>
      <c r="X470" s="81">
        <v>3637</v>
      </c>
      <c r="Y470" s="81">
        <v>6159</v>
      </c>
      <c r="Z470" s="81">
        <v>8966</v>
      </c>
      <c r="AA470" s="81">
        <v>3887</v>
      </c>
      <c r="AB470" s="81">
        <v>15739</v>
      </c>
      <c r="AC470" s="81">
        <v>0</v>
      </c>
      <c r="AD470" s="81">
        <v>2.0032931950440327</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4.6219999999999999</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2206</v>
      </c>
      <c r="B471" s="80">
        <v>449</v>
      </c>
      <c r="C471" s="80">
        <v>7</v>
      </c>
      <c r="D471" s="80">
        <v>27</v>
      </c>
      <c r="E471" s="80">
        <v>2010</v>
      </c>
      <c r="F471" s="80" t="s">
        <v>86</v>
      </c>
      <c r="G471" s="80" t="s">
        <v>2199</v>
      </c>
      <c r="H471" s="80" t="s">
        <v>2200</v>
      </c>
      <c r="I471" s="177"/>
      <c r="J471" s="81">
        <v>114.59864605129415</v>
      </c>
      <c r="K471" s="81">
        <v>1.0343242249020563</v>
      </c>
      <c r="L471" s="81">
        <v>5.2806652961974452</v>
      </c>
      <c r="M471" s="81">
        <v>22.634329028127649</v>
      </c>
      <c r="N471" s="81">
        <v>29.825383966592252</v>
      </c>
      <c r="O471" s="81">
        <v>17.687475509031071</v>
      </c>
      <c r="P471" s="81">
        <v>19.409581101614855</v>
      </c>
      <c r="Q471" s="81">
        <v>0.94717694710127043</v>
      </c>
      <c r="R471" s="81">
        <v>0</v>
      </c>
      <c r="S471" s="81">
        <v>1.7574815429602511</v>
      </c>
      <c r="T471" s="82"/>
      <c r="U471" s="81">
        <v>2577636</v>
      </c>
      <c r="V471" s="81">
        <v>372</v>
      </c>
      <c r="W471" s="81">
        <v>174</v>
      </c>
      <c r="X471" s="81">
        <v>3637</v>
      </c>
      <c r="Y471" s="81">
        <v>6160</v>
      </c>
      <c r="Z471" s="81">
        <v>8983</v>
      </c>
      <c r="AA471" s="81">
        <v>3809</v>
      </c>
      <c r="AB471" s="81">
        <v>15568</v>
      </c>
      <c r="AC471" s="81">
        <v>0</v>
      </c>
      <c r="AD471" s="81">
        <v>1.7574815429602511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4.6059999999999999</v>
      </c>
      <c r="BJ471" s="81">
        <v>0</v>
      </c>
      <c r="BK471" s="81">
        <v>0</v>
      </c>
      <c r="BL471" s="81">
        <v>0</v>
      </c>
      <c r="BM471" s="82"/>
      <c r="BN471" s="81">
        <v>0</v>
      </c>
      <c r="BO471" s="81">
        <v>0</v>
      </c>
      <c r="BP471" s="81">
        <v>1</v>
      </c>
      <c r="BQ471" s="81">
        <v>0</v>
      </c>
      <c r="BR471" s="81">
        <v>0</v>
      </c>
      <c r="BS471" s="81">
        <v>0</v>
      </c>
      <c r="BT471"/>
      <c r="BU471" s="80">
        <v>4.6059999999999999</v>
      </c>
      <c r="BV471" s="80">
        <v>0</v>
      </c>
      <c r="BW471" s="80">
        <v>0</v>
      </c>
      <c r="BX471" s="80">
        <v>0</v>
      </c>
      <c r="BY471" s="80">
        <v>0</v>
      </c>
      <c r="BZ471" s="80">
        <v>0</v>
      </c>
      <c r="CA471" s="80">
        <v>0</v>
      </c>
      <c r="CB471" s="80">
        <v>0</v>
      </c>
      <c r="CC471" s="80">
        <v>0</v>
      </c>
    </row>
    <row r="472" spans="1:81">
      <c r="A472" s="80" t="s">
        <v>2207</v>
      </c>
      <c r="B472" s="80">
        <v>450</v>
      </c>
      <c r="C472" s="80">
        <v>8</v>
      </c>
      <c r="D472" s="80">
        <v>27</v>
      </c>
      <c r="E472" s="80">
        <v>2011</v>
      </c>
      <c r="F472" s="80" t="s">
        <v>87</v>
      </c>
      <c r="G472" s="80" t="s">
        <v>2199</v>
      </c>
      <c r="H472" s="80" t="s">
        <v>2200</v>
      </c>
      <c r="I472" s="177"/>
      <c r="J472" s="81">
        <v>93.554997549664265</v>
      </c>
      <c r="K472" s="81">
        <v>1.2294563085426733</v>
      </c>
      <c r="L472" s="81">
        <v>7.0849931443535095</v>
      </c>
      <c r="M472" s="81">
        <v>21.522078798389241</v>
      </c>
      <c r="N472" s="81">
        <v>26.299259367574511</v>
      </c>
      <c r="O472" s="81">
        <v>17.33836537433864</v>
      </c>
      <c r="P472" s="81">
        <v>18.507230988203872</v>
      </c>
      <c r="Q472" s="81">
        <v>1.0832724822425916</v>
      </c>
      <c r="R472" s="81">
        <v>0</v>
      </c>
      <c r="S472" s="81">
        <v>2.0841889418249369</v>
      </c>
      <c r="T472" s="82"/>
      <c r="U472" s="81">
        <v>2112533</v>
      </c>
      <c r="V472" s="81">
        <v>372</v>
      </c>
      <c r="W472" s="81">
        <v>174</v>
      </c>
      <c r="X472" s="81">
        <v>3637</v>
      </c>
      <c r="Y472" s="81">
        <v>6183</v>
      </c>
      <c r="Z472" s="81">
        <v>8997</v>
      </c>
      <c r="AA472" s="81">
        <v>3740</v>
      </c>
      <c r="AB472" s="81">
        <v>15436</v>
      </c>
      <c r="AC472" s="81">
        <v>0</v>
      </c>
      <c r="AD472" s="81">
        <v>2.0841889418249369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4.7140000000000004</v>
      </c>
      <c r="BJ472" s="81">
        <v>0</v>
      </c>
      <c r="BK472" s="81">
        <v>0</v>
      </c>
      <c r="BL472" s="81">
        <v>0</v>
      </c>
      <c r="BM472" s="82"/>
      <c r="BN472" s="81">
        <v>0</v>
      </c>
      <c r="BO472" s="81">
        <v>0</v>
      </c>
      <c r="BP472" s="81">
        <v>1</v>
      </c>
      <c r="BQ472" s="81">
        <v>0</v>
      </c>
      <c r="BR472" s="81">
        <v>0</v>
      </c>
      <c r="BS472" s="81">
        <v>0</v>
      </c>
      <c r="BT472"/>
      <c r="BU472" s="80">
        <v>4.7140000000000004</v>
      </c>
      <c r="BV472" s="80">
        <v>0</v>
      </c>
      <c r="BW472" s="80">
        <v>0</v>
      </c>
      <c r="BX472" s="80">
        <v>0</v>
      </c>
      <c r="BY472" s="80">
        <v>0</v>
      </c>
      <c r="BZ472" s="80">
        <v>0</v>
      </c>
      <c r="CA472" s="80">
        <v>0</v>
      </c>
      <c r="CB472" s="80">
        <v>0</v>
      </c>
      <c r="CC472" s="80">
        <v>0</v>
      </c>
    </row>
    <row r="473" spans="1:81">
      <c r="A473" s="80" t="s">
        <v>2208</v>
      </c>
      <c r="B473" s="80">
        <v>451</v>
      </c>
      <c r="C473" s="80">
        <v>9</v>
      </c>
      <c r="D473" s="80">
        <v>27</v>
      </c>
      <c r="E473" s="80">
        <v>2012</v>
      </c>
      <c r="F473" s="80" t="s">
        <v>88</v>
      </c>
      <c r="G473" s="80" t="s">
        <v>2199</v>
      </c>
      <c r="H473" s="80" t="s">
        <v>2200</v>
      </c>
      <c r="I473" s="177"/>
      <c r="J473" s="81">
        <v>132.86485960181736</v>
      </c>
      <c r="K473" s="81">
        <v>1.1120427887231497</v>
      </c>
      <c r="L473" s="81">
        <v>7.0305700777657396</v>
      </c>
      <c r="M473" s="81">
        <v>20.791198627135419</v>
      </c>
      <c r="N473" s="81">
        <v>29.681718227340948</v>
      </c>
      <c r="O473" s="81">
        <v>17.400770544239538</v>
      </c>
      <c r="P473" s="81">
        <v>18.42341892002937</v>
      </c>
      <c r="Q473" s="81">
        <v>1.1766446714323482</v>
      </c>
      <c r="R473" s="81">
        <v>0</v>
      </c>
      <c r="S473" s="81">
        <v>2.1939588865932462</v>
      </c>
      <c r="T473" s="82"/>
      <c r="U473" s="81">
        <v>2979747</v>
      </c>
      <c r="V473" s="81">
        <v>372</v>
      </c>
      <c r="W473" s="81">
        <v>174</v>
      </c>
      <c r="X473" s="81">
        <v>3637</v>
      </c>
      <c r="Y473" s="81">
        <v>6304</v>
      </c>
      <c r="Z473" s="81">
        <v>9101</v>
      </c>
      <c r="AA473" s="81">
        <v>3702</v>
      </c>
      <c r="AB473" s="81">
        <v>15432</v>
      </c>
      <c r="AC473" s="81">
        <v>0</v>
      </c>
      <c r="AD473" s="81">
        <v>2.1939588865932462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3.9740000000000002</v>
      </c>
      <c r="BJ473" s="81">
        <v>0</v>
      </c>
      <c r="BK473" s="81">
        <v>0</v>
      </c>
      <c r="BL473" s="81">
        <v>0</v>
      </c>
      <c r="BM473" s="82"/>
      <c r="BN473" s="81">
        <v>0</v>
      </c>
      <c r="BO473" s="81">
        <v>0</v>
      </c>
      <c r="BP473" s="81">
        <v>1</v>
      </c>
      <c r="BQ473" s="81">
        <v>0</v>
      </c>
      <c r="BR473" s="81">
        <v>0</v>
      </c>
      <c r="BS473" s="81">
        <v>0</v>
      </c>
      <c r="BT473"/>
      <c r="BU473" s="80">
        <v>3.9740000000000002</v>
      </c>
      <c r="BV473" s="80">
        <v>0</v>
      </c>
      <c r="BW473" s="80">
        <v>0</v>
      </c>
      <c r="BX473" s="80">
        <v>0</v>
      </c>
      <c r="BY473" s="80">
        <v>0</v>
      </c>
      <c r="BZ473" s="80">
        <v>0</v>
      </c>
      <c r="CA473" s="80">
        <v>0</v>
      </c>
      <c r="CB473" s="80">
        <v>0</v>
      </c>
      <c r="CC473" s="80">
        <v>0</v>
      </c>
    </row>
    <row r="474" spans="1:81">
      <c r="A474" s="80" t="s">
        <v>2209</v>
      </c>
      <c r="B474" s="80">
        <v>452</v>
      </c>
      <c r="C474" s="80">
        <v>10</v>
      </c>
      <c r="D474" s="80">
        <v>27</v>
      </c>
      <c r="E474" s="80">
        <v>2013</v>
      </c>
      <c r="F474" s="80" t="s">
        <v>89</v>
      </c>
      <c r="G474" s="80" t="s">
        <v>2199</v>
      </c>
      <c r="H474" s="80" t="s">
        <v>2200</v>
      </c>
      <c r="I474" s="177"/>
      <c r="J474" s="81">
        <v>159.30068367378834</v>
      </c>
      <c r="K474" s="81">
        <v>0.9322895571766876</v>
      </c>
      <c r="L474" s="81">
        <v>6.5296257640448161</v>
      </c>
      <c r="M474" s="81">
        <v>20.54813950291916</v>
      </c>
      <c r="N474" s="81">
        <v>29.50569135012725</v>
      </c>
      <c r="O474" s="81">
        <v>16.856560049005445</v>
      </c>
      <c r="P474" s="81">
        <v>18.27803574226834</v>
      </c>
      <c r="Q474" s="81">
        <v>1.1833953867204703</v>
      </c>
      <c r="R474" s="81">
        <v>0</v>
      </c>
      <c r="S474" s="81">
        <v>1.2534967891167748</v>
      </c>
      <c r="T474" s="82"/>
      <c r="U474" s="81">
        <v>3417813</v>
      </c>
      <c r="V474" s="81">
        <v>372</v>
      </c>
      <c r="W474" s="81">
        <v>174</v>
      </c>
      <c r="X474" s="81">
        <v>3637</v>
      </c>
      <c r="Y474" s="81">
        <v>6242</v>
      </c>
      <c r="Z474" s="81">
        <v>9210</v>
      </c>
      <c r="AA474" s="81">
        <v>3659</v>
      </c>
      <c r="AB474" s="81">
        <v>15298</v>
      </c>
      <c r="AC474" s="81">
        <v>0</v>
      </c>
      <c r="AD474" s="81">
        <v>1.2534967891167748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4.3090000000000002</v>
      </c>
      <c r="BJ474" s="81">
        <v>0</v>
      </c>
      <c r="BK474" s="81">
        <v>0</v>
      </c>
      <c r="BL474" s="81">
        <v>0</v>
      </c>
      <c r="BM474" s="82"/>
      <c r="BN474" s="81">
        <v>0</v>
      </c>
      <c r="BO474" s="81">
        <v>0</v>
      </c>
      <c r="BP474" s="81">
        <v>1</v>
      </c>
      <c r="BQ474" s="81">
        <v>0</v>
      </c>
      <c r="BR474" s="81">
        <v>0</v>
      </c>
      <c r="BS474" s="81">
        <v>0</v>
      </c>
      <c r="BT474"/>
      <c r="BU474" s="80">
        <v>4.3090000000000002</v>
      </c>
      <c r="BV474" s="80">
        <v>0</v>
      </c>
      <c r="BW474" s="80">
        <v>0</v>
      </c>
      <c r="BX474" s="80">
        <v>0</v>
      </c>
      <c r="BY474" s="80">
        <v>0</v>
      </c>
      <c r="BZ474" s="80">
        <v>0</v>
      </c>
      <c r="CA474" s="80">
        <v>0</v>
      </c>
      <c r="CB474" s="80">
        <v>0</v>
      </c>
      <c r="CC474" s="80">
        <v>0</v>
      </c>
    </row>
    <row r="475" spans="1:81">
      <c r="A475" s="80" t="s">
        <v>2210</v>
      </c>
      <c r="B475" s="80">
        <v>453</v>
      </c>
      <c r="C475" s="80">
        <v>11</v>
      </c>
      <c r="D475" s="80">
        <v>27</v>
      </c>
      <c r="E475" s="80">
        <v>2014</v>
      </c>
      <c r="F475" s="80" t="s">
        <v>90</v>
      </c>
      <c r="G475" s="80" t="s">
        <v>2199</v>
      </c>
      <c r="H475" s="80" t="s">
        <v>2200</v>
      </c>
      <c r="I475" s="177"/>
      <c r="J475" s="81">
        <v>151.66006306566791</v>
      </c>
      <c r="K475" s="81">
        <v>0.85049791909344419</v>
      </c>
      <c r="L475" s="81">
        <v>4.9767464174390792</v>
      </c>
      <c r="M475" s="81">
        <v>20.571807631773599</v>
      </c>
      <c r="N475" s="81">
        <v>27.14269414944744</v>
      </c>
      <c r="O475" s="81">
        <v>15.904127760354687</v>
      </c>
      <c r="P475" s="81">
        <v>18.111991417366287</v>
      </c>
      <c r="Q475" s="81">
        <v>1.1188634219641198</v>
      </c>
      <c r="R475" s="81">
        <v>0</v>
      </c>
      <c r="S475" s="81">
        <v>0</v>
      </c>
      <c r="T475" s="82"/>
      <c r="U475" s="81">
        <v>3474244</v>
      </c>
      <c r="V475" s="81">
        <v>295</v>
      </c>
      <c r="W475" s="81">
        <v>135</v>
      </c>
      <c r="X475" s="81">
        <v>3593</v>
      </c>
      <c r="Y475" s="81">
        <v>6248</v>
      </c>
      <c r="Z475" s="81">
        <v>9152</v>
      </c>
      <c r="AA475" s="81">
        <v>3607</v>
      </c>
      <c r="AB475" s="81">
        <v>15075</v>
      </c>
      <c r="AC475" s="81">
        <v>0</v>
      </c>
      <c r="AD475" s="81">
        <v>0</v>
      </c>
      <c r="AE475" s="82"/>
      <c r="AF475" s="81">
        <v>43558273.137299798</v>
      </c>
      <c r="AG475" s="81">
        <v>646120.24390613369</v>
      </c>
      <c r="AH475" s="81">
        <v>1221687.0081550796</v>
      </c>
      <c r="AI475" s="81">
        <v>21763091.597286727</v>
      </c>
      <c r="AJ475" s="81">
        <v>32852446.759696018</v>
      </c>
      <c r="AK475" s="81">
        <v>0</v>
      </c>
      <c r="AL475" s="81">
        <v>0</v>
      </c>
      <c r="AM475" s="81">
        <v>2069572.2310343641</v>
      </c>
      <c r="AN475" s="81">
        <v>0</v>
      </c>
      <c r="AO475" s="81">
        <v>0</v>
      </c>
      <c r="AP475" s="82"/>
      <c r="AQ475" s="81">
        <v>101</v>
      </c>
      <c r="AR475" s="81">
        <v>104</v>
      </c>
      <c r="AS475" s="81">
        <v>0</v>
      </c>
      <c r="AT475" s="81">
        <v>1</v>
      </c>
      <c r="AU475" s="81">
        <v>0</v>
      </c>
      <c r="AV475" s="81">
        <v>0</v>
      </c>
      <c r="AW475" s="81" t="s">
        <v>564</v>
      </c>
      <c r="AX475" s="82"/>
      <c r="AY475" s="81">
        <v>501.2</v>
      </c>
      <c r="AZ475" s="81">
        <v>5327.8</v>
      </c>
      <c r="BA475" s="81">
        <v>0</v>
      </c>
      <c r="BB475" s="81">
        <v>2400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2211</v>
      </c>
      <c r="B476" s="80">
        <v>454</v>
      </c>
      <c r="C476" s="80">
        <v>12</v>
      </c>
      <c r="D476" s="80">
        <v>27</v>
      </c>
      <c r="E476" s="80">
        <v>2015</v>
      </c>
      <c r="F476" s="80" t="s">
        <v>91</v>
      </c>
      <c r="G476" s="80" t="s">
        <v>2199</v>
      </c>
      <c r="H476" s="80" t="s">
        <v>2200</v>
      </c>
      <c r="I476" s="177"/>
      <c r="J476" s="81">
        <v>142.508892489148</v>
      </c>
      <c r="K476" s="81">
        <v>0.76939746429204847</v>
      </c>
      <c r="L476" s="81">
        <v>7.5782543264470483</v>
      </c>
      <c r="M476" s="81">
        <v>18.715473326825151</v>
      </c>
      <c r="N476" s="81">
        <v>28.675741855401334</v>
      </c>
      <c r="O476" s="81">
        <v>15.752357564411156</v>
      </c>
      <c r="P476" s="81">
        <v>17.80964859577977</v>
      </c>
      <c r="Q476" s="81">
        <v>1.0757668795457105</v>
      </c>
      <c r="R476" s="81">
        <v>0</v>
      </c>
      <c r="S476" s="81">
        <v>0</v>
      </c>
      <c r="T476" s="82"/>
      <c r="U476" s="81">
        <v>3194958</v>
      </c>
      <c r="V476" s="81">
        <v>295</v>
      </c>
      <c r="W476" s="81">
        <v>135</v>
      </c>
      <c r="X476" s="81">
        <v>3593</v>
      </c>
      <c r="Y476" s="81">
        <v>6224</v>
      </c>
      <c r="Z476" s="81">
        <v>9152</v>
      </c>
      <c r="AA476" s="81">
        <v>3544</v>
      </c>
      <c r="AB476" s="81">
        <v>14806</v>
      </c>
      <c r="AC476" s="81">
        <v>0</v>
      </c>
      <c r="AD476" s="81">
        <v>0</v>
      </c>
      <c r="AE476" s="82"/>
      <c r="AF476" s="81">
        <v>40467703.930796467</v>
      </c>
      <c r="AG476" s="81">
        <v>551627.71414347761</v>
      </c>
      <c r="AH476" s="81">
        <v>1522972.0800045989</v>
      </c>
      <c r="AI476" s="81">
        <v>21662549.024957463</v>
      </c>
      <c r="AJ476" s="81">
        <v>34362383.917078294</v>
      </c>
      <c r="AK476" s="81">
        <v>0</v>
      </c>
      <c r="AL476" s="81">
        <v>0</v>
      </c>
      <c r="AM476" s="81">
        <v>2029100.1911659578</v>
      </c>
      <c r="AN476" s="81">
        <v>0</v>
      </c>
      <c r="AO476" s="81">
        <v>0</v>
      </c>
      <c r="AP476" s="82"/>
      <c r="AQ476" s="81">
        <v>121</v>
      </c>
      <c r="AR476" s="81">
        <v>179</v>
      </c>
      <c r="AS476" s="81">
        <v>0</v>
      </c>
      <c r="AT476" s="81">
        <v>1</v>
      </c>
      <c r="AU476" s="81">
        <v>0</v>
      </c>
      <c r="AV476" s="81">
        <v>0</v>
      </c>
      <c r="AW476" s="81" t="s">
        <v>564</v>
      </c>
      <c r="AX476" s="82"/>
      <c r="AY476" s="81">
        <v>611.9</v>
      </c>
      <c r="AZ476" s="81">
        <v>9329.2999999999993</v>
      </c>
      <c r="BA476" s="81">
        <v>0</v>
      </c>
      <c r="BB476" s="81">
        <v>2400</v>
      </c>
      <c r="BC476" s="81">
        <v>0</v>
      </c>
      <c r="BD476" s="81">
        <v>0</v>
      </c>
      <c r="BE476" s="81" t="s">
        <v>564</v>
      </c>
      <c r="BF476" s="82"/>
      <c r="BG476" s="81">
        <v>0</v>
      </c>
      <c r="BH476" s="81">
        <v>0</v>
      </c>
      <c r="BI476" s="81">
        <v>6.431</v>
      </c>
      <c r="BJ476" s="81">
        <v>0</v>
      </c>
      <c r="BK476" s="81">
        <v>0</v>
      </c>
      <c r="BL476" s="81">
        <v>0</v>
      </c>
      <c r="BM476" s="82"/>
      <c r="BN476" s="81">
        <v>0</v>
      </c>
      <c r="BO476" s="81">
        <v>0</v>
      </c>
      <c r="BP476" s="81">
        <v>1</v>
      </c>
      <c r="BQ476" s="81">
        <v>0</v>
      </c>
      <c r="BR476" s="81">
        <v>0</v>
      </c>
      <c r="BS476" s="81">
        <v>0</v>
      </c>
      <c r="BT476"/>
      <c r="BU476" s="80">
        <v>6.431</v>
      </c>
      <c r="BV476" s="80">
        <v>0</v>
      </c>
      <c r="BW476" s="80">
        <v>0</v>
      </c>
      <c r="BX476" s="80">
        <v>0</v>
      </c>
      <c r="BY476" s="80">
        <v>0</v>
      </c>
      <c r="BZ476" s="80">
        <v>0</v>
      </c>
      <c r="CA476" s="80">
        <v>0</v>
      </c>
      <c r="CB476" s="80">
        <v>0</v>
      </c>
      <c r="CC476" s="80">
        <v>0</v>
      </c>
    </row>
    <row r="477" spans="1:81">
      <c r="A477" s="80" t="s">
        <v>2212</v>
      </c>
      <c r="B477" s="80">
        <v>455</v>
      </c>
      <c r="C477" s="80">
        <v>13</v>
      </c>
      <c r="D477" s="80">
        <v>27</v>
      </c>
      <c r="E477" s="80">
        <v>2016</v>
      </c>
      <c r="F477" s="80" t="s">
        <v>92</v>
      </c>
      <c r="G477" s="80" t="s">
        <v>2199</v>
      </c>
      <c r="H477" s="80" t="s">
        <v>2200</v>
      </c>
      <c r="I477" s="177"/>
      <c r="J477" s="81">
        <v>174.30679342433749</v>
      </c>
      <c r="K477" s="81">
        <v>0.76323555724403624</v>
      </c>
      <c r="L477" s="81">
        <v>5.9216743463604313</v>
      </c>
      <c r="M477" s="81">
        <v>18.698007077198454</v>
      </c>
      <c r="N477" s="81">
        <v>24.854851234262846</v>
      </c>
      <c r="O477" s="81">
        <v>15.489657397185772</v>
      </c>
      <c r="P477" s="81">
        <v>17.233886700113366</v>
      </c>
      <c r="Q477" s="81">
        <v>1.0286848536264217</v>
      </c>
      <c r="R477" s="81">
        <v>0</v>
      </c>
      <c r="S477" s="81">
        <v>0</v>
      </c>
      <c r="T477" s="82"/>
      <c r="U477" s="81">
        <v>3755653</v>
      </c>
      <c r="V477" s="81">
        <v>295</v>
      </c>
      <c r="W477" s="81">
        <v>135</v>
      </c>
      <c r="X477" s="81">
        <v>3593</v>
      </c>
      <c r="Y477" s="81">
        <v>6228</v>
      </c>
      <c r="Z477" s="81">
        <v>9110</v>
      </c>
      <c r="AA477" s="81">
        <v>3547</v>
      </c>
      <c r="AB477" s="81">
        <v>14564</v>
      </c>
      <c r="AC477" s="81">
        <v>0</v>
      </c>
      <c r="AD477" s="81">
        <v>0</v>
      </c>
      <c r="AE477" s="82"/>
      <c r="AF477" s="81">
        <v>51073868.182228073</v>
      </c>
      <c r="AG477" s="81">
        <v>542673.43048997095</v>
      </c>
      <c r="AH477" s="81">
        <v>943750.74886964727</v>
      </c>
      <c r="AI477" s="81">
        <v>22333561.676609099</v>
      </c>
      <c r="AJ477" s="81">
        <v>30224462.86632916</v>
      </c>
      <c r="AK477" s="81">
        <v>0</v>
      </c>
      <c r="AL477" s="81">
        <v>0</v>
      </c>
      <c r="AM477" s="81">
        <v>1997485.7520559891</v>
      </c>
      <c r="AN477" s="81">
        <v>0</v>
      </c>
      <c r="AO477" s="81">
        <v>0</v>
      </c>
      <c r="AP477" s="82"/>
      <c r="AQ477" s="81">
        <v>147</v>
      </c>
      <c r="AR477" s="81">
        <v>214</v>
      </c>
      <c r="AS477" s="81">
        <v>0</v>
      </c>
      <c r="AT477" s="81">
        <v>1</v>
      </c>
      <c r="AU477" s="81">
        <v>0</v>
      </c>
      <c r="AV477" s="81">
        <v>0</v>
      </c>
      <c r="AW477" s="81" t="s">
        <v>564</v>
      </c>
      <c r="AX477" s="82"/>
      <c r="AY477" s="81">
        <v>768.2</v>
      </c>
      <c r="AZ477" s="81">
        <v>10690.3</v>
      </c>
      <c r="BA477" s="81">
        <v>0</v>
      </c>
      <c r="BB477" s="81">
        <v>2400</v>
      </c>
      <c r="BC477" s="81">
        <v>0</v>
      </c>
      <c r="BD477" s="81">
        <v>0</v>
      </c>
      <c r="BE477" s="81" t="s">
        <v>564</v>
      </c>
      <c r="BF477" s="82"/>
      <c r="BG477" s="81">
        <v>0</v>
      </c>
      <c r="BH477" s="81">
        <v>0</v>
      </c>
      <c r="BI477" s="81">
        <v>6.8810000000000002</v>
      </c>
      <c r="BJ477" s="81">
        <v>0</v>
      </c>
      <c r="BK477" s="81">
        <v>0</v>
      </c>
      <c r="BL477" s="81">
        <v>0</v>
      </c>
      <c r="BM477" s="82"/>
      <c r="BN477" s="81">
        <v>0</v>
      </c>
      <c r="BO477" s="81">
        <v>0</v>
      </c>
      <c r="BP477" s="81">
        <v>1</v>
      </c>
      <c r="BQ477" s="81">
        <v>0</v>
      </c>
      <c r="BR477" s="81">
        <v>0</v>
      </c>
      <c r="BS477" s="81">
        <v>0</v>
      </c>
      <c r="BT477"/>
      <c r="BU477" s="80">
        <v>6.8810000000000002</v>
      </c>
      <c r="BV477" s="80">
        <v>0</v>
      </c>
      <c r="BW477" s="80">
        <v>0</v>
      </c>
      <c r="BX477" s="80">
        <v>0</v>
      </c>
      <c r="BY477" s="80">
        <v>0</v>
      </c>
      <c r="BZ477" s="80">
        <v>0</v>
      </c>
      <c r="CA477" s="80">
        <v>0</v>
      </c>
      <c r="CB477" s="80">
        <v>0</v>
      </c>
      <c r="CC477" s="80">
        <v>0</v>
      </c>
    </row>
    <row r="478" spans="1:81">
      <c r="A478" s="80" t="s">
        <v>2213</v>
      </c>
      <c r="B478" s="80">
        <v>456</v>
      </c>
      <c r="C478" s="80">
        <v>14</v>
      </c>
      <c r="D478" s="80">
        <v>27</v>
      </c>
      <c r="E478" s="80">
        <v>2017</v>
      </c>
      <c r="F478" s="80" t="s">
        <v>71</v>
      </c>
      <c r="G478" s="80" t="s">
        <v>2199</v>
      </c>
      <c r="H478" s="80" t="s">
        <v>2200</v>
      </c>
      <c r="I478" s="177"/>
      <c r="J478" s="81">
        <v>157.86171703926709</v>
      </c>
      <c r="K478" s="81">
        <v>0.79393288128275996</v>
      </c>
      <c r="L478" s="81">
        <v>5.608083855314316</v>
      </c>
      <c r="M478" s="81">
        <v>17.688157451446454</v>
      </c>
      <c r="N478" s="81">
        <v>25.048134567566148</v>
      </c>
      <c r="O478" s="81">
        <v>15.246938378300673</v>
      </c>
      <c r="P478" s="81">
        <v>16.955738153570859</v>
      </c>
      <c r="Q478" s="81">
        <v>0.98708112192347897</v>
      </c>
      <c r="R478" s="81">
        <v>0</v>
      </c>
      <c r="S478" s="81">
        <v>0</v>
      </c>
      <c r="T478" s="82"/>
      <c r="U478" s="81">
        <v>3738931</v>
      </c>
      <c r="V478" s="81">
        <v>295</v>
      </c>
      <c r="W478" s="81">
        <v>135</v>
      </c>
      <c r="X478" s="81">
        <v>3593</v>
      </c>
      <c r="Y478" s="81">
        <v>6265</v>
      </c>
      <c r="Z478" s="81">
        <v>9116</v>
      </c>
      <c r="AA478" s="81">
        <v>3512</v>
      </c>
      <c r="AB478" s="81">
        <v>14452</v>
      </c>
      <c r="AC478" s="81">
        <v>0</v>
      </c>
      <c r="AD478" s="81">
        <v>0</v>
      </c>
      <c r="AE478" s="82"/>
      <c r="AF478" s="81">
        <v>49338619.770397037</v>
      </c>
      <c r="AG478" s="81">
        <v>556828.20596444875</v>
      </c>
      <c r="AH478" s="81">
        <v>1191307.8410483401</v>
      </c>
      <c r="AI478" s="81">
        <v>21974439.016308632</v>
      </c>
      <c r="AJ478" s="81">
        <v>31293205.111001469</v>
      </c>
      <c r="AK478" s="81">
        <v>0</v>
      </c>
      <c r="AL478" s="81">
        <v>0</v>
      </c>
      <c r="AM478" s="81">
        <v>1985226.181199301</v>
      </c>
      <c r="AN478" s="81">
        <v>0</v>
      </c>
      <c r="AO478" s="81">
        <v>0</v>
      </c>
      <c r="AP478" s="82"/>
      <c r="AQ478" s="81">
        <v>158</v>
      </c>
      <c r="AR478" s="81">
        <v>238</v>
      </c>
      <c r="AS478" s="81">
        <v>0</v>
      </c>
      <c r="AT478" s="81">
        <v>1</v>
      </c>
      <c r="AU478" s="81">
        <v>0</v>
      </c>
      <c r="AV478" s="81">
        <v>0</v>
      </c>
      <c r="AW478" s="81" t="s">
        <v>564</v>
      </c>
      <c r="AX478" s="82"/>
      <c r="AY478" s="81">
        <v>825.6</v>
      </c>
      <c r="AZ478" s="81">
        <v>14440</v>
      </c>
      <c r="BA478" s="81">
        <v>0</v>
      </c>
      <c r="BB478" s="81">
        <v>2400</v>
      </c>
      <c r="BC478" s="81">
        <v>0</v>
      </c>
      <c r="BD478" s="81">
        <v>0</v>
      </c>
      <c r="BE478" s="81" t="s">
        <v>564</v>
      </c>
      <c r="BF478" s="82"/>
      <c r="BG478" s="81">
        <v>0</v>
      </c>
      <c r="BH478" s="81">
        <v>0</v>
      </c>
      <c r="BI478" s="81">
        <v>11.422000000000001</v>
      </c>
      <c r="BJ478" s="81">
        <v>0</v>
      </c>
      <c r="BK478" s="81">
        <v>0</v>
      </c>
      <c r="BL478" s="81">
        <v>0</v>
      </c>
      <c r="BM478" s="82"/>
      <c r="BN478" s="81">
        <v>0</v>
      </c>
      <c r="BO478" s="81">
        <v>0</v>
      </c>
      <c r="BP478" s="81">
        <v>2</v>
      </c>
      <c r="BQ478" s="81">
        <v>0</v>
      </c>
      <c r="BR478" s="81">
        <v>0</v>
      </c>
      <c r="BS478" s="81">
        <v>0</v>
      </c>
      <c r="BT478"/>
      <c r="BU478" s="80">
        <v>11.422000000000001</v>
      </c>
      <c r="BV478" s="80">
        <v>0</v>
      </c>
      <c r="BW478" s="80">
        <v>0</v>
      </c>
      <c r="BX478" s="80">
        <v>0</v>
      </c>
      <c r="BY478" s="80">
        <v>0</v>
      </c>
      <c r="BZ478" s="80">
        <v>0</v>
      </c>
      <c r="CA478" s="80">
        <v>0</v>
      </c>
      <c r="CB478" s="80">
        <v>0</v>
      </c>
      <c r="CC478" s="80">
        <v>0</v>
      </c>
    </row>
    <row r="479" spans="1:81">
      <c r="A479" s="80" t="s">
        <v>2214</v>
      </c>
      <c r="B479" s="80">
        <v>457</v>
      </c>
      <c r="C479" s="80">
        <v>15</v>
      </c>
      <c r="D479" s="80">
        <v>27</v>
      </c>
      <c r="E479" s="80">
        <v>2018</v>
      </c>
      <c r="F479" s="80" t="s">
        <v>93</v>
      </c>
      <c r="G479" s="80" t="s">
        <v>2199</v>
      </c>
      <c r="H479" s="80" t="s">
        <v>2200</v>
      </c>
      <c r="I479" s="177"/>
      <c r="J479" s="81">
        <v>151.88044638390556</v>
      </c>
      <c r="K479" s="81">
        <v>0.7367117462945848</v>
      </c>
      <c r="L479" s="81">
        <v>5.1090721606556349</v>
      </c>
      <c r="M479" s="81">
        <v>16.447432220918202</v>
      </c>
      <c r="N479" s="81">
        <v>20.152913581774438</v>
      </c>
      <c r="O479" s="81">
        <v>14.845603037861073</v>
      </c>
      <c r="P479" s="81">
        <v>16.777396941092011</v>
      </c>
      <c r="Q479" s="81">
        <v>0.90531370037841508</v>
      </c>
      <c r="R479" s="81">
        <v>0</v>
      </c>
      <c r="S479" s="81">
        <v>1.4346043401999999</v>
      </c>
      <c r="T479" s="82"/>
      <c r="U479" s="81">
        <v>4133260</v>
      </c>
      <c r="V479" s="81">
        <v>295</v>
      </c>
      <c r="W479" s="81">
        <v>135</v>
      </c>
      <c r="X479" s="81">
        <v>3593</v>
      </c>
      <c r="Y479" s="81">
        <v>6289</v>
      </c>
      <c r="Z479" s="81">
        <v>9046</v>
      </c>
      <c r="AA479" s="81">
        <v>3510</v>
      </c>
      <c r="AB479" s="81">
        <v>14284</v>
      </c>
      <c r="AC479" s="81">
        <v>0</v>
      </c>
      <c r="AD479" s="81">
        <v>1.4346043401999999</v>
      </c>
      <c r="AE479" s="82"/>
      <c r="AF479" s="81">
        <v>50447458.515979342</v>
      </c>
      <c r="AG479" s="81">
        <v>514498.32331070781</v>
      </c>
      <c r="AH479" s="81">
        <v>1116185.687572801</v>
      </c>
      <c r="AI479" s="81">
        <v>21220202.56171973</v>
      </c>
      <c r="AJ479" s="81">
        <v>26748721.563898839</v>
      </c>
      <c r="AK479" s="81">
        <v>0</v>
      </c>
      <c r="AL479" s="81">
        <v>0</v>
      </c>
      <c r="AM479" s="81">
        <v>1966208.465405192</v>
      </c>
      <c r="AN479" s="81">
        <v>0</v>
      </c>
      <c r="AO479" s="81">
        <v>0</v>
      </c>
      <c r="AP479" s="82"/>
      <c r="AQ479" s="81">
        <v>170</v>
      </c>
      <c r="AR479" s="81">
        <v>264</v>
      </c>
      <c r="AS479" s="81">
        <v>0</v>
      </c>
      <c r="AT479" s="81">
        <v>1</v>
      </c>
      <c r="AU479" s="81">
        <v>0</v>
      </c>
      <c r="AV479" s="81">
        <v>0</v>
      </c>
      <c r="AW479" s="81" t="s">
        <v>564</v>
      </c>
      <c r="AX479" s="82"/>
      <c r="AY479" s="81">
        <v>884</v>
      </c>
      <c r="AZ479" s="81">
        <v>15253</v>
      </c>
      <c r="BA479" s="81">
        <v>0</v>
      </c>
      <c r="BB479" s="81">
        <v>2400</v>
      </c>
      <c r="BC479" s="81">
        <v>0</v>
      </c>
      <c r="BD479" s="81">
        <v>0</v>
      </c>
      <c r="BE479" s="81" t="s">
        <v>564</v>
      </c>
      <c r="BF479" s="82"/>
      <c r="BG479" s="81">
        <v>0</v>
      </c>
      <c r="BH479" s="81">
        <v>0</v>
      </c>
      <c r="BI479" s="81">
        <v>11.595000000000001</v>
      </c>
      <c r="BJ479" s="81">
        <v>0</v>
      </c>
      <c r="BK479" s="81">
        <v>0</v>
      </c>
      <c r="BL479" s="81">
        <v>0</v>
      </c>
      <c r="BM479" s="82"/>
      <c r="BN479" s="81">
        <v>0</v>
      </c>
      <c r="BO479" s="81">
        <v>0</v>
      </c>
      <c r="BP479" s="81">
        <v>2</v>
      </c>
      <c r="BQ479" s="81">
        <v>0</v>
      </c>
      <c r="BR479" s="81">
        <v>0</v>
      </c>
      <c r="BS479" s="81">
        <v>0</v>
      </c>
      <c r="BT479"/>
      <c r="BU479" s="80">
        <v>11.595000000000001</v>
      </c>
      <c r="BV479" s="80">
        <v>0</v>
      </c>
      <c r="BW479" s="80">
        <v>0</v>
      </c>
      <c r="BX479" s="80">
        <v>0</v>
      </c>
      <c r="BY479" s="80">
        <v>0</v>
      </c>
      <c r="BZ479" s="80">
        <v>0</v>
      </c>
      <c r="CA479" s="80">
        <v>0</v>
      </c>
      <c r="CB479" s="80">
        <v>0</v>
      </c>
      <c r="CC479" s="80">
        <v>0</v>
      </c>
    </row>
    <row r="480" spans="1:81">
      <c r="A480" s="80" t="s">
        <v>2215</v>
      </c>
      <c r="B480" s="80">
        <v>458</v>
      </c>
      <c r="C480" s="80">
        <v>16</v>
      </c>
      <c r="D480" s="80">
        <v>27</v>
      </c>
      <c r="E480" s="80">
        <v>2019</v>
      </c>
      <c r="F480" s="80" t="s">
        <v>73</v>
      </c>
      <c r="G480" s="80" t="s">
        <v>2199</v>
      </c>
      <c r="H480" s="80" t="s">
        <v>2200</v>
      </c>
      <c r="I480" s="177"/>
      <c r="J480" s="81">
        <v>148.15603025668531</v>
      </c>
      <c r="K480" s="81">
        <v>0.65627509426636366</v>
      </c>
      <c r="L480" s="81">
        <v>5.0961661918109096</v>
      </c>
      <c r="M480" s="81">
        <v>14.936902049635496</v>
      </c>
      <c r="N480" s="81">
        <v>17.6879364479842</v>
      </c>
      <c r="O480" s="81">
        <v>14.231669033698449</v>
      </c>
      <c r="P480" s="81">
        <v>16.301922190358123</v>
      </c>
      <c r="Q480" s="81">
        <v>0.86941514119403351</v>
      </c>
      <c r="R480" s="81">
        <v>0</v>
      </c>
      <c r="S480" s="81">
        <v>1.6080287168000005</v>
      </c>
      <c r="T480" s="82"/>
      <c r="U480" s="81">
        <v>3937276</v>
      </c>
      <c r="V480" s="81">
        <v>295</v>
      </c>
      <c r="W480" s="81">
        <v>135</v>
      </c>
      <c r="X480" s="81">
        <v>3593</v>
      </c>
      <c r="Y480" s="81">
        <v>6339</v>
      </c>
      <c r="Z480" s="81">
        <v>8910</v>
      </c>
      <c r="AA480" s="81">
        <v>3385</v>
      </c>
      <c r="AB480" s="81">
        <v>14089</v>
      </c>
      <c r="AC480" s="81">
        <v>0</v>
      </c>
      <c r="AD480" s="81">
        <v>1.6080287168</v>
      </c>
      <c r="AE480" s="82"/>
      <c r="AF480" s="81">
        <v>50736229.334905937</v>
      </c>
      <c r="AG480" s="81">
        <v>507341.71871252928</v>
      </c>
      <c r="AH480" s="81">
        <v>1199621.6798669689</v>
      </c>
      <c r="AI480" s="81">
        <v>20999530.136610251</v>
      </c>
      <c r="AJ480" s="81">
        <v>24858996.152705174</v>
      </c>
      <c r="AK480" s="81">
        <v>0</v>
      </c>
      <c r="AL480" s="81">
        <v>0</v>
      </c>
      <c r="AM480" s="81">
        <v>1918815.7380647853</v>
      </c>
      <c r="AN480" s="81">
        <v>0</v>
      </c>
      <c r="AO480" s="81">
        <v>0</v>
      </c>
      <c r="AP480" s="82"/>
      <c r="AQ480" s="81">
        <v>192</v>
      </c>
      <c r="AR480" s="81">
        <v>279</v>
      </c>
      <c r="AS480" s="81">
        <v>0</v>
      </c>
      <c r="AT480" s="81">
        <v>1</v>
      </c>
      <c r="AU480" s="81">
        <v>0</v>
      </c>
      <c r="AV480" s="81">
        <v>0</v>
      </c>
      <c r="AW480" s="81" t="s">
        <v>564</v>
      </c>
      <c r="AX480" s="82"/>
      <c r="AY480" s="81">
        <v>1008.1</v>
      </c>
      <c r="AZ480" s="81">
        <v>16182.9</v>
      </c>
      <c r="BA480" s="81">
        <v>0</v>
      </c>
      <c r="BB480" s="81">
        <v>2400</v>
      </c>
      <c r="BC480" s="81">
        <v>0</v>
      </c>
      <c r="BD480" s="81">
        <v>0</v>
      </c>
      <c r="BE480" s="81" t="s">
        <v>564</v>
      </c>
      <c r="BF480" s="82"/>
      <c r="BG480" s="81">
        <v>0</v>
      </c>
      <c r="BH480" s="81">
        <v>0</v>
      </c>
      <c r="BI480" s="81">
        <v>10.613</v>
      </c>
      <c r="BJ480" s="81">
        <v>0</v>
      </c>
      <c r="BK480" s="81">
        <v>0</v>
      </c>
      <c r="BL480" s="81">
        <v>0</v>
      </c>
      <c r="BM480" s="82"/>
      <c r="BN480" s="81">
        <v>0</v>
      </c>
      <c r="BO480" s="81">
        <v>0</v>
      </c>
      <c r="BP480" s="81">
        <v>2</v>
      </c>
      <c r="BQ480" s="81">
        <v>0</v>
      </c>
      <c r="BR480" s="81">
        <v>0</v>
      </c>
      <c r="BS480" s="81">
        <v>0</v>
      </c>
      <c r="BT480"/>
      <c r="BU480" s="80">
        <v>10.613</v>
      </c>
      <c r="BV480" s="80">
        <v>0</v>
      </c>
      <c r="BW480" s="80">
        <v>0</v>
      </c>
      <c r="BX480" s="80">
        <v>0</v>
      </c>
      <c r="BY480" s="80">
        <v>0</v>
      </c>
      <c r="BZ480" s="80">
        <v>0</v>
      </c>
      <c r="CA480" s="80">
        <v>0</v>
      </c>
      <c r="CB480" s="80">
        <v>0</v>
      </c>
      <c r="CC480" s="80">
        <v>0</v>
      </c>
    </row>
    <row r="481" spans="1:81">
      <c r="A481" s="80" t="s">
        <v>2216</v>
      </c>
      <c r="B481" s="80">
        <v>459</v>
      </c>
      <c r="C481" s="80">
        <v>17</v>
      </c>
      <c r="D481" s="80">
        <v>27</v>
      </c>
      <c r="E481" s="80">
        <v>2020</v>
      </c>
      <c r="F481" s="80" t="s">
        <v>218</v>
      </c>
      <c r="G481" s="80" t="s">
        <v>2199</v>
      </c>
      <c r="H481" s="80" t="s">
        <v>2200</v>
      </c>
      <c r="I481" s="177"/>
      <c r="J481" s="81">
        <v>119.1298374723911</v>
      </c>
      <c r="K481" s="81">
        <v>0.58105133522771391</v>
      </c>
      <c r="L481" s="81">
        <v>4.2790013466340167</v>
      </c>
      <c r="M481" s="81">
        <v>12.923545536840427</v>
      </c>
      <c r="N481" s="81">
        <v>19.594541308394771</v>
      </c>
      <c r="O481" s="81">
        <v>12.464757574610339</v>
      </c>
      <c r="P481" s="81">
        <v>15.270258863902308</v>
      </c>
      <c r="Q481" s="81">
        <v>0.81764229298083024</v>
      </c>
      <c r="R481" s="81">
        <v>0</v>
      </c>
      <c r="S481" s="81">
        <v>1.6858308712000001</v>
      </c>
      <c r="T481" s="82"/>
      <c r="U481" s="81">
        <v>3310584</v>
      </c>
      <c r="V481" s="81">
        <v>252</v>
      </c>
      <c r="W481" s="81">
        <v>134</v>
      </c>
      <c r="X481" s="81">
        <v>3475</v>
      </c>
      <c r="Y481" s="81">
        <v>6325</v>
      </c>
      <c r="Z481" s="81">
        <v>8907</v>
      </c>
      <c r="AA481" s="81">
        <v>3445</v>
      </c>
      <c r="AB481" s="81">
        <v>13867</v>
      </c>
      <c r="AC481" s="81">
        <v>0</v>
      </c>
      <c r="AD481" s="81">
        <v>1.6858308712000001</v>
      </c>
      <c r="AE481" s="82"/>
      <c r="AF481" s="81">
        <v>43771591.286372513</v>
      </c>
      <c r="AG481" s="81">
        <v>426752.71302941965</v>
      </c>
      <c r="AH481" s="81">
        <v>1091190.5451706257</v>
      </c>
      <c r="AI481" s="81">
        <v>18729283.5517805</v>
      </c>
      <c r="AJ481" s="81">
        <v>29272666.65597396</v>
      </c>
      <c r="AK481" s="81"/>
      <c r="AL481" s="81"/>
      <c r="AM481" s="81">
        <v>1809797.5655833529</v>
      </c>
      <c r="AN481" s="81"/>
      <c r="AO481" s="81"/>
      <c r="AP481" s="82"/>
      <c r="AQ481" s="81">
        <v>212</v>
      </c>
      <c r="AR481" s="81">
        <v>295</v>
      </c>
      <c r="AS481" s="81">
        <v>0</v>
      </c>
      <c r="AT481" s="81">
        <v>1</v>
      </c>
      <c r="AU481" s="81">
        <v>0</v>
      </c>
      <c r="AV481" s="81">
        <v>0</v>
      </c>
      <c r="AW481" s="81">
        <v>0</v>
      </c>
      <c r="AX481" s="82"/>
      <c r="AY481" s="81">
        <v>1114.599999999999</v>
      </c>
      <c r="AZ481" s="81">
        <v>105155.1</v>
      </c>
      <c r="BA481" s="81">
        <v>0</v>
      </c>
      <c r="BB481" s="81">
        <v>2400</v>
      </c>
      <c r="BC481" s="81">
        <v>0</v>
      </c>
      <c r="BD481" s="81">
        <v>0</v>
      </c>
      <c r="BE481" s="81">
        <v>0</v>
      </c>
      <c r="BF481" s="82"/>
      <c r="BG481" s="81">
        <v>0</v>
      </c>
      <c r="BH481" s="81">
        <v>0</v>
      </c>
      <c r="BI481" s="81">
        <v>8.8130000000000006</v>
      </c>
      <c r="BJ481" s="81">
        <v>0</v>
      </c>
      <c r="BK481" s="81">
        <v>0</v>
      </c>
      <c r="BL481" s="81">
        <v>0</v>
      </c>
      <c r="BM481" s="82"/>
      <c r="BN481" s="81">
        <v>0</v>
      </c>
      <c r="BO481" s="81">
        <v>0</v>
      </c>
      <c r="BP481" s="81">
        <v>2</v>
      </c>
      <c r="BQ481" s="81">
        <v>0</v>
      </c>
      <c r="BR481" s="81">
        <v>0</v>
      </c>
      <c r="BS481" s="81">
        <v>0</v>
      </c>
      <c r="BT481"/>
      <c r="BU481" s="80">
        <v>8.8130000000000006</v>
      </c>
      <c r="BV481" s="80">
        <v>0</v>
      </c>
      <c r="BW481" s="80">
        <v>0</v>
      </c>
      <c r="BX481" s="80">
        <v>0</v>
      </c>
      <c r="BY481" s="80">
        <v>0</v>
      </c>
      <c r="BZ481" s="80">
        <v>0</v>
      </c>
      <c r="CA481" s="80">
        <v>0</v>
      </c>
      <c r="CB481" s="80">
        <v>0</v>
      </c>
      <c r="CC481" s="80">
        <v>0</v>
      </c>
    </row>
    <row r="482" spans="1:81">
      <c r="A482" s="80" t="s">
        <v>2217</v>
      </c>
      <c r="B482" s="80">
        <v>459</v>
      </c>
      <c r="C482" s="80">
        <v>18</v>
      </c>
      <c r="D482" s="80">
        <v>27</v>
      </c>
      <c r="E482" s="80">
        <v>2021</v>
      </c>
      <c r="F482" s="80" t="s">
        <v>75</v>
      </c>
      <c r="G482" s="174" t="s">
        <v>2199</v>
      </c>
      <c r="H482" s="80" t="s">
        <v>2200</v>
      </c>
      <c r="I482" s="177"/>
      <c r="J482" s="81">
        <v>123.07960883565721</v>
      </c>
      <c r="K482" s="81">
        <v>0.64080058362091286</v>
      </c>
      <c r="L482" s="81">
        <v>3.8015367488979961</v>
      </c>
      <c r="M482" s="81">
        <v>14.582699702702911</v>
      </c>
      <c r="N482" s="81">
        <v>18.867082669543173</v>
      </c>
      <c r="O482" s="81">
        <v>11.968137049658212</v>
      </c>
      <c r="P482" s="81">
        <v>15.794889393437638</v>
      </c>
      <c r="Q482" s="81">
        <v>0.8168332652294803</v>
      </c>
      <c r="R482" s="81">
        <v>0</v>
      </c>
      <c r="S482" s="81">
        <v>1.1484329529088</v>
      </c>
      <c r="T482" s="82"/>
      <c r="U482" s="81">
        <v>3748066</v>
      </c>
      <c r="V482" s="81">
        <v>252</v>
      </c>
      <c r="W482" s="81">
        <v>134</v>
      </c>
      <c r="X482" s="81">
        <v>3475</v>
      </c>
      <c r="Y482" s="81">
        <v>6341</v>
      </c>
      <c r="Z482" s="81">
        <v>8806</v>
      </c>
      <c r="AA482" s="81">
        <v>3475</v>
      </c>
      <c r="AB482" s="81">
        <v>13689</v>
      </c>
      <c r="AC482" s="81">
        <v>0</v>
      </c>
      <c r="AD482" s="81">
        <v>1.1484329529088</v>
      </c>
      <c r="AE482" s="82"/>
      <c r="AF482" s="81">
        <v>43608269.172128014</v>
      </c>
      <c r="AG482" s="81">
        <v>456249.32851376053</v>
      </c>
      <c r="AH482" s="81">
        <v>959194.92941739934</v>
      </c>
      <c r="AI482" s="81">
        <v>21453501.627229761</v>
      </c>
      <c r="AJ482" s="81">
        <v>27750471.984795596</v>
      </c>
      <c r="AK482" s="81">
        <v>0</v>
      </c>
      <c r="AL482" s="81">
        <v>0</v>
      </c>
      <c r="AM482" s="81">
        <v>1796871.3602010142</v>
      </c>
      <c r="AN482" s="81">
        <v>0</v>
      </c>
      <c r="AO482" s="81">
        <v>0</v>
      </c>
      <c r="AP482" s="82"/>
      <c r="AQ482" s="81">
        <v>235</v>
      </c>
      <c r="AR482" s="81">
        <v>305</v>
      </c>
      <c r="AS482" s="81">
        <v>0</v>
      </c>
      <c r="AT482" s="81">
        <v>1</v>
      </c>
      <c r="AU482" s="81">
        <v>0</v>
      </c>
      <c r="AV482" s="81">
        <v>0</v>
      </c>
      <c r="AW482" s="81"/>
      <c r="AX482" s="82"/>
      <c r="AY482" s="81">
        <v>1250.9000000000001</v>
      </c>
      <c r="AZ482" s="81">
        <v>105751.1</v>
      </c>
      <c r="BA482" s="81">
        <v>0</v>
      </c>
      <c r="BB482" s="81">
        <v>2400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2218</v>
      </c>
      <c r="B483" s="80">
        <v>459</v>
      </c>
      <c r="C483" s="80">
        <v>19</v>
      </c>
      <c r="D483" s="80">
        <v>27</v>
      </c>
      <c r="E483" s="80">
        <v>2022</v>
      </c>
      <c r="F483" s="80" t="s">
        <v>568</v>
      </c>
      <c r="G483" s="174" t="s">
        <v>2199</v>
      </c>
      <c r="H483" s="80" t="s">
        <v>2200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269</v>
      </c>
      <c r="AR483" s="81">
        <v>308</v>
      </c>
      <c r="AS483" s="81">
        <v>0</v>
      </c>
      <c r="AT483" s="81">
        <v>1</v>
      </c>
      <c r="AU483" s="81">
        <v>0</v>
      </c>
      <c r="AV483" s="81">
        <v>0</v>
      </c>
      <c r="AW483" s="81"/>
      <c r="AX483" s="82"/>
      <c r="AY483" s="81">
        <v>1449.2</v>
      </c>
      <c r="AZ483" s="81">
        <v>107849.10000000002</v>
      </c>
      <c r="BA483" s="81">
        <v>0</v>
      </c>
      <c r="BB483" s="81">
        <v>2400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2219</v>
      </c>
      <c r="B484" s="80">
        <v>273</v>
      </c>
      <c r="C484" s="80">
        <v>1</v>
      </c>
      <c r="D484" s="80">
        <v>17</v>
      </c>
      <c r="E484" s="80">
        <v>1990</v>
      </c>
      <c r="F484" s="80" t="s">
        <v>562</v>
      </c>
      <c r="G484" s="80" t="s">
        <v>2220</v>
      </c>
      <c r="H484" s="80" t="s">
        <v>2221</v>
      </c>
      <c r="I484" s="177"/>
      <c r="J484" s="81">
        <v>36.931639029616093</v>
      </c>
      <c r="K484" s="81">
        <v>3.4957966548662789</v>
      </c>
      <c r="L484" s="81">
        <v>11.190667766708433</v>
      </c>
      <c r="M484" s="81">
        <v>15.044968550504338</v>
      </c>
      <c r="N484" s="81">
        <v>12.803792270177844</v>
      </c>
      <c r="O484" s="81">
        <v>11.383094794619852</v>
      </c>
      <c r="P484" s="81">
        <v>22.280695349987912</v>
      </c>
      <c r="Q484" s="81">
        <v>1.2457039044254372</v>
      </c>
      <c r="R484" s="81">
        <v>0</v>
      </c>
      <c r="S484" s="81">
        <v>1.5721139205408288</v>
      </c>
      <c r="T484" s="82"/>
      <c r="U484" s="81">
        <v>1549692</v>
      </c>
      <c r="V484" s="81">
        <v>1548</v>
      </c>
      <c r="W484" s="81">
        <v>117</v>
      </c>
      <c r="X484" s="81">
        <v>5602</v>
      </c>
      <c r="Y484" s="81">
        <v>5511</v>
      </c>
      <c r="Z484" s="81">
        <v>4682</v>
      </c>
      <c r="AA484" s="81">
        <v>5410</v>
      </c>
      <c r="AB484" s="81">
        <v>20226</v>
      </c>
      <c r="AC484" s="81">
        <v>0</v>
      </c>
      <c r="AD484" s="81">
        <v>1.5721139205408288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2222</v>
      </c>
      <c r="B485" s="80">
        <v>274</v>
      </c>
      <c r="C485" s="80">
        <v>2</v>
      </c>
      <c r="D485" s="80">
        <v>17</v>
      </c>
      <c r="E485" s="80">
        <v>2005</v>
      </c>
      <c r="F485" s="80" t="s">
        <v>565</v>
      </c>
      <c r="G485" s="80" t="s">
        <v>2220</v>
      </c>
      <c r="H485" s="80" t="s">
        <v>2221</v>
      </c>
      <c r="I485" s="177"/>
      <c r="J485" s="81">
        <v>21.618263332900082</v>
      </c>
      <c r="K485" s="81">
        <v>2.5499560987090262</v>
      </c>
      <c r="L485" s="81">
        <v>16.431334126438149</v>
      </c>
      <c r="M485" s="81">
        <v>18.960356004680762</v>
      </c>
      <c r="N485" s="81">
        <v>15.573414013849854</v>
      </c>
      <c r="O485" s="81">
        <v>17.169291637491391</v>
      </c>
      <c r="P485" s="81">
        <v>22.317208648655871</v>
      </c>
      <c r="Q485" s="81">
        <v>1.0673005692198321</v>
      </c>
      <c r="R485" s="81">
        <v>0</v>
      </c>
      <c r="S485" s="81">
        <v>3.4186487640000007</v>
      </c>
      <c r="T485" s="82"/>
      <c r="U485" s="81">
        <v>958646</v>
      </c>
      <c r="V485" s="81">
        <v>1244</v>
      </c>
      <c r="W485" s="81">
        <v>147</v>
      </c>
      <c r="X485" s="81">
        <v>3856</v>
      </c>
      <c r="Y485" s="81">
        <v>5797</v>
      </c>
      <c r="Z485" s="81">
        <v>8172</v>
      </c>
      <c r="AA485" s="81">
        <v>4438</v>
      </c>
      <c r="AB485" s="81">
        <v>18116</v>
      </c>
      <c r="AC485" s="81">
        <v>0</v>
      </c>
      <c r="AD485" s="81">
        <v>3.4186487640000007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2223</v>
      </c>
      <c r="B486" s="80">
        <v>275</v>
      </c>
      <c r="C486" s="80">
        <v>3</v>
      </c>
      <c r="D486" s="80">
        <v>17</v>
      </c>
      <c r="E486" s="80">
        <v>2006</v>
      </c>
      <c r="F486" s="80" t="s">
        <v>566</v>
      </c>
      <c r="G486" s="80" t="s">
        <v>2220</v>
      </c>
      <c r="H486" s="80" t="s">
        <v>2221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2224</v>
      </c>
      <c r="B487" s="80">
        <v>276</v>
      </c>
      <c r="C487" s="80">
        <v>4</v>
      </c>
      <c r="D487" s="80">
        <v>17</v>
      </c>
      <c r="E487" s="80">
        <v>2007</v>
      </c>
      <c r="F487" s="80" t="s">
        <v>567</v>
      </c>
      <c r="G487" s="80" t="s">
        <v>2220</v>
      </c>
      <c r="H487" s="80" t="s">
        <v>2221</v>
      </c>
      <c r="I487" s="177"/>
      <c r="J487" s="81">
        <v>20.214801932582866</v>
      </c>
      <c r="K487" s="81">
        <v>3.409443761795683</v>
      </c>
      <c r="L487" s="81">
        <v>10.961812682981465</v>
      </c>
      <c r="M487" s="81">
        <v>19.003587099318651</v>
      </c>
      <c r="N487" s="81">
        <v>16.536584442297247</v>
      </c>
      <c r="O487" s="81">
        <v>16.382665436710184</v>
      </c>
      <c r="P487" s="81">
        <v>21.671991985685757</v>
      </c>
      <c r="Q487" s="81">
        <v>1.0885166618371804</v>
      </c>
      <c r="R487" s="81">
        <v>0</v>
      </c>
      <c r="S487" s="81">
        <v>3.0417142277499996</v>
      </c>
      <c r="T487" s="82"/>
      <c r="U487" s="81">
        <v>957206</v>
      </c>
      <c r="V487" s="81">
        <v>1254</v>
      </c>
      <c r="W487" s="81">
        <v>129</v>
      </c>
      <c r="X487" s="81">
        <v>4939</v>
      </c>
      <c r="Y487" s="81">
        <v>5793</v>
      </c>
      <c r="Z487" s="81">
        <v>8106</v>
      </c>
      <c r="AA487" s="81">
        <v>4244</v>
      </c>
      <c r="AB487" s="81">
        <v>17499</v>
      </c>
      <c r="AC487" s="81">
        <v>0</v>
      </c>
      <c r="AD487" s="81">
        <v>3.0417142277499996</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2225</v>
      </c>
      <c r="B488" s="80">
        <v>277</v>
      </c>
      <c r="C488" s="80">
        <v>5</v>
      </c>
      <c r="D488" s="80">
        <v>17</v>
      </c>
      <c r="E488" s="80">
        <v>2008</v>
      </c>
      <c r="F488" s="80" t="s">
        <v>84</v>
      </c>
      <c r="G488" s="80" t="s">
        <v>2220</v>
      </c>
      <c r="H488" s="80" t="s">
        <v>2221</v>
      </c>
      <c r="I488" s="177"/>
      <c r="J488" s="81">
        <v>16.856299318283661</v>
      </c>
      <c r="K488" s="81">
        <v>2.6749389870624389</v>
      </c>
      <c r="L488" s="81">
        <v>9.8890977819042121</v>
      </c>
      <c r="M488" s="81">
        <v>20.810754237777097</v>
      </c>
      <c r="N488" s="81">
        <v>14.775350481890964</v>
      </c>
      <c r="O488" s="81">
        <v>15.608477169963273</v>
      </c>
      <c r="P488" s="81">
        <v>20.979104227612641</v>
      </c>
      <c r="Q488" s="81">
        <v>1.0540282520498683</v>
      </c>
      <c r="R488" s="81">
        <v>0</v>
      </c>
      <c r="S488" s="81">
        <v>2.4639825405</v>
      </c>
      <c r="T488" s="82"/>
      <c r="U488" s="81">
        <v>900393</v>
      </c>
      <c r="V488" s="81">
        <v>1254</v>
      </c>
      <c r="W488" s="81">
        <v>129</v>
      </c>
      <c r="X488" s="81">
        <v>4939</v>
      </c>
      <c r="Y488" s="81">
        <v>5780</v>
      </c>
      <c r="Z488" s="81">
        <v>7994</v>
      </c>
      <c r="AA488" s="81">
        <v>4113</v>
      </c>
      <c r="AB488" s="81">
        <v>17223</v>
      </c>
      <c r="AC488" s="81">
        <v>0</v>
      </c>
      <c r="AD488" s="81">
        <v>2.4639825405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2226</v>
      </c>
      <c r="B489" s="80">
        <v>278</v>
      </c>
      <c r="C489" s="80">
        <v>6</v>
      </c>
      <c r="D489" s="80">
        <v>17</v>
      </c>
      <c r="E489" s="80">
        <v>2009</v>
      </c>
      <c r="F489" s="80" t="s">
        <v>85</v>
      </c>
      <c r="G489" s="80" t="s">
        <v>2220</v>
      </c>
      <c r="H489" s="80" t="s">
        <v>2221</v>
      </c>
      <c r="I489" s="177"/>
      <c r="J489" s="81">
        <v>18.940792735507266</v>
      </c>
      <c r="K489" s="81">
        <v>1.7118565322459378</v>
      </c>
      <c r="L489" s="81">
        <v>11.519079824416613</v>
      </c>
      <c r="M489" s="81">
        <v>17.318441972858249</v>
      </c>
      <c r="N489" s="81">
        <v>12.876060778811491</v>
      </c>
      <c r="O489" s="81">
        <v>15.866691336371575</v>
      </c>
      <c r="P489" s="81">
        <v>20.107344986799703</v>
      </c>
      <c r="Q489" s="81">
        <v>0.98780499999281979</v>
      </c>
      <c r="R489" s="81">
        <v>0</v>
      </c>
      <c r="S489" s="81">
        <v>2.5446492258640001</v>
      </c>
      <c r="T489" s="82"/>
      <c r="U489" s="81">
        <v>894193</v>
      </c>
      <c r="V489" s="81">
        <v>1096</v>
      </c>
      <c r="W489" s="81">
        <v>180</v>
      </c>
      <c r="X489" s="81">
        <v>5072</v>
      </c>
      <c r="Y489" s="81">
        <v>5761</v>
      </c>
      <c r="Z489" s="81">
        <v>8021</v>
      </c>
      <c r="AA489" s="81">
        <v>4047</v>
      </c>
      <c r="AB489" s="81">
        <v>16944</v>
      </c>
      <c r="AC489" s="81">
        <v>0</v>
      </c>
      <c r="AD489" s="81">
        <v>2.5446492258640001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2227</v>
      </c>
      <c r="B490" s="80">
        <v>279</v>
      </c>
      <c r="C490" s="80">
        <v>7</v>
      </c>
      <c r="D490" s="80">
        <v>17</v>
      </c>
      <c r="E490" s="80">
        <v>2010</v>
      </c>
      <c r="F490" s="80" t="s">
        <v>86</v>
      </c>
      <c r="G490" s="80" t="s">
        <v>2220</v>
      </c>
      <c r="H490" s="80" t="s">
        <v>2221</v>
      </c>
      <c r="I490" s="177"/>
      <c r="J490" s="81">
        <v>19.721536726397463</v>
      </c>
      <c r="K490" s="81">
        <v>2.3991193632529337</v>
      </c>
      <c r="L490" s="81">
        <v>10.714519686447769</v>
      </c>
      <c r="M490" s="81">
        <v>19.019360020202502</v>
      </c>
      <c r="N490" s="81">
        <v>13.96481151971582</v>
      </c>
      <c r="O490" s="81">
        <v>15.734233195220671</v>
      </c>
      <c r="P490" s="81">
        <v>20.280948486328992</v>
      </c>
      <c r="Q490" s="81">
        <v>1.0161101100679804</v>
      </c>
      <c r="R490" s="81">
        <v>0</v>
      </c>
      <c r="S490" s="81">
        <v>1.9350665328176</v>
      </c>
      <c r="T490" s="82"/>
      <c r="U490" s="81">
        <v>908844</v>
      </c>
      <c r="V490" s="81">
        <v>1096</v>
      </c>
      <c r="W490" s="81">
        <v>180</v>
      </c>
      <c r="X490" s="81">
        <v>5072</v>
      </c>
      <c r="Y490" s="81">
        <v>5765</v>
      </c>
      <c r="Z490" s="81">
        <v>7991</v>
      </c>
      <c r="AA490" s="81">
        <v>3980</v>
      </c>
      <c r="AB490" s="81">
        <v>16701</v>
      </c>
      <c r="AC490" s="81">
        <v>0</v>
      </c>
      <c r="AD490" s="81">
        <v>1.9350665328176</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2228</v>
      </c>
      <c r="B491" s="80">
        <v>280</v>
      </c>
      <c r="C491" s="80">
        <v>8</v>
      </c>
      <c r="D491" s="80">
        <v>17</v>
      </c>
      <c r="E491" s="80">
        <v>2011</v>
      </c>
      <c r="F491" s="80" t="s">
        <v>87</v>
      </c>
      <c r="G491" s="80" t="s">
        <v>2220</v>
      </c>
      <c r="H491" s="80" t="s">
        <v>2221</v>
      </c>
      <c r="I491" s="177"/>
      <c r="J491" s="81">
        <v>20.708344595019327</v>
      </c>
      <c r="K491" s="81">
        <v>2.5268191547233525</v>
      </c>
      <c r="L491" s="81">
        <v>8.1594859632222594</v>
      </c>
      <c r="M491" s="81">
        <v>23.851752507795581</v>
      </c>
      <c r="N491" s="81">
        <v>17.034197723435749</v>
      </c>
      <c r="O491" s="81">
        <v>15.463270397209429</v>
      </c>
      <c r="P491" s="81">
        <v>19.556303974700988</v>
      </c>
      <c r="Q491" s="81">
        <v>1.1513454485405519</v>
      </c>
      <c r="R491" s="81">
        <v>0</v>
      </c>
      <c r="S491" s="81">
        <v>2.4158952821919999</v>
      </c>
      <c r="T491" s="82"/>
      <c r="U491" s="81">
        <v>929896</v>
      </c>
      <c r="V491" s="81">
        <v>1096</v>
      </c>
      <c r="W491" s="81">
        <v>180</v>
      </c>
      <c r="X491" s="81">
        <v>5072</v>
      </c>
      <c r="Y491" s="81">
        <v>5816</v>
      </c>
      <c r="Z491" s="81">
        <v>8024</v>
      </c>
      <c r="AA491" s="81">
        <v>3952</v>
      </c>
      <c r="AB491" s="81">
        <v>16406</v>
      </c>
      <c r="AC491" s="81">
        <v>0</v>
      </c>
      <c r="AD491" s="81">
        <v>2.4158952821919999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2229</v>
      </c>
      <c r="B492" s="80">
        <v>281</v>
      </c>
      <c r="C492" s="80">
        <v>9</v>
      </c>
      <c r="D492" s="80">
        <v>17</v>
      </c>
      <c r="E492" s="80">
        <v>2012</v>
      </c>
      <c r="F492" s="80" t="s">
        <v>88</v>
      </c>
      <c r="G492" s="80" t="s">
        <v>2220</v>
      </c>
      <c r="H492" s="80" t="s">
        <v>2221</v>
      </c>
      <c r="I492" s="177"/>
      <c r="J492" s="81">
        <v>19.805268764211558</v>
      </c>
      <c r="K492" s="81">
        <v>2.3815611811840682</v>
      </c>
      <c r="L492" s="81">
        <v>8.0024055150918159</v>
      </c>
      <c r="M492" s="81">
        <v>25.355065584676261</v>
      </c>
      <c r="N492" s="81">
        <v>17.182633374604151</v>
      </c>
      <c r="O492" s="81">
        <v>15.289963964650433</v>
      </c>
      <c r="P492" s="81">
        <v>19.418741390047163</v>
      </c>
      <c r="Q492" s="81">
        <v>1.2341349567006212</v>
      </c>
      <c r="R492" s="81">
        <v>0</v>
      </c>
      <c r="S492" s="81">
        <v>2.271058365</v>
      </c>
      <c r="T492" s="82"/>
      <c r="U492" s="81">
        <v>869548</v>
      </c>
      <c r="V492" s="81">
        <v>1096</v>
      </c>
      <c r="W492" s="81">
        <v>180</v>
      </c>
      <c r="X492" s="81">
        <v>5072</v>
      </c>
      <c r="Y492" s="81">
        <v>5845</v>
      </c>
      <c r="Z492" s="81">
        <v>7997</v>
      </c>
      <c r="AA492" s="81">
        <v>3902</v>
      </c>
      <c r="AB492" s="81">
        <v>16186</v>
      </c>
      <c r="AC492" s="81">
        <v>0</v>
      </c>
      <c r="AD492" s="81">
        <v>2.271058365</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2230</v>
      </c>
      <c r="B493" s="80">
        <v>282</v>
      </c>
      <c r="C493" s="80">
        <v>10</v>
      </c>
      <c r="D493" s="80">
        <v>17</v>
      </c>
      <c r="E493" s="80">
        <v>2013</v>
      </c>
      <c r="F493" s="80" t="s">
        <v>89</v>
      </c>
      <c r="G493" s="80" t="s">
        <v>2220</v>
      </c>
      <c r="H493" s="80" t="s">
        <v>2221</v>
      </c>
      <c r="I493" s="177"/>
      <c r="J493" s="81">
        <v>22.652272754231848</v>
      </c>
      <c r="K493" s="81">
        <v>2.0379399295051095</v>
      </c>
      <c r="L493" s="81">
        <v>7.9928678872894254</v>
      </c>
      <c r="M493" s="81">
        <v>24.783962844621872</v>
      </c>
      <c r="N493" s="81">
        <v>18.558663578720367</v>
      </c>
      <c r="O493" s="81">
        <v>14.81400619290446</v>
      </c>
      <c r="P493" s="81">
        <v>19.187191933876115</v>
      </c>
      <c r="Q493" s="81">
        <v>1.2416446170904869</v>
      </c>
      <c r="R493" s="81">
        <v>0</v>
      </c>
      <c r="S493" s="81">
        <v>2.0968197888</v>
      </c>
      <c r="T493" s="82"/>
      <c r="U493" s="81">
        <v>926256</v>
      </c>
      <c r="V493" s="81">
        <v>1096</v>
      </c>
      <c r="W493" s="81">
        <v>180</v>
      </c>
      <c r="X493" s="81">
        <v>5072</v>
      </c>
      <c r="Y493" s="81">
        <v>5843</v>
      </c>
      <c r="Z493" s="81">
        <v>8094</v>
      </c>
      <c r="AA493" s="81">
        <v>3841</v>
      </c>
      <c r="AB493" s="81">
        <v>16051</v>
      </c>
      <c r="AC493" s="81">
        <v>0</v>
      </c>
      <c r="AD493" s="81">
        <v>2.0968197888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2231</v>
      </c>
      <c r="B494" s="80">
        <v>283</v>
      </c>
      <c r="C494" s="80">
        <v>11</v>
      </c>
      <c r="D494" s="80">
        <v>17</v>
      </c>
      <c r="E494" s="80">
        <v>2014</v>
      </c>
      <c r="F494" s="80" t="s">
        <v>90</v>
      </c>
      <c r="G494" s="80" t="s">
        <v>2220</v>
      </c>
      <c r="H494" s="80" t="s">
        <v>2221</v>
      </c>
      <c r="I494" s="177"/>
      <c r="J494" s="81">
        <v>19.112406763406206</v>
      </c>
      <c r="K494" s="81">
        <v>1.8773203858830192</v>
      </c>
      <c r="L494" s="81">
        <v>6.2205996372671342</v>
      </c>
      <c r="M494" s="81">
        <v>24.250615946514444</v>
      </c>
      <c r="N494" s="81">
        <v>16.533105226103476</v>
      </c>
      <c r="O494" s="81">
        <v>14.095102738662243</v>
      </c>
      <c r="P494" s="81">
        <v>19.076089657492247</v>
      </c>
      <c r="Q494" s="81">
        <v>1.1702235206705325</v>
      </c>
      <c r="R494" s="81">
        <v>0</v>
      </c>
      <c r="S494" s="81">
        <v>2.2745977410000005</v>
      </c>
      <c r="T494" s="82"/>
      <c r="U494" s="81">
        <v>844361</v>
      </c>
      <c r="V494" s="81">
        <v>825</v>
      </c>
      <c r="W494" s="81">
        <v>135</v>
      </c>
      <c r="X494" s="81">
        <v>4603</v>
      </c>
      <c r="Y494" s="81">
        <v>5819</v>
      </c>
      <c r="Z494" s="81">
        <v>8111</v>
      </c>
      <c r="AA494" s="81">
        <v>3799</v>
      </c>
      <c r="AB494" s="81">
        <v>15767</v>
      </c>
      <c r="AC494" s="81">
        <v>0</v>
      </c>
      <c r="AD494" s="81">
        <v>2.2745977410000005</v>
      </c>
      <c r="AE494" s="82"/>
      <c r="AF494" s="81">
        <v>7570157.7587156286</v>
      </c>
      <c r="AG494" s="81">
        <v>1601682.5423585731</v>
      </c>
      <c r="AH494" s="81">
        <v>1345253.6158178421</v>
      </c>
      <c r="AI494" s="81">
        <v>32499485.452524778</v>
      </c>
      <c r="AJ494" s="81">
        <v>22837215.840474144</v>
      </c>
      <c r="AK494" s="81">
        <v>0</v>
      </c>
      <c r="AL494" s="81">
        <v>0</v>
      </c>
      <c r="AM494" s="81">
        <v>2164573.4903296069</v>
      </c>
      <c r="AN494" s="81">
        <v>0</v>
      </c>
      <c r="AO494" s="81">
        <v>0</v>
      </c>
      <c r="AP494" s="82"/>
      <c r="AQ494" s="81">
        <v>107</v>
      </c>
      <c r="AR494" s="81">
        <v>14</v>
      </c>
      <c r="AS494" s="81">
        <v>0</v>
      </c>
      <c r="AT494" s="81">
        <v>0</v>
      </c>
      <c r="AU494" s="81">
        <v>0</v>
      </c>
      <c r="AV494" s="81">
        <v>0</v>
      </c>
      <c r="AW494" s="81" t="s">
        <v>564</v>
      </c>
      <c r="AX494" s="82"/>
      <c r="AY494" s="81">
        <v>476.09999999999997</v>
      </c>
      <c r="AZ494" s="81">
        <v>320.3</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2232</v>
      </c>
      <c r="B495" s="80">
        <v>284</v>
      </c>
      <c r="C495" s="80">
        <v>12</v>
      </c>
      <c r="D495" s="80">
        <v>17</v>
      </c>
      <c r="E495" s="80">
        <v>2015</v>
      </c>
      <c r="F495" s="80" t="s">
        <v>91</v>
      </c>
      <c r="G495" s="80" t="s">
        <v>2220</v>
      </c>
      <c r="H495" s="80" t="s">
        <v>2221</v>
      </c>
      <c r="I495" s="177"/>
      <c r="J495" s="81">
        <v>49.6820331318049</v>
      </c>
      <c r="K495" s="81">
        <v>1.8073454774528208</v>
      </c>
      <c r="L495" s="81">
        <v>7.2833231126168725</v>
      </c>
      <c r="M495" s="81">
        <v>22.508831328040792</v>
      </c>
      <c r="N495" s="81">
        <v>15.048362729572526</v>
      </c>
      <c r="O495" s="81">
        <v>13.912402337536644</v>
      </c>
      <c r="P495" s="81">
        <v>18.628771824084541</v>
      </c>
      <c r="Q495" s="81">
        <v>1.1226309641942978</v>
      </c>
      <c r="R495" s="81">
        <v>0</v>
      </c>
      <c r="S495" s="81">
        <v>1.9841863272</v>
      </c>
      <c r="T495" s="82"/>
      <c r="U495" s="81">
        <v>2351122</v>
      </c>
      <c r="V495" s="81">
        <v>825</v>
      </c>
      <c r="W495" s="81">
        <v>135</v>
      </c>
      <c r="X495" s="81">
        <v>4603</v>
      </c>
      <c r="Y495" s="81">
        <v>5802</v>
      </c>
      <c r="Z495" s="81">
        <v>8083</v>
      </c>
      <c r="AA495" s="81">
        <v>3707</v>
      </c>
      <c r="AB495" s="81">
        <v>15451</v>
      </c>
      <c r="AC495" s="81">
        <v>0</v>
      </c>
      <c r="AD495" s="81">
        <v>1.9841863272</v>
      </c>
      <c r="AE495" s="82"/>
      <c r="AF495" s="81">
        <v>19766974.351331506</v>
      </c>
      <c r="AG495" s="81">
        <v>1434219.0468003266</v>
      </c>
      <c r="AH495" s="81">
        <v>1402603.375064932</v>
      </c>
      <c r="AI495" s="81">
        <v>30755707.030337103</v>
      </c>
      <c r="AJ495" s="81">
        <v>21238569.995697949</v>
      </c>
      <c r="AK495" s="81">
        <v>0</v>
      </c>
      <c r="AL495" s="81">
        <v>0</v>
      </c>
      <c r="AM495" s="81">
        <v>2117494.7354927203</v>
      </c>
      <c r="AN495" s="81">
        <v>0</v>
      </c>
      <c r="AO495" s="81">
        <v>0</v>
      </c>
      <c r="AP495" s="82"/>
      <c r="AQ495" s="81">
        <v>111</v>
      </c>
      <c r="AR495" s="81">
        <v>21</v>
      </c>
      <c r="AS495" s="81">
        <v>0</v>
      </c>
      <c r="AT495" s="81">
        <v>0</v>
      </c>
      <c r="AU495" s="81">
        <v>0</v>
      </c>
      <c r="AV495" s="81">
        <v>0</v>
      </c>
      <c r="AW495" s="81" t="s">
        <v>564</v>
      </c>
      <c r="AX495" s="82"/>
      <c r="AY495" s="81">
        <v>495.4</v>
      </c>
      <c r="AZ495" s="81">
        <v>499.8</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2233</v>
      </c>
      <c r="B496" s="80">
        <v>285</v>
      </c>
      <c r="C496" s="80">
        <v>13</v>
      </c>
      <c r="D496" s="80">
        <v>17</v>
      </c>
      <c r="E496" s="80">
        <v>2016</v>
      </c>
      <c r="F496" s="80" t="s">
        <v>92</v>
      </c>
      <c r="G496" s="80" t="s">
        <v>2220</v>
      </c>
      <c r="H496" s="80" t="s">
        <v>2221</v>
      </c>
      <c r="I496" s="177"/>
      <c r="J496" s="81">
        <v>14.811698248405126</v>
      </c>
      <c r="K496" s="81">
        <v>1.7187564189303235</v>
      </c>
      <c r="L496" s="81">
        <v>7.1856710614353281</v>
      </c>
      <c r="M496" s="81">
        <v>20.322730319613253</v>
      </c>
      <c r="N496" s="81">
        <v>13.686083422359818</v>
      </c>
      <c r="O496" s="81">
        <v>13.740057236735261</v>
      </c>
      <c r="P496" s="81">
        <v>18.424273573958246</v>
      </c>
      <c r="Q496" s="81">
        <v>1.0717703906157185</v>
      </c>
      <c r="R496" s="81">
        <v>0</v>
      </c>
      <c r="S496" s="81">
        <v>1.9945222255849586</v>
      </c>
      <c r="T496" s="82"/>
      <c r="U496" s="81">
        <v>702323</v>
      </c>
      <c r="V496" s="81">
        <v>825</v>
      </c>
      <c r="W496" s="81">
        <v>135</v>
      </c>
      <c r="X496" s="81">
        <v>4603</v>
      </c>
      <c r="Y496" s="81">
        <v>5765</v>
      </c>
      <c r="Z496" s="81">
        <v>8081</v>
      </c>
      <c r="AA496" s="81">
        <v>3792</v>
      </c>
      <c r="AB496" s="81">
        <v>15174</v>
      </c>
      <c r="AC496" s="81">
        <v>0</v>
      </c>
      <c r="AD496" s="81">
        <v>1.9945222255849591</v>
      </c>
      <c r="AE496" s="82"/>
      <c r="AF496" s="81">
        <v>5888395.2790007768</v>
      </c>
      <c r="AG496" s="81">
        <v>1295674.8870418861</v>
      </c>
      <c r="AH496" s="81">
        <v>1011154.849682316</v>
      </c>
      <c r="AI496" s="81">
        <v>30524368.552922118</v>
      </c>
      <c r="AJ496" s="81">
        <v>18662849.87939357</v>
      </c>
      <c r="AK496" s="81">
        <v>0</v>
      </c>
      <c r="AL496" s="81">
        <v>0</v>
      </c>
      <c r="AM496" s="81">
        <v>2081148.640599943</v>
      </c>
      <c r="AN496" s="81">
        <v>0</v>
      </c>
      <c r="AO496" s="81">
        <v>0</v>
      </c>
      <c r="AP496" s="82"/>
      <c r="AQ496" s="81">
        <v>117</v>
      </c>
      <c r="AR496" s="81">
        <v>21</v>
      </c>
      <c r="AS496" s="81">
        <v>0</v>
      </c>
      <c r="AT496" s="81">
        <v>0</v>
      </c>
      <c r="AU496" s="81">
        <v>0</v>
      </c>
      <c r="AV496" s="81">
        <v>0</v>
      </c>
      <c r="AW496" s="81" t="s">
        <v>564</v>
      </c>
      <c r="AX496" s="82"/>
      <c r="AY496" s="81">
        <v>526.29999999999995</v>
      </c>
      <c r="AZ496" s="81">
        <v>499.8</v>
      </c>
      <c r="BA496" s="81">
        <v>0</v>
      </c>
      <c r="BB496" s="81">
        <v>0</v>
      </c>
      <c r="BC496" s="81">
        <v>0</v>
      </c>
      <c r="BD496" s="81">
        <v>0</v>
      </c>
      <c r="BE496" s="81" t="s">
        <v>564</v>
      </c>
      <c r="BF496" s="82"/>
      <c r="BG496" s="81">
        <v>0</v>
      </c>
      <c r="BH496" s="81">
        <v>0</v>
      </c>
      <c r="BI496" s="81">
        <v>3.6509999999999998</v>
      </c>
      <c r="BJ496" s="81">
        <v>0</v>
      </c>
      <c r="BK496" s="81">
        <v>0</v>
      </c>
      <c r="BL496" s="81">
        <v>0</v>
      </c>
      <c r="BM496" s="82"/>
      <c r="BN496" s="81">
        <v>0</v>
      </c>
      <c r="BO496" s="81">
        <v>0</v>
      </c>
      <c r="BP496" s="81">
        <v>1</v>
      </c>
      <c r="BQ496" s="81">
        <v>0</v>
      </c>
      <c r="BR496" s="81">
        <v>0</v>
      </c>
      <c r="BS496" s="81">
        <v>0</v>
      </c>
      <c r="BT496"/>
      <c r="BU496" s="80">
        <v>3.6509999999999998</v>
      </c>
      <c r="BV496" s="80">
        <v>0</v>
      </c>
      <c r="BW496" s="80">
        <v>0</v>
      </c>
      <c r="BX496" s="80">
        <v>0</v>
      </c>
      <c r="BY496" s="80">
        <v>0</v>
      </c>
      <c r="BZ496" s="80">
        <v>0</v>
      </c>
      <c r="CA496" s="80">
        <v>0</v>
      </c>
      <c r="CB496" s="80">
        <v>0</v>
      </c>
      <c r="CC496" s="80">
        <v>0</v>
      </c>
    </row>
    <row r="497" spans="1:81">
      <c r="A497" s="80" t="s">
        <v>2234</v>
      </c>
      <c r="B497" s="80">
        <v>286</v>
      </c>
      <c r="C497" s="80">
        <v>14</v>
      </c>
      <c r="D497" s="80">
        <v>17</v>
      </c>
      <c r="E497" s="80">
        <v>2017</v>
      </c>
      <c r="F497" s="80" t="s">
        <v>71</v>
      </c>
      <c r="G497" s="80" t="s">
        <v>2220</v>
      </c>
      <c r="H497" s="80" t="s">
        <v>2221</v>
      </c>
      <c r="I497" s="177"/>
      <c r="J497" s="81">
        <v>24.767164351483107</v>
      </c>
      <c r="K497" s="81">
        <v>1.6925974286273759</v>
      </c>
      <c r="L497" s="81">
        <v>5.77664295036673</v>
      </c>
      <c r="M497" s="81">
        <v>17.700776920609471</v>
      </c>
      <c r="N497" s="81">
        <v>13.355085066155212</v>
      </c>
      <c r="O497" s="81">
        <v>13.480728754838022</v>
      </c>
      <c r="P497" s="81">
        <v>18.331702098265531</v>
      </c>
      <c r="Q497" s="81">
        <v>1.0153575946937752</v>
      </c>
      <c r="R497" s="81">
        <v>0</v>
      </c>
      <c r="S497" s="81">
        <v>1.8788437075495386</v>
      </c>
      <c r="T497" s="82"/>
      <c r="U497" s="81">
        <v>1251466</v>
      </c>
      <c r="V497" s="81">
        <v>825</v>
      </c>
      <c r="W497" s="81">
        <v>135</v>
      </c>
      <c r="X497" s="81">
        <v>4603</v>
      </c>
      <c r="Y497" s="81">
        <v>5765</v>
      </c>
      <c r="Z497" s="81">
        <v>8060</v>
      </c>
      <c r="AA497" s="81">
        <v>3797</v>
      </c>
      <c r="AB497" s="81">
        <v>14866</v>
      </c>
      <c r="AC497" s="81">
        <v>0</v>
      </c>
      <c r="AD497" s="81">
        <v>1.878843707549539</v>
      </c>
      <c r="AE497" s="82"/>
      <c r="AF497" s="81">
        <v>10172007.01142686</v>
      </c>
      <c r="AG497" s="81">
        <v>1369914.795433277</v>
      </c>
      <c r="AH497" s="81">
        <v>1116319.1720251781</v>
      </c>
      <c r="AI497" s="81">
        <v>30894450.595044822</v>
      </c>
      <c r="AJ497" s="81">
        <v>20722672.083702009</v>
      </c>
      <c r="AK497" s="81">
        <v>0</v>
      </c>
      <c r="AL497" s="81">
        <v>0</v>
      </c>
      <c r="AM497" s="81">
        <v>2042096.070419929</v>
      </c>
      <c r="AN497" s="81">
        <v>0</v>
      </c>
      <c r="AO497" s="81">
        <v>0</v>
      </c>
      <c r="AP497" s="82"/>
      <c r="AQ497" s="81">
        <v>122</v>
      </c>
      <c r="AR497" s="81">
        <v>22</v>
      </c>
      <c r="AS497" s="81">
        <v>0</v>
      </c>
      <c r="AT497" s="81">
        <v>0</v>
      </c>
      <c r="AU497" s="81">
        <v>0</v>
      </c>
      <c r="AV497" s="81">
        <v>0</v>
      </c>
      <c r="AW497" s="81" t="s">
        <v>564</v>
      </c>
      <c r="AX497" s="82"/>
      <c r="AY497" s="81">
        <v>547.9</v>
      </c>
      <c r="AZ497" s="81">
        <v>549.29999999999995</v>
      </c>
      <c r="BA497" s="81">
        <v>0</v>
      </c>
      <c r="BB497" s="81">
        <v>0</v>
      </c>
      <c r="BC497" s="81">
        <v>0</v>
      </c>
      <c r="BD497" s="81">
        <v>0</v>
      </c>
      <c r="BE497" s="81" t="s">
        <v>564</v>
      </c>
      <c r="BF497" s="82"/>
      <c r="BG497" s="81">
        <v>0</v>
      </c>
      <c r="BH497" s="81">
        <v>0</v>
      </c>
      <c r="BI497" s="81">
        <v>3.9380000000000002</v>
      </c>
      <c r="BJ497" s="81">
        <v>0</v>
      </c>
      <c r="BK497" s="81">
        <v>0</v>
      </c>
      <c r="BL497" s="81">
        <v>0</v>
      </c>
      <c r="BM497" s="82"/>
      <c r="BN497" s="81">
        <v>0</v>
      </c>
      <c r="BO497" s="81">
        <v>0</v>
      </c>
      <c r="BP497" s="81">
        <v>1</v>
      </c>
      <c r="BQ497" s="81">
        <v>0</v>
      </c>
      <c r="BR497" s="81">
        <v>0</v>
      </c>
      <c r="BS497" s="81">
        <v>0</v>
      </c>
      <c r="BT497"/>
      <c r="BU497" s="80">
        <v>3.9380000000000002</v>
      </c>
      <c r="BV497" s="80">
        <v>0</v>
      </c>
      <c r="BW497" s="80">
        <v>0</v>
      </c>
      <c r="BX497" s="80">
        <v>0</v>
      </c>
      <c r="BY497" s="80">
        <v>0</v>
      </c>
      <c r="BZ497" s="80">
        <v>0</v>
      </c>
      <c r="CA497" s="80">
        <v>0</v>
      </c>
      <c r="CB497" s="80">
        <v>0</v>
      </c>
      <c r="CC497" s="80">
        <v>0</v>
      </c>
    </row>
    <row r="498" spans="1:81">
      <c r="A498" s="80" t="s">
        <v>2235</v>
      </c>
      <c r="B498" s="80">
        <v>287</v>
      </c>
      <c r="C498" s="80">
        <v>15</v>
      </c>
      <c r="D498" s="80">
        <v>17</v>
      </c>
      <c r="E498" s="80">
        <v>2018</v>
      </c>
      <c r="F498" s="80" t="s">
        <v>93</v>
      </c>
      <c r="G498" s="80" t="s">
        <v>2220</v>
      </c>
      <c r="H498" s="80" t="s">
        <v>2221</v>
      </c>
      <c r="I498" s="177"/>
      <c r="J498" s="81">
        <v>24.421278627058804</v>
      </c>
      <c r="K498" s="81">
        <v>1.4755295777905022</v>
      </c>
      <c r="L498" s="81">
        <v>5.2140616640851238</v>
      </c>
      <c r="M498" s="81">
        <v>14.780615113519669</v>
      </c>
      <c r="N498" s="81">
        <v>10.828602809381028</v>
      </c>
      <c r="O498" s="81">
        <v>13.232378652915523</v>
      </c>
      <c r="P498" s="81">
        <v>17.929349266676958</v>
      </c>
      <c r="Q498" s="81">
        <v>0.92451770844440917</v>
      </c>
      <c r="R498" s="81">
        <v>0</v>
      </c>
      <c r="S498" s="81">
        <v>2.2944263678765697</v>
      </c>
      <c r="T498" s="82"/>
      <c r="U498" s="81">
        <v>1391752</v>
      </c>
      <c r="V498" s="81">
        <v>825</v>
      </c>
      <c r="W498" s="81">
        <v>135</v>
      </c>
      <c r="X498" s="81">
        <v>4603</v>
      </c>
      <c r="Y498" s="81">
        <v>5719</v>
      </c>
      <c r="Z498" s="81">
        <v>8063</v>
      </c>
      <c r="AA498" s="81">
        <v>3751</v>
      </c>
      <c r="AB498" s="81">
        <v>14587</v>
      </c>
      <c r="AC498" s="81">
        <v>0</v>
      </c>
      <c r="AD498" s="81">
        <v>2.2944263678765702</v>
      </c>
      <c r="AE498" s="82"/>
      <c r="AF498" s="81">
        <v>10851139.549426841</v>
      </c>
      <c r="AG498" s="81">
        <v>1181867.413850131</v>
      </c>
      <c r="AH498" s="81">
        <v>1050159.1986173929</v>
      </c>
      <c r="AI498" s="81">
        <v>28792929.599736448</v>
      </c>
      <c r="AJ498" s="81">
        <v>19617697.0158595</v>
      </c>
      <c r="AK498" s="81">
        <v>0</v>
      </c>
      <c r="AL498" s="81">
        <v>0</v>
      </c>
      <c r="AM498" s="81">
        <v>2007916.7519508221</v>
      </c>
      <c r="AN498" s="81">
        <v>0</v>
      </c>
      <c r="AO498" s="81">
        <v>0</v>
      </c>
      <c r="AP498" s="82"/>
      <c r="AQ498" s="81">
        <v>131</v>
      </c>
      <c r="AR498" s="81">
        <v>24</v>
      </c>
      <c r="AS498" s="81">
        <v>0</v>
      </c>
      <c r="AT498" s="81">
        <v>0</v>
      </c>
      <c r="AU498" s="81">
        <v>0</v>
      </c>
      <c r="AV498" s="81">
        <v>0</v>
      </c>
      <c r="AW498" s="81" t="s">
        <v>564</v>
      </c>
      <c r="AX498" s="82"/>
      <c r="AY498" s="81">
        <v>590.20000000000005</v>
      </c>
      <c r="AZ498" s="81">
        <v>597</v>
      </c>
      <c r="BA498" s="81">
        <v>0</v>
      </c>
      <c r="BB498" s="81">
        <v>0</v>
      </c>
      <c r="BC498" s="81">
        <v>0</v>
      </c>
      <c r="BD498" s="81">
        <v>0</v>
      </c>
      <c r="BE498" s="81" t="s">
        <v>564</v>
      </c>
      <c r="BF498" s="82"/>
      <c r="BG498" s="81">
        <v>0</v>
      </c>
      <c r="BH498" s="81">
        <v>0</v>
      </c>
      <c r="BI498" s="81">
        <v>1.5680000000000001</v>
      </c>
      <c r="BJ498" s="81">
        <v>0</v>
      </c>
      <c r="BK498" s="81">
        <v>0</v>
      </c>
      <c r="BL498" s="81">
        <v>0</v>
      </c>
      <c r="BM498" s="82"/>
      <c r="BN498" s="81">
        <v>0</v>
      </c>
      <c r="BO498" s="81">
        <v>0</v>
      </c>
      <c r="BP498" s="81">
        <v>1</v>
      </c>
      <c r="BQ498" s="81">
        <v>0</v>
      </c>
      <c r="BR498" s="81">
        <v>0</v>
      </c>
      <c r="BS498" s="81">
        <v>0</v>
      </c>
      <c r="BT498"/>
      <c r="BU498" s="80">
        <v>1.5680000000000001</v>
      </c>
      <c r="BV498" s="80">
        <v>0</v>
      </c>
      <c r="BW498" s="80">
        <v>0</v>
      </c>
      <c r="BX498" s="80">
        <v>0</v>
      </c>
      <c r="BY498" s="80">
        <v>0</v>
      </c>
      <c r="BZ498" s="80">
        <v>0</v>
      </c>
      <c r="CA498" s="80">
        <v>0</v>
      </c>
      <c r="CB498" s="80">
        <v>0</v>
      </c>
      <c r="CC498" s="80">
        <v>0</v>
      </c>
    </row>
    <row r="499" spans="1:81">
      <c r="A499" s="80" t="s">
        <v>2236</v>
      </c>
      <c r="B499" s="80">
        <v>288</v>
      </c>
      <c r="C499" s="80">
        <v>16</v>
      </c>
      <c r="D499" s="80">
        <v>17</v>
      </c>
      <c r="E499" s="80">
        <v>2019</v>
      </c>
      <c r="F499" s="80" t="s">
        <v>73</v>
      </c>
      <c r="G499" s="80" t="s">
        <v>2220</v>
      </c>
      <c r="H499" s="80" t="s">
        <v>2221</v>
      </c>
      <c r="I499" s="177"/>
      <c r="J499" s="81">
        <v>22.800553902052737</v>
      </c>
      <c r="K499" s="81">
        <v>1.3765966215067036</v>
      </c>
      <c r="L499" s="81">
        <v>5.2599781762465128</v>
      </c>
      <c r="M499" s="81">
        <v>14.279513686852182</v>
      </c>
      <c r="N499" s="81">
        <v>11.217566956409261</v>
      </c>
      <c r="O499" s="81">
        <v>12.832461169105875</v>
      </c>
      <c r="P499" s="81">
        <v>17.091734668709304</v>
      </c>
      <c r="Q499" s="81">
        <v>0.88231227828747893</v>
      </c>
      <c r="R499" s="81">
        <v>0</v>
      </c>
      <c r="S499" s="81">
        <v>1.9876876108667845</v>
      </c>
      <c r="T499" s="82"/>
      <c r="U499" s="81">
        <v>1360677</v>
      </c>
      <c r="V499" s="81">
        <v>825</v>
      </c>
      <c r="W499" s="81">
        <v>135</v>
      </c>
      <c r="X499" s="81">
        <v>4603</v>
      </c>
      <c r="Y499" s="81">
        <v>5685</v>
      </c>
      <c r="Z499" s="81">
        <v>8034</v>
      </c>
      <c r="AA499" s="81">
        <v>3549</v>
      </c>
      <c r="AB499" s="81">
        <v>14298</v>
      </c>
      <c r="AC499" s="81">
        <v>0</v>
      </c>
      <c r="AD499" s="81">
        <v>1.987687610866784</v>
      </c>
      <c r="AE499" s="82"/>
      <c r="AF499" s="81">
        <v>10054252.268020861</v>
      </c>
      <c r="AG499" s="81">
        <v>1191739.218911309</v>
      </c>
      <c r="AH499" s="81">
        <v>1124038.7731623759</v>
      </c>
      <c r="AI499" s="81">
        <v>29349178.904665358</v>
      </c>
      <c r="AJ499" s="81">
        <v>20851561.136640482</v>
      </c>
      <c r="AK499" s="81">
        <v>0</v>
      </c>
      <c r="AL499" s="81">
        <v>0</v>
      </c>
      <c r="AM499" s="81">
        <v>1947279.9647136277</v>
      </c>
      <c r="AN499" s="81">
        <v>0</v>
      </c>
      <c r="AO499" s="81">
        <v>0</v>
      </c>
      <c r="AP499" s="82"/>
      <c r="AQ499" s="81">
        <v>133</v>
      </c>
      <c r="AR499" s="81">
        <v>24</v>
      </c>
      <c r="AS499" s="81">
        <v>0</v>
      </c>
      <c r="AT499" s="81">
        <v>0</v>
      </c>
      <c r="AU499" s="81">
        <v>0</v>
      </c>
      <c r="AV499" s="81">
        <v>0</v>
      </c>
      <c r="AW499" s="81" t="s">
        <v>564</v>
      </c>
      <c r="AX499" s="82"/>
      <c r="AY499" s="81">
        <v>598.5</v>
      </c>
      <c r="AZ499" s="81">
        <v>596.6</v>
      </c>
      <c r="BA499" s="81">
        <v>0</v>
      </c>
      <c r="BB499" s="81">
        <v>0</v>
      </c>
      <c r="BC499" s="81">
        <v>0</v>
      </c>
      <c r="BD499" s="81">
        <v>0</v>
      </c>
      <c r="BE499" s="81" t="s">
        <v>564</v>
      </c>
      <c r="BF499" s="82"/>
      <c r="BG499" s="81">
        <v>0</v>
      </c>
      <c r="BH499" s="81">
        <v>0</v>
      </c>
      <c r="BI499" s="81">
        <v>2.4969999999999999</v>
      </c>
      <c r="BJ499" s="81">
        <v>0</v>
      </c>
      <c r="BK499" s="81">
        <v>0</v>
      </c>
      <c r="BL499" s="81">
        <v>0</v>
      </c>
      <c r="BM499" s="82"/>
      <c r="BN499" s="81">
        <v>0</v>
      </c>
      <c r="BO499" s="81">
        <v>0</v>
      </c>
      <c r="BP499" s="81">
        <v>1</v>
      </c>
      <c r="BQ499" s="81">
        <v>0</v>
      </c>
      <c r="BR499" s="81">
        <v>0</v>
      </c>
      <c r="BS499" s="81">
        <v>0</v>
      </c>
      <c r="BT499"/>
      <c r="BU499" s="80">
        <v>2.4969999999999999</v>
      </c>
      <c r="BV499" s="80">
        <v>0</v>
      </c>
      <c r="BW499" s="80">
        <v>0</v>
      </c>
      <c r="BX499" s="80">
        <v>0</v>
      </c>
      <c r="BY499" s="80">
        <v>0</v>
      </c>
      <c r="BZ499" s="80">
        <v>0</v>
      </c>
      <c r="CA499" s="80">
        <v>0</v>
      </c>
      <c r="CB499" s="80">
        <v>0</v>
      </c>
      <c r="CC499" s="80">
        <v>0</v>
      </c>
    </row>
    <row r="500" spans="1:81">
      <c r="A500" s="80" t="s">
        <v>2237</v>
      </c>
      <c r="B500" s="80">
        <v>289</v>
      </c>
      <c r="C500" s="80">
        <v>17</v>
      </c>
      <c r="D500" s="80">
        <v>17</v>
      </c>
      <c r="E500" s="80">
        <v>2020</v>
      </c>
      <c r="F500" s="80" t="s">
        <v>218</v>
      </c>
      <c r="G500" s="80" t="s">
        <v>2220</v>
      </c>
      <c r="H500" s="80" t="s">
        <v>2221</v>
      </c>
      <c r="I500" s="177"/>
      <c r="J500" s="81">
        <v>18.95995071224063</v>
      </c>
      <c r="K500" s="81">
        <v>1.1897314790326574</v>
      </c>
      <c r="L500" s="81">
        <v>6.8811399491685981</v>
      </c>
      <c r="M500" s="81">
        <v>13.951317499875579</v>
      </c>
      <c r="N500" s="81">
        <v>11.034124820013931</v>
      </c>
      <c r="O500" s="81">
        <v>11.191272743253492</v>
      </c>
      <c r="P500" s="81">
        <v>16.254292961953489</v>
      </c>
      <c r="Q500" s="81">
        <v>0.82371549959920665</v>
      </c>
      <c r="R500" s="81">
        <v>0</v>
      </c>
      <c r="S500" s="81">
        <v>2.0206258778431492</v>
      </c>
      <c r="T500" s="82"/>
      <c r="U500" s="81">
        <v>1098287</v>
      </c>
      <c r="V500" s="81">
        <v>631</v>
      </c>
      <c r="W500" s="81">
        <v>225</v>
      </c>
      <c r="X500" s="81">
        <v>4560</v>
      </c>
      <c r="Y500" s="81">
        <v>5631</v>
      </c>
      <c r="Z500" s="81">
        <v>7997</v>
      </c>
      <c r="AA500" s="81">
        <v>3667</v>
      </c>
      <c r="AB500" s="81">
        <v>13970</v>
      </c>
      <c r="AC500" s="81">
        <v>0</v>
      </c>
      <c r="AD500" s="81">
        <v>2.0206258778431492</v>
      </c>
      <c r="AE500" s="82"/>
      <c r="AF500" s="81">
        <v>8651131.4533122461</v>
      </c>
      <c r="AG500" s="81">
        <v>933020.31747746852</v>
      </c>
      <c r="AH500" s="81">
        <v>1504004.8420014072</v>
      </c>
      <c r="AI500" s="81">
        <v>27340293.339039855</v>
      </c>
      <c r="AJ500" s="81">
        <v>19597574.113180332</v>
      </c>
      <c r="AK500" s="81"/>
      <c r="AL500" s="81"/>
      <c r="AM500" s="81">
        <v>1823240.2099372209</v>
      </c>
      <c r="AN500" s="81"/>
      <c r="AO500" s="81"/>
      <c r="AP500" s="82"/>
      <c r="AQ500" s="81">
        <v>137</v>
      </c>
      <c r="AR500" s="81">
        <v>24</v>
      </c>
      <c r="AS500" s="81">
        <v>0</v>
      </c>
      <c r="AT500" s="81">
        <v>0</v>
      </c>
      <c r="AU500" s="81">
        <v>0</v>
      </c>
      <c r="AV500" s="81">
        <v>0</v>
      </c>
      <c r="AW500" s="81">
        <v>0</v>
      </c>
      <c r="AX500" s="82"/>
      <c r="AY500" s="81">
        <v>619.30000000000018</v>
      </c>
      <c r="AZ500" s="81">
        <v>596.6</v>
      </c>
      <c r="BA500" s="81">
        <v>0</v>
      </c>
      <c r="BB500" s="81">
        <v>0</v>
      </c>
      <c r="BC500" s="81">
        <v>0</v>
      </c>
      <c r="BD500" s="81">
        <v>0</v>
      </c>
      <c r="BE500" s="81">
        <v>0</v>
      </c>
      <c r="BF500" s="82"/>
      <c r="BG500" s="81">
        <v>0</v>
      </c>
      <c r="BH500" s="81">
        <v>0</v>
      </c>
      <c r="BI500" s="81">
        <v>2.86</v>
      </c>
      <c r="BJ500" s="81">
        <v>0</v>
      </c>
      <c r="BK500" s="81">
        <v>0</v>
      </c>
      <c r="BL500" s="81">
        <v>0</v>
      </c>
      <c r="BM500" s="82"/>
      <c r="BN500" s="81">
        <v>0</v>
      </c>
      <c r="BO500" s="81">
        <v>0</v>
      </c>
      <c r="BP500" s="81">
        <v>1</v>
      </c>
      <c r="BQ500" s="81">
        <v>0</v>
      </c>
      <c r="BR500" s="81">
        <v>0</v>
      </c>
      <c r="BS500" s="81">
        <v>0</v>
      </c>
      <c r="BT500"/>
      <c r="BU500" s="80">
        <v>2.86</v>
      </c>
      <c r="BV500" s="80">
        <v>0</v>
      </c>
      <c r="BW500" s="80">
        <v>0</v>
      </c>
      <c r="BX500" s="80">
        <v>0</v>
      </c>
      <c r="BY500" s="80">
        <v>0</v>
      </c>
      <c r="BZ500" s="80">
        <v>0</v>
      </c>
      <c r="CA500" s="80">
        <v>0</v>
      </c>
      <c r="CB500" s="80">
        <v>0</v>
      </c>
      <c r="CC500" s="80">
        <v>0</v>
      </c>
    </row>
    <row r="501" spans="1:81">
      <c r="A501" s="80" t="s">
        <v>2238</v>
      </c>
      <c r="B501" s="80">
        <v>289</v>
      </c>
      <c r="C501" s="80">
        <v>18</v>
      </c>
      <c r="D501" s="80">
        <v>17</v>
      </c>
      <c r="E501" s="80">
        <v>2021</v>
      </c>
      <c r="F501" s="80" t="s">
        <v>75</v>
      </c>
      <c r="G501" s="174" t="s">
        <v>2220</v>
      </c>
      <c r="H501" s="80" t="s">
        <v>2221</v>
      </c>
      <c r="I501" s="177"/>
      <c r="J501" s="81">
        <v>17.179408686519842</v>
      </c>
      <c r="K501" s="81">
        <v>1.2150366233765657</v>
      </c>
      <c r="L501" s="81">
        <v>7.1960093726418908</v>
      </c>
      <c r="M501" s="81">
        <v>13.089089548941262</v>
      </c>
      <c r="N501" s="81">
        <v>9.7277148456733897</v>
      </c>
      <c r="O501" s="81">
        <v>10.818347821403517</v>
      </c>
      <c r="P501" s="81">
        <v>16.53577197505788</v>
      </c>
      <c r="Q501" s="81">
        <v>0.81355137249899445</v>
      </c>
      <c r="R501" s="81">
        <v>0</v>
      </c>
      <c r="S501" s="81">
        <v>2.1679047815041521</v>
      </c>
      <c r="T501" s="82"/>
      <c r="U501" s="81">
        <v>1061892</v>
      </c>
      <c r="V501" s="81">
        <v>631</v>
      </c>
      <c r="W501" s="81">
        <v>225</v>
      </c>
      <c r="X501" s="81">
        <v>4560</v>
      </c>
      <c r="Y501" s="81">
        <v>5592</v>
      </c>
      <c r="Z501" s="81">
        <v>7960</v>
      </c>
      <c r="AA501" s="81">
        <v>3638</v>
      </c>
      <c r="AB501" s="81">
        <v>13634</v>
      </c>
      <c r="AC501" s="81">
        <v>0</v>
      </c>
      <c r="AD501" s="81">
        <v>2.1679047815041521</v>
      </c>
      <c r="AE501" s="82"/>
      <c r="AF501" s="81">
        <v>7874354.1423798408</v>
      </c>
      <c r="AG501" s="81">
        <v>996375.126483812</v>
      </c>
      <c r="AH501" s="81">
        <v>1520952.8558187885</v>
      </c>
      <c r="AI501" s="81">
        <v>29510905.453672409</v>
      </c>
      <c r="AJ501" s="81">
        <v>19893312.39607222</v>
      </c>
      <c r="AK501" s="81">
        <v>0</v>
      </c>
      <c r="AL501" s="81">
        <v>0</v>
      </c>
      <c r="AM501" s="81">
        <v>1789651.8463715848</v>
      </c>
      <c r="AN501" s="81">
        <v>0</v>
      </c>
      <c r="AO501" s="81">
        <v>0</v>
      </c>
      <c r="AP501" s="82"/>
      <c r="AQ501" s="81">
        <v>146</v>
      </c>
      <c r="AR501" s="81">
        <v>26</v>
      </c>
      <c r="AS501" s="81">
        <v>0</v>
      </c>
      <c r="AT501" s="81">
        <v>0</v>
      </c>
      <c r="AU501" s="81">
        <v>0</v>
      </c>
      <c r="AV501" s="81">
        <v>0</v>
      </c>
      <c r="AW501" s="81"/>
      <c r="AX501" s="82"/>
      <c r="AY501" s="81">
        <v>669</v>
      </c>
      <c r="AZ501" s="81">
        <v>662.6</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2239</v>
      </c>
      <c r="B502" s="80">
        <v>289</v>
      </c>
      <c r="C502" s="80">
        <v>19</v>
      </c>
      <c r="D502" s="80">
        <v>17</v>
      </c>
      <c r="E502" s="80">
        <v>2022</v>
      </c>
      <c r="F502" s="80" t="s">
        <v>568</v>
      </c>
      <c r="G502" s="174" t="s">
        <v>2220</v>
      </c>
      <c r="H502" s="80" t="s">
        <v>2221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158</v>
      </c>
      <c r="AR502" s="81">
        <v>28</v>
      </c>
      <c r="AS502" s="81">
        <v>0</v>
      </c>
      <c r="AT502" s="81">
        <v>0</v>
      </c>
      <c r="AU502" s="81">
        <v>0</v>
      </c>
      <c r="AV502" s="81">
        <v>0</v>
      </c>
      <c r="AW502" s="81"/>
      <c r="AX502" s="82"/>
      <c r="AY502" s="81">
        <v>744.1</v>
      </c>
      <c r="AZ502" s="81">
        <v>712.1</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2240</v>
      </c>
      <c r="B503" s="80">
        <v>52</v>
      </c>
      <c r="C503" s="80">
        <v>1</v>
      </c>
      <c r="D503" s="80">
        <v>4</v>
      </c>
      <c r="E503" s="80">
        <v>1990</v>
      </c>
      <c r="F503" s="80" t="s">
        <v>562</v>
      </c>
      <c r="G503" s="80" t="s">
        <v>2241</v>
      </c>
      <c r="H503" s="80" t="s">
        <v>2242</v>
      </c>
      <c r="I503" s="177"/>
      <c r="J503" s="81">
        <v>18.51404223751101</v>
      </c>
      <c r="K503" s="81">
        <v>2.8155333934235487</v>
      </c>
      <c r="L503" s="81">
        <v>1.9609978869304043</v>
      </c>
      <c r="M503" s="81">
        <v>8.7484406802315924</v>
      </c>
      <c r="N503" s="81">
        <v>10.196774235629587</v>
      </c>
      <c r="O503" s="81">
        <v>9.5742476081189611</v>
      </c>
      <c r="P503" s="81">
        <v>13.718483587950043</v>
      </c>
      <c r="Q503" s="81">
        <v>0.89914126869904853</v>
      </c>
      <c r="R503" s="81">
        <v>0.39106983899862396</v>
      </c>
      <c r="S503" s="81">
        <v>1.0507867125689159</v>
      </c>
      <c r="T503" s="82"/>
      <c r="U503" s="81">
        <v>2532221</v>
      </c>
      <c r="V503" s="81">
        <v>640</v>
      </c>
      <c r="W503" s="81">
        <v>18</v>
      </c>
      <c r="X503" s="81">
        <v>3513</v>
      </c>
      <c r="Y503" s="81">
        <v>4233</v>
      </c>
      <c r="Z503" s="81">
        <v>3938</v>
      </c>
      <c r="AA503" s="81">
        <v>3331</v>
      </c>
      <c r="AB503" s="81">
        <v>14599</v>
      </c>
      <c r="AC503" s="81">
        <v>67734</v>
      </c>
      <c r="AD503" s="81">
        <v>1.0507867125689159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2243</v>
      </c>
      <c r="B504" s="80">
        <v>53</v>
      </c>
      <c r="C504" s="80">
        <v>2</v>
      </c>
      <c r="D504" s="80">
        <v>4</v>
      </c>
      <c r="E504" s="80">
        <v>2005</v>
      </c>
      <c r="F504" s="80" t="s">
        <v>565</v>
      </c>
      <c r="G504" s="80" t="s">
        <v>2241</v>
      </c>
      <c r="H504" s="80" t="s">
        <v>2242</v>
      </c>
      <c r="I504" s="177"/>
      <c r="J504" s="81">
        <v>17.107875990023569</v>
      </c>
      <c r="K504" s="81">
        <v>1.2134462743328418</v>
      </c>
      <c r="L504" s="81">
        <v>0</v>
      </c>
      <c r="M504" s="81">
        <v>10.937137666816961</v>
      </c>
      <c r="N504" s="81">
        <v>14.440590204994287</v>
      </c>
      <c r="O504" s="81">
        <v>16.301582698885916</v>
      </c>
      <c r="P504" s="81">
        <v>12.968923187220255</v>
      </c>
      <c r="Q504" s="81">
        <v>0.91152983036924506</v>
      </c>
      <c r="R504" s="81">
        <v>5.9848680915659515E-2</v>
      </c>
      <c r="S504" s="81">
        <v>0.76784429689177436</v>
      </c>
      <c r="T504" s="82"/>
      <c r="U504" s="81">
        <v>2550327</v>
      </c>
      <c r="V504" s="81">
        <v>530</v>
      </c>
      <c r="W504" s="81">
        <v>0</v>
      </c>
      <c r="X504" s="81">
        <v>2391</v>
      </c>
      <c r="Y504" s="81">
        <v>5305</v>
      </c>
      <c r="Z504" s="81">
        <v>7759</v>
      </c>
      <c r="AA504" s="81">
        <v>2579</v>
      </c>
      <c r="AB504" s="81">
        <v>15472</v>
      </c>
      <c r="AC504" s="81">
        <v>10583</v>
      </c>
      <c r="AD504" s="81">
        <v>0.76784429689177436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2244</v>
      </c>
      <c r="B505" s="80">
        <v>54</v>
      </c>
      <c r="C505" s="80">
        <v>3</v>
      </c>
      <c r="D505" s="80">
        <v>4</v>
      </c>
      <c r="E505" s="80">
        <v>2006</v>
      </c>
      <c r="F505" s="80" t="s">
        <v>566</v>
      </c>
      <c r="G505" s="80" t="s">
        <v>2241</v>
      </c>
      <c r="H505" s="80" t="s">
        <v>2242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2245</v>
      </c>
      <c r="B506" s="80">
        <v>55</v>
      </c>
      <c r="C506" s="80">
        <v>4</v>
      </c>
      <c r="D506" s="80">
        <v>4</v>
      </c>
      <c r="E506" s="80">
        <v>2007</v>
      </c>
      <c r="F506" s="80" t="s">
        <v>567</v>
      </c>
      <c r="G506" s="80" t="s">
        <v>2241</v>
      </c>
      <c r="H506" s="80" t="s">
        <v>2242</v>
      </c>
      <c r="I506" s="177"/>
      <c r="J506" s="81">
        <v>13.95650910735994</v>
      </c>
      <c r="K506" s="81">
        <v>1.0889769848829023</v>
      </c>
      <c r="L506" s="81">
        <v>4.6931689354874715</v>
      </c>
      <c r="M506" s="81">
        <v>13.269124791208762</v>
      </c>
      <c r="N506" s="81">
        <v>14.947683208743911</v>
      </c>
      <c r="O506" s="81">
        <v>15.897612426000777</v>
      </c>
      <c r="P506" s="81">
        <v>12.53646096250201</v>
      </c>
      <c r="Q506" s="81">
        <v>0.9427092982537556</v>
      </c>
      <c r="R506" s="81">
        <v>1.8020595231624869E-2</v>
      </c>
      <c r="S506" s="81">
        <v>1.1826572388545746</v>
      </c>
      <c r="T506" s="82"/>
      <c r="U506" s="81">
        <v>2800761</v>
      </c>
      <c r="V506" s="81">
        <v>445</v>
      </c>
      <c r="W506" s="81">
        <v>42</v>
      </c>
      <c r="X506" s="81">
        <v>3518</v>
      </c>
      <c r="Y506" s="81">
        <v>5378</v>
      </c>
      <c r="Z506" s="81">
        <v>7866</v>
      </c>
      <c r="AA506" s="81">
        <v>2455</v>
      </c>
      <c r="AB506" s="81">
        <v>15155</v>
      </c>
      <c r="AC506" s="81">
        <v>3278</v>
      </c>
      <c r="AD506" s="81">
        <v>1.1826572388545746</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2246</v>
      </c>
      <c r="B507" s="80">
        <v>56</v>
      </c>
      <c r="C507" s="80">
        <v>5</v>
      </c>
      <c r="D507" s="80">
        <v>4</v>
      </c>
      <c r="E507" s="80">
        <v>2008</v>
      </c>
      <c r="F507" s="80" t="s">
        <v>84</v>
      </c>
      <c r="G507" s="80" t="s">
        <v>2241</v>
      </c>
      <c r="H507" s="80" t="s">
        <v>2242</v>
      </c>
      <c r="I507" s="177"/>
      <c r="J507" s="81">
        <v>14.849796169105302</v>
      </c>
      <c r="K507" s="81">
        <v>0.80050623269261278</v>
      </c>
      <c r="L507" s="81">
        <v>3.8889252172488069</v>
      </c>
      <c r="M507" s="81">
        <v>14.113913600072747</v>
      </c>
      <c r="N507" s="81">
        <v>14.700198444004323</v>
      </c>
      <c r="O507" s="81">
        <v>15.600667073806171</v>
      </c>
      <c r="P507" s="81">
        <v>11.966199493795102</v>
      </c>
      <c r="Q507" s="81">
        <v>0.922267070684057</v>
      </c>
      <c r="R507" s="81">
        <v>3.3014580462989621E-2</v>
      </c>
      <c r="S507" s="81">
        <v>1.0462026169519711</v>
      </c>
      <c r="T507" s="82"/>
      <c r="U507" s="81">
        <v>3174655</v>
      </c>
      <c r="V507" s="81">
        <v>445</v>
      </c>
      <c r="W507" s="81">
        <v>42</v>
      </c>
      <c r="X507" s="81">
        <v>3518</v>
      </c>
      <c r="Y507" s="81">
        <v>5398</v>
      </c>
      <c r="Z507" s="81">
        <v>7990</v>
      </c>
      <c r="AA507" s="81">
        <v>2346</v>
      </c>
      <c r="AB507" s="81">
        <v>15070</v>
      </c>
      <c r="AC507" s="81">
        <v>6236</v>
      </c>
      <c r="AD507" s="81">
        <v>1.0462026169519711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2247</v>
      </c>
      <c r="B508" s="80">
        <v>57</v>
      </c>
      <c r="C508" s="80">
        <v>6</v>
      </c>
      <c r="D508" s="80">
        <v>4</v>
      </c>
      <c r="E508" s="80">
        <v>2009</v>
      </c>
      <c r="F508" s="80" t="s">
        <v>85</v>
      </c>
      <c r="G508" s="80" t="s">
        <v>2241</v>
      </c>
      <c r="H508" s="80" t="s">
        <v>2242</v>
      </c>
      <c r="I508" s="177"/>
      <c r="J508" s="81">
        <v>16.183568481035902</v>
      </c>
      <c r="K508" s="81">
        <v>0.74893924056193606</v>
      </c>
      <c r="L508" s="81">
        <v>6.2490007825686824</v>
      </c>
      <c r="M508" s="81">
        <v>13.798529435234023</v>
      </c>
      <c r="N508" s="81">
        <v>13.450352813695785</v>
      </c>
      <c r="O508" s="81">
        <v>15.90823235595315</v>
      </c>
      <c r="P508" s="81">
        <v>11.36782933773109</v>
      </c>
      <c r="Q508" s="81">
        <v>0.87872903475518016</v>
      </c>
      <c r="R508" s="81">
        <v>2.0198219508216396E-2</v>
      </c>
      <c r="S508" s="81">
        <v>1.105841711871091</v>
      </c>
      <c r="T508" s="82"/>
      <c r="U508" s="81">
        <v>2990762</v>
      </c>
      <c r="V508" s="81">
        <v>396</v>
      </c>
      <c r="W508" s="81">
        <v>73</v>
      </c>
      <c r="X508" s="81">
        <v>3598</v>
      </c>
      <c r="Y508" s="81">
        <v>5429</v>
      </c>
      <c r="Z508" s="81">
        <v>8042</v>
      </c>
      <c r="AA508" s="81">
        <v>2288</v>
      </c>
      <c r="AB508" s="81">
        <v>15073</v>
      </c>
      <c r="AC508" s="81">
        <v>3722</v>
      </c>
      <c r="AD508" s="81">
        <v>1.105841711871091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13.3</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2248</v>
      </c>
      <c r="B509" s="80">
        <v>58</v>
      </c>
      <c r="C509" s="80">
        <v>7</v>
      </c>
      <c r="D509" s="80">
        <v>4</v>
      </c>
      <c r="E509" s="80">
        <v>2010</v>
      </c>
      <c r="F509" s="80" t="s">
        <v>86</v>
      </c>
      <c r="G509" s="80" t="s">
        <v>2241</v>
      </c>
      <c r="H509" s="80" t="s">
        <v>2242</v>
      </c>
      <c r="I509" s="177"/>
      <c r="J509" s="81">
        <v>12.582419197614287</v>
      </c>
      <c r="K509" s="81">
        <v>0.81222787781580252</v>
      </c>
      <c r="L509" s="81">
        <v>5.6318184355633072</v>
      </c>
      <c r="M509" s="81">
        <v>14.798729962604009</v>
      </c>
      <c r="N509" s="81">
        <v>15.337627502416774</v>
      </c>
      <c r="O509" s="81">
        <v>16.000047421394466</v>
      </c>
      <c r="P509" s="81">
        <v>11.480647472286234</v>
      </c>
      <c r="Q509" s="81">
        <v>0.91426181809421825</v>
      </c>
      <c r="R509" s="81">
        <v>1.5948135322358399E-2</v>
      </c>
      <c r="S509" s="81">
        <v>1.2140729037210725</v>
      </c>
      <c r="T509" s="82"/>
      <c r="U509" s="81">
        <v>2777660</v>
      </c>
      <c r="V509" s="81">
        <v>396</v>
      </c>
      <c r="W509" s="81">
        <v>73</v>
      </c>
      <c r="X509" s="81">
        <v>3598</v>
      </c>
      <c r="Y509" s="81">
        <v>5461</v>
      </c>
      <c r="Z509" s="81">
        <v>8126</v>
      </c>
      <c r="AA509" s="81">
        <v>2253</v>
      </c>
      <c r="AB509" s="81">
        <v>15027</v>
      </c>
      <c r="AC509" s="81">
        <v>2785</v>
      </c>
      <c r="AD509" s="81">
        <v>1.2140729037210725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16.067</v>
      </c>
      <c r="BJ509" s="81">
        <v>0</v>
      </c>
      <c r="BK509" s="81">
        <v>0</v>
      </c>
      <c r="BL509" s="81">
        <v>0</v>
      </c>
      <c r="BM509" s="82"/>
      <c r="BN509" s="81">
        <v>0</v>
      </c>
      <c r="BO509" s="81">
        <v>0</v>
      </c>
      <c r="BP509" s="81">
        <v>1</v>
      </c>
      <c r="BQ509" s="81">
        <v>0</v>
      </c>
      <c r="BR509" s="81">
        <v>0</v>
      </c>
      <c r="BS509" s="81">
        <v>0</v>
      </c>
      <c r="BT509"/>
      <c r="BU509" s="80">
        <v>16.067</v>
      </c>
      <c r="BV509" s="80">
        <v>0</v>
      </c>
      <c r="BW509" s="80">
        <v>0</v>
      </c>
      <c r="BX509" s="80">
        <v>0</v>
      </c>
      <c r="BY509" s="80">
        <v>0</v>
      </c>
      <c r="BZ509" s="80">
        <v>0</v>
      </c>
      <c r="CA509" s="80">
        <v>0</v>
      </c>
      <c r="CB509" s="80">
        <v>0</v>
      </c>
      <c r="CC509" s="80">
        <v>0</v>
      </c>
    </row>
    <row r="510" spans="1:81">
      <c r="A510" s="80" t="s">
        <v>2249</v>
      </c>
      <c r="B510" s="80">
        <v>59</v>
      </c>
      <c r="C510" s="80">
        <v>8</v>
      </c>
      <c r="D510" s="80">
        <v>4</v>
      </c>
      <c r="E510" s="80">
        <v>2011</v>
      </c>
      <c r="F510" s="80" t="s">
        <v>87</v>
      </c>
      <c r="G510" s="80" t="s">
        <v>2241</v>
      </c>
      <c r="H510" s="80" t="s">
        <v>2242</v>
      </c>
      <c r="I510" s="177"/>
      <c r="J510" s="81">
        <v>16.202600238037313</v>
      </c>
      <c r="K510" s="81">
        <v>1.0853859381057391</v>
      </c>
      <c r="L510" s="81">
        <v>5.1822001767931871</v>
      </c>
      <c r="M510" s="81">
        <v>17.15071160393012</v>
      </c>
      <c r="N510" s="81">
        <v>17.837636231837358</v>
      </c>
      <c r="O510" s="81">
        <v>15.837133116184832</v>
      </c>
      <c r="P510" s="81">
        <v>11.044957103120598</v>
      </c>
      <c r="Q510" s="81">
        <v>1.0451656567788881</v>
      </c>
      <c r="R510" s="81">
        <v>4.5537520341464084E-2</v>
      </c>
      <c r="S510" s="81">
        <v>1.3529360086882607</v>
      </c>
      <c r="T510" s="82"/>
      <c r="U510" s="81">
        <v>2481246</v>
      </c>
      <c r="V510" s="81">
        <v>396</v>
      </c>
      <c r="W510" s="81">
        <v>73</v>
      </c>
      <c r="X510" s="81">
        <v>3598</v>
      </c>
      <c r="Y510" s="81">
        <v>5496</v>
      </c>
      <c r="Z510" s="81">
        <v>8218</v>
      </c>
      <c r="AA510" s="81">
        <v>2232</v>
      </c>
      <c r="AB510" s="81">
        <v>14893</v>
      </c>
      <c r="AC510" s="81">
        <v>7939</v>
      </c>
      <c r="AD510" s="81">
        <v>1.3529360086882607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14.564</v>
      </c>
      <c r="BJ510" s="81">
        <v>0</v>
      </c>
      <c r="BK510" s="81">
        <v>0</v>
      </c>
      <c r="BL510" s="81">
        <v>0</v>
      </c>
      <c r="BM510" s="82"/>
      <c r="BN510" s="81">
        <v>0</v>
      </c>
      <c r="BO510" s="81">
        <v>0</v>
      </c>
      <c r="BP510" s="81">
        <v>1</v>
      </c>
      <c r="BQ510" s="81">
        <v>0</v>
      </c>
      <c r="BR510" s="81">
        <v>0</v>
      </c>
      <c r="BS510" s="81">
        <v>0</v>
      </c>
      <c r="BT510"/>
      <c r="BU510" s="80">
        <v>14.564</v>
      </c>
      <c r="BV510" s="80">
        <v>0</v>
      </c>
      <c r="BW510" s="80">
        <v>0</v>
      </c>
      <c r="BX510" s="80">
        <v>0</v>
      </c>
      <c r="BY510" s="80">
        <v>0</v>
      </c>
      <c r="BZ510" s="80">
        <v>0</v>
      </c>
      <c r="CA510" s="80">
        <v>0</v>
      </c>
      <c r="CB510" s="80">
        <v>0</v>
      </c>
      <c r="CC510" s="80">
        <v>0</v>
      </c>
    </row>
    <row r="511" spans="1:81">
      <c r="A511" s="80" t="s">
        <v>2250</v>
      </c>
      <c r="B511" s="80">
        <v>60</v>
      </c>
      <c r="C511" s="80">
        <v>9</v>
      </c>
      <c r="D511" s="80">
        <v>4</v>
      </c>
      <c r="E511" s="80">
        <v>2012</v>
      </c>
      <c r="F511" s="80" t="s">
        <v>88</v>
      </c>
      <c r="G511" s="80" t="s">
        <v>2241</v>
      </c>
      <c r="H511" s="80" t="s">
        <v>2242</v>
      </c>
      <c r="I511" s="177"/>
      <c r="J511" s="81">
        <v>20.222742703448922</v>
      </c>
      <c r="K511" s="81">
        <v>1.049032260999782</v>
      </c>
      <c r="L511" s="81">
        <v>5.0244188608777938</v>
      </c>
      <c r="M511" s="81">
        <v>18.580116510421735</v>
      </c>
      <c r="N511" s="81">
        <v>20.707268120788406</v>
      </c>
      <c r="O511" s="81">
        <v>15.884584296400623</v>
      </c>
      <c r="P511" s="81">
        <v>10.769389125592532</v>
      </c>
      <c r="Q511" s="81">
        <v>1.1215180451074656</v>
      </c>
      <c r="R511" s="81">
        <v>9.1677151792819517E-2</v>
      </c>
      <c r="S511" s="81">
        <v>1.6329988972823832</v>
      </c>
      <c r="T511" s="82"/>
      <c r="U511" s="81">
        <v>2773345</v>
      </c>
      <c r="V511" s="81">
        <v>396</v>
      </c>
      <c r="W511" s="81">
        <v>73</v>
      </c>
      <c r="X511" s="81">
        <v>3598</v>
      </c>
      <c r="Y511" s="81">
        <v>5514</v>
      </c>
      <c r="Z511" s="81">
        <v>8308</v>
      </c>
      <c r="AA511" s="81">
        <v>2164</v>
      </c>
      <c r="AB511" s="81">
        <v>14709</v>
      </c>
      <c r="AC511" s="81">
        <v>15569</v>
      </c>
      <c r="AD511" s="81">
        <v>1.6329988972823832</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15.981999999999999</v>
      </c>
      <c r="BJ511" s="81">
        <v>0</v>
      </c>
      <c r="BK511" s="81">
        <v>0</v>
      </c>
      <c r="BL511" s="81">
        <v>0</v>
      </c>
      <c r="BM511" s="82"/>
      <c r="BN511" s="81">
        <v>0</v>
      </c>
      <c r="BO511" s="81">
        <v>0</v>
      </c>
      <c r="BP511" s="81">
        <v>2</v>
      </c>
      <c r="BQ511" s="81">
        <v>0</v>
      </c>
      <c r="BR511" s="81">
        <v>0</v>
      </c>
      <c r="BS511" s="81">
        <v>0</v>
      </c>
      <c r="BT511"/>
      <c r="BU511" s="80">
        <v>15.981999999999999</v>
      </c>
      <c r="BV511" s="80">
        <v>0</v>
      </c>
      <c r="BW511" s="80">
        <v>0</v>
      </c>
      <c r="BX511" s="80">
        <v>0</v>
      </c>
      <c r="BY511" s="80">
        <v>0</v>
      </c>
      <c r="BZ511" s="80">
        <v>0</v>
      </c>
      <c r="CA511" s="80">
        <v>0</v>
      </c>
      <c r="CB511" s="80">
        <v>0</v>
      </c>
      <c r="CC511" s="80">
        <v>0</v>
      </c>
    </row>
    <row r="512" spans="1:81">
      <c r="A512" s="80" t="s">
        <v>2251</v>
      </c>
      <c r="B512" s="80">
        <v>61</v>
      </c>
      <c r="C512" s="80">
        <v>10</v>
      </c>
      <c r="D512" s="80">
        <v>4</v>
      </c>
      <c r="E512" s="80">
        <v>2013</v>
      </c>
      <c r="F512" s="80" t="s">
        <v>89</v>
      </c>
      <c r="G512" s="80" t="s">
        <v>2241</v>
      </c>
      <c r="H512" s="80" t="s">
        <v>2242</v>
      </c>
      <c r="I512" s="177"/>
      <c r="J512" s="81">
        <v>23.332883913247585</v>
      </c>
      <c r="K512" s="81">
        <v>0.99081592109907635</v>
      </c>
      <c r="L512" s="81">
        <v>5.0985043073965874</v>
      </c>
      <c r="M512" s="81">
        <v>18.81884977428243</v>
      </c>
      <c r="N512" s="81">
        <v>20.151092611158482</v>
      </c>
      <c r="O512" s="81">
        <v>15.471064288191426</v>
      </c>
      <c r="P512" s="81">
        <v>10.735036570137927</v>
      </c>
      <c r="Q512" s="81">
        <v>1.1345062584417842</v>
      </c>
      <c r="R512" s="81">
        <v>0.12052712721684658</v>
      </c>
      <c r="S512" s="81">
        <v>0.93769494712035839</v>
      </c>
      <c r="T512" s="82"/>
      <c r="U512" s="81">
        <v>2379642</v>
      </c>
      <c r="V512" s="81">
        <v>396</v>
      </c>
      <c r="W512" s="81">
        <v>73</v>
      </c>
      <c r="X512" s="81">
        <v>3598</v>
      </c>
      <c r="Y512" s="81">
        <v>5539</v>
      </c>
      <c r="Z512" s="81">
        <v>8453</v>
      </c>
      <c r="AA512" s="81">
        <v>2149</v>
      </c>
      <c r="AB512" s="81">
        <v>14666</v>
      </c>
      <c r="AC512" s="81">
        <v>19980</v>
      </c>
      <c r="AD512" s="81">
        <v>0.93769494712035839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16.192</v>
      </c>
      <c r="BJ512" s="81">
        <v>0</v>
      </c>
      <c r="BK512" s="81">
        <v>0</v>
      </c>
      <c r="BL512" s="81">
        <v>0</v>
      </c>
      <c r="BM512" s="82"/>
      <c r="BN512" s="81">
        <v>0</v>
      </c>
      <c r="BO512" s="81">
        <v>0</v>
      </c>
      <c r="BP512" s="81">
        <v>2</v>
      </c>
      <c r="BQ512" s="81">
        <v>0</v>
      </c>
      <c r="BR512" s="81">
        <v>0</v>
      </c>
      <c r="BS512" s="81">
        <v>0</v>
      </c>
      <c r="BT512"/>
      <c r="BU512" s="80">
        <v>16.192</v>
      </c>
      <c r="BV512" s="80">
        <v>0</v>
      </c>
      <c r="BW512" s="80">
        <v>0</v>
      </c>
      <c r="BX512" s="80">
        <v>0</v>
      </c>
      <c r="BY512" s="80">
        <v>0</v>
      </c>
      <c r="BZ512" s="80">
        <v>0</v>
      </c>
      <c r="CA512" s="80">
        <v>0</v>
      </c>
      <c r="CB512" s="80">
        <v>0</v>
      </c>
      <c r="CC512" s="80">
        <v>0</v>
      </c>
    </row>
    <row r="513" spans="1:81">
      <c r="A513" s="80" t="s">
        <v>2252</v>
      </c>
      <c r="B513" s="80">
        <v>62</v>
      </c>
      <c r="C513" s="80">
        <v>11</v>
      </c>
      <c r="D513" s="80">
        <v>4</v>
      </c>
      <c r="E513" s="80">
        <v>2014</v>
      </c>
      <c r="F513" s="80" t="s">
        <v>90</v>
      </c>
      <c r="G513" s="80" t="s">
        <v>2241</v>
      </c>
      <c r="H513" s="80" t="s">
        <v>2242</v>
      </c>
      <c r="I513" s="177"/>
      <c r="J513" s="81">
        <v>22.587553928204994</v>
      </c>
      <c r="K513" s="81">
        <v>0.72259840422013222</v>
      </c>
      <c r="L513" s="81">
        <v>0.61840589743390795</v>
      </c>
      <c r="M513" s="81">
        <v>17.532920291419828</v>
      </c>
      <c r="N513" s="81">
        <v>18.774128681646729</v>
      </c>
      <c r="O513" s="81">
        <v>14.75371991754931</v>
      </c>
      <c r="P513" s="81">
        <v>10.640230056390122</v>
      </c>
      <c r="Q513" s="81">
        <v>1.0793042707928511</v>
      </c>
      <c r="R513" s="81">
        <v>0</v>
      </c>
      <c r="S513" s="81">
        <v>0.91050517351572124</v>
      </c>
      <c r="T513" s="82"/>
      <c r="U513" s="81">
        <v>2598501</v>
      </c>
      <c r="V513" s="81">
        <v>259</v>
      </c>
      <c r="W513" s="81">
        <v>8</v>
      </c>
      <c r="X513" s="81">
        <v>3374</v>
      </c>
      <c r="Y513" s="81">
        <v>5551</v>
      </c>
      <c r="Z513" s="81">
        <v>8490</v>
      </c>
      <c r="AA513" s="81">
        <v>2119</v>
      </c>
      <c r="AB513" s="81">
        <v>14542</v>
      </c>
      <c r="AC513" s="81">
        <v>0</v>
      </c>
      <c r="AD513" s="81">
        <v>0.91050517351572124</v>
      </c>
      <c r="AE513" s="82"/>
      <c r="AF513" s="81">
        <v>31580601.268266656</v>
      </c>
      <c r="AG513" s="81">
        <v>539491.51251442614</v>
      </c>
      <c r="AH513" s="81">
        <v>82907.607372137456</v>
      </c>
      <c r="AI513" s="81">
        <v>21215270.317342654</v>
      </c>
      <c r="AJ513" s="81">
        <v>26048588.165575884</v>
      </c>
      <c r="AK513" s="81">
        <v>0</v>
      </c>
      <c r="AL513" s="81">
        <v>0</v>
      </c>
      <c r="AM513" s="81">
        <v>1996399.295767942</v>
      </c>
      <c r="AN513" s="81">
        <v>0</v>
      </c>
      <c r="AO513" s="81">
        <v>0</v>
      </c>
      <c r="AP513" s="82"/>
      <c r="AQ513" s="81">
        <v>381</v>
      </c>
      <c r="AR513" s="81">
        <v>73</v>
      </c>
      <c r="AS513" s="81">
        <v>0</v>
      </c>
      <c r="AT513" s="81">
        <v>0</v>
      </c>
      <c r="AU513" s="81">
        <v>0</v>
      </c>
      <c r="AV513" s="81">
        <v>0</v>
      </c>
      <c r="AW513" s="81" t="s">
        <v>564</v>
      </c>
      <c r="AX513" s="82"/>
      <c r="AY513" s="81">
        <v>1646.288</v>
      </c>
      <c r="AZ513" s="81">
        <v>4781.7</v>
      </c>
      <c r="BA513" s="81">
        <v>0</v>
      </c>
      <c r="BB513" s="81">
        <v>0</v>
      </c>
      <c r="BC513" s="81">
        <v>0</v>
      </c>
      <c r="BD513" s="81">
        <v>0</v>
      </c>
      <c r="BE513" s="81" t="s">
        <v>564</v>
      </c>
      <c r="BF513" s="82"/>
      <c r="BG513" s="81">
        <v>0</v>
      </c>
      <c r="BH513" s="81">
        <v>0</v>
      </c>
      <c r="BI513" s="81">
        <v>16.352</v>
      </c>
      <c r="BJ513" s="81">
        <v>0</v>
      </c>
      <c r="BK513" s="81">
        <v>0</v>
      </c>
      <c r="BL513" s="81">
        <v>0</v>
      </c>
      <c r="BM513" s="82"/>
      <c r="BN513" s="81">
        <v>0</v>
      </c>
      <c r="BO513" s="81">
        <v>0</v>
      </c>
      <c r="BP513" s="81">
        <v>2</v>
      </c>
      <c r="BQ513" s="81">
        <v>0</v>
      </c>
      <c r="BR513" s="81">
        <v>0</v>
      </c>
      <c r="BS513" s="81">
        <v>0</v>
      </c>
      <c r="BT513"/>
      <c r="BU513" s="80">
        <v>16.352</v>
      </c>
      <c r="BV513" s="80">
        <v>0</v>
      </c>
      <c r="BW513" s="80">
        <v>0</v>
      </c>
      <c r="BX513" s="80">
        <v>0</v>
      </c>
      <c r="BY513" s="80">
        <v>0</v>
      </c>
      <c r="BZ513" s="80">
        <v>0</v>
      </c>
      <c r="CA513" s="80">
        <v>0</v>
      </c>
      <c r="CB513" s="80">
        <v>0</v>
      </c>
      <c r="CC513" s="80">
        <v>0</v>
      </c>
    </row>
    <row r="514" spans="1:81">
      <c r="A514" s="80" t="s">
        <v>2253</v>
      </c>
      <c r="B514" s="80">
        <v>63</v>
      </c>
      <c r="C514" s="80">
        <v>12</v>
      </c>
      <c r="D514" s="80">
        <v>4</v>
      </c>
      <c r="E514" s="80">
        <v>2015</v>
      </c>
      <c r="F514" s="80" t="s">
        <v>91</v>
      </c>
      <c r="G514" s="80" t="s">
        <v>2241</v>
      </c>
      <c r="H514" s="80" t="s">
        <v>2242</v>
      </c>
      <c r="I514" s="177"/>
      <c r="J514" s="81">
        <v>17.991104009553826</v>
      </c>
      <c r="K514" s="81">
        <v>0.60502068621035787</v>
      </c>
      <c r="L514" s="81">
        <v>0.70297508441346745</v>
      </c>
      <c r="M514" s="81">
        <v>14.836070823258282</v>
      </c>
      <c r="N514" s="81">
        <v>16.429830731894324</v>
      </c>
      <c r="O514" s="81">
        <v>14.635303362127191</v>
      </c>
      <c r="P514" s="81">
        <v>10.467691316311869</v>
      </c>
      <c r="Q514" s="81">
        <v>1.0468491963051867</v>
      </c>
      <c r="R514" s="81">
        <v>0.16212811966415666</v>
      </c>
      <c r="S514" s="81">
        <v>1.2204459379090846</v>
      </c>
      <c r="T514" s="82"/>
      <c r="U514" s="81">
        <v>2625786</v>
      </c>
      <c r="V514" s="81">
        <v>259</v>
      </c>
      <c r="W514" s="81">
        <v>8</v>
      </c>
      <c r="X514" s="81">
        <v>3374</v>
      </c>
      <c r="Y514" s="81">
        <v>5570</v>
      </c>
      <c r="Z514" s="81">
        <v>8503</v>
      </c>
      <c r="AA514" s="81">
        <v>2083</v>
      </c>
      <c r="AB514" s="81">
        <v>14408</v>
      </c>
      <c r="AC514" s="81">
        <v>27773</v>
      </c>
      <c r="AD514" s="81">
        <v>1.2204459379090846</v>
      </c>
      <c r="AE514" s="82"/>
      <c r="AF514" s="81">
        <v>28039113.661118843</v>
      </c>
      <c r="AG514" s="81">
        <v>463523.2199329065</v>
      </c>
      <c r="AH514" s="81">
        <v>87378.407008426904</v>
      </c>
      <c r="AI514" s="81">
        <v>20726821.01973787</v>
      </c>
      <c r="AJ514" s="81">
        <v>25169534.032997929</v>
      </c>
      <c r="AK514" s="81">
        <v>0</v>
      </c>
      <c r="AL514" s="81">
        <v>0</v>
      </c>
      <c r="AM514" s="81">
        <v>1974555.9607131651</v>
      </c>
      <c r="AN514" s="81">
        <v>0</v>
      </c>
      <c r="AO514" s="81">
        <v>0</v>
      </c>
      <c r="AP514" s="82"/>
      <c r="AQ514" s="81">
        <v>408</v>
      </c>
      <c r="AR514" s="81">
        <v>82</v>
      </c>
      <c r="AS514" s="81">
        <v>0</v>
      </c>
      <c r="AT514" s="81">
        <v>0</v>
      </c>
      <c r="AU514" s="81">
        <v>0</v>
      </c>
      <c r="AV514" s="81">
        <v>0</v>
      </c>
      <c r="AW514" s="81" t="s">
        <v>564</v>
      </c>
      <c r="AX514" s="82"/>
      <c r="AY514" s="81">
        <v>1801.248</v>
      </c>
      <c r="AZ514" s="81">
        <v>5653.4</v>
      </c>
      <c r="BA514" s="81">
        <v>0</v>
      </c>
      <c r="BB514" s="81">
        <v>0</v>
      </c>
      <c r="BC514" s="81">
        <v>0</v>
      </c>
      <c r="BD514" s="81">
        <v>0</v>
      </c>
      <c r="BE514" s="81" t="s">
        <v>564</v>
      </c>
      <c r="BF514" s="82"/>
      <c r="BG514" s="81">
        <v>0</v>
      </c>
      <c r="BH514" s="81">
        <v>0</v>
      </c>
      <c r="BI514" s="81">
        <v>15.843</v>
      </c>
      <c r="BJ514" s="81">
        <v>0</v>
      </c>
      <c r="BK514" s="81">
        <v>0</v>
      </c>
      <c r="BL514" s="81">
        <v>0</v>
      </c>
      <c r="BM514" s="82"/>
      <c r="BN514" s="81">
        <v>0</v>
      </c>
      <c r="BO514" s="81">
        <v>0</v>
      </c>
      <c r="BP514" s="81">
        <v>2</v>
      </c>
      <c r="BQ514" s="81">
        <v>0</v>
      </c>
      <c r="BR514" s="81">
        <v>0</v>
      </c>
      <c r="BS514" s="81">
        <v>0</v>
      </c>
      <c r="BT514"/>
      <c r="BU514" s="80">
        <v>15.843</v>
      </c>
      <c r="BV514" s="80">
        <v>0</v>
      </c>
      <c r="BW514" s="80">
        <v>0</v>
      </c>
      <c r="BX514" s="80">
        <v>0</v>
      </c>
      <c r="BY514" s="80">
        <v>0</v>
      </c>
      <c r="BZ514" s="80">
        <v>0</v>
      </c>
      <c r="CA514" s="80">
        <v>0</v>
      </c>
      <c r="CB514" s="80">
        <v>0</v>
      </c>
      <c r="CC514" s="80">
        <v>0</v>
      </c>
    </row>
    <row r="515" spans="1:81">
      <c r="A515" s="80" t="s">
        <v>2254</v>
      </c>
      <c r="B515" s="80">
        <v>64</v>
      </c>
      <c r="C515" s="80">
        <v>13</v>
      </c>
      <c r="D515" s="80">
        <v>4</v>
      </c>
      <c r="E515" s="80">
        <v>2016</v>
      </c>
      <c r="F515" s="80" t="s">
        <v>92</v>
      </c>
      <c r="G515" s="80" t="s">
        <v>2241</v>
      </c>
      <c r="H515" s="80" t="s">
        <v>2242</v>
      </c>
      <c r="I515" s="177"/>
      <c r="J515" s="81">
        <v>16.822035824018787</v>
      </c>
      <c r="K515" s="81">
        <v>0.60896995597873638</v>
      </c>
      <c r="L515" s="81">
        <v>0.67020981062241214</v>
      </c>
      <c r="M515" s="81">
        <v>12.363835703628963</v>
      </c>
      <c r="N515" s="81">
        <v>15.066302712343859</v>
      </c>
      <c r="O515" s="81">
        <v>14.454179751204856</v>
      </c>
      <c r="P515" s="81">
        <v>10.179022451857204</v>
      </c>
      <c r="Q515" s="81">
        <v>1.0043168040177211</v>
      </c>
      <c r="R515" s="81">
        <v>8.9044768403925445E-2</v>
      </c>
      <c r="S515" s="81">
        <v>1.0896391001378252</v>
      </c>
      <c r="T515" s="82"/>
      <c r="U515" s="81">
        <v>2755905</v>
      </c>
      <c r="V515" s="81">
        <v>259</v>
      </c>
      <c r="W515" s="81">
        <v>8</v>
      </c>
      <c r="X515" s="81">
        <v>3374</v>
      </c>
      <c r="Y515" s="81">
        <v>5564</v>
      </c>
      <c r="Z515" s="81">
        <v>8501</v>
      </c>
      <c r="AA515" s="81">
        <v>2095</v>
      </c>
      <c r="AB515" s="81">
        <v>14219</v>
      </c>
      <c r="AC515" s="81">
        <v>15207.96993298935</v>
      </c>
      <c r="AD515" s="81">
        <v>1.0896391001378249</v>
      </c>
      <c r="AE515" s="82"/>
      <c r="AF515" s="81">
        <v>28546568.360442199</v>
      </c>
      <c r="AG515" s="81">
        <v>453905.5744937046</v>
      </c>
      <c r="AH515" s="81">
        <v>77512.926789498553</v>
      </c>
      <c r="AI515" s="81">
        <v>19538634.48440811</v>
      </c>
      <c r="AJ515" s="81">
        <v>23337018.029432282</v>
      </c>
      <c r="AK515" s="81">
        <v>0</v>
      </c>
      <c r="AL515" s="81">
        <v>0</v>
      </c>
      <c r="AM515" s="81">
        <v>1950168.216731949</v>
      </c>
      <c r="AN515" s="81">
        <v>0</v>
      </c>
      <c r="AO515" s="81">
        <v>0</v>
      </c>
      <c r="AP515" s="82"/>
      <c r="AQ515" s="81">
        <v>436</v>
      </c>
      <c r="AR515" s="81">
        <v>94</v>
      </c>
      <c r="AS515" s="81">
        <v>0</v>
      </c>
      <c r="AT515" s="81">
        <v>0</v>
      </c>
      <c r="AU515" s="81">
        <v>0</v>
      </c>
      <c r="AV515" s="81">
        <v>0</v>
      </c>
      <c r="AW515" s="81" t="s">
        <v>564</v>
      </c>
      <c r="AX515" s="82"/>
      <c r="AY515" s="81">
        <v>1967.348</v>
      </c>
      <c r="AZ515" s="81">
        <v>6099.2</v>
      </c>
      <c r="BA515" s="81">
        <v>0</v>
      </c>
      <c r="BB515" s="81">
        <v>0</v>
      </c>
      <c r="BC515" s="81">
        <v>0</v>
      </c>
      <c r="BD515" s="81">
        <v>0</v>
      </c>
      <c r="BE515" s="81" t="s">
        <v>564</v>
      </c>
      <c r="BF515" s="82"/>
      <c r="BG515" s="81">
        <v>0</v>
      </c>
      <c r="BH515" s="81">
        <v>0</v>
      </c>
      <c r="BI515" s="81">
        <v>17.023</v>
      </c>
      <c r="BJ515" s="81">
        <v>0</v>
      </c>
      <c r="BK515" s="81">
        <v>0</v>
      </c>
      <c r="BL515" s="81">
        <v>0</v>
      </c>
      <c r="BM515" s="82"/>
      <c r="BN515" s="81">
        <v>0</v>
      </c>
      <c r="BO515" s="81">
        <v>0</v>
      </c>
      <c r="BP515" s="81">
        <v>2</v>
      </c>
      <c r="BQ515" s="81">
        <v>0</v>
      </c>
      <c r="BR515" s="81">
        <v>0</v>
      </c>
      <c r="BS515" s="81">
        <v>0</v>
      </c>
      <c r="BT515"/>
      <c r="BU515" s="80">
        <v>17.023</v>
      </c>
      <c r="BV515" s="80">
        <v>0</v>
      </c>
      <c r="BW515" s="80">
        <v>0</v>
      </c>
      <c r="BX515" s="80">
        <v>0</v>
      </c>
      <c r="BY515" s="80">
        <v>0</v>
      </c>
      <c r="BZ515" s="80">
        <v>0</v>
      </c>
      <c r="CA515" s="80">
        <v>0</v>
      </c>
      <c r="CB515" s="80">
        <v>0</v>
      </c>
      <c r="CC515" s="80">
        <v>0</v>
      </c>
    </row>
    <row r="516" spans="1:81">
      <c r="A516" s="80" t="s">
        <v>2255</v>
      </c>
      <c r="B516" s="80">
        <v>65</v>
      </c>
      <c r="C516" s="80">
        <v>14</v>
      </c>
      <c r="D516" s="80">
        <v>4</v>
      </c>
      <c r="E516" s="80">
        <v>2017</v>
      </c>
      <c r="F516" s="80" t="s">
        <v>71</v>
      </c>
      <c r="G516" s="80" t="s">
        <v>2241</v>
      </c>
      <c r="H516" s="80" t="s">
        <v>2242</v>
      </c>
      <c r="I516" s="177"/>
      <c r="J516" s="81">
        <v>13.632311168138719</v>
      </c>
      <c r="K516" s="81">
        <v>0.58345557587316965</v>
      </c>
      <c r="L516" s="81">
        <v>0.58178721601693617</v>
      </c>
      <c r="M516" s="81">
        <v>11.871978963368276</v>
      </c>
      <c r="N516" s="81">
        <v>15.28070114076206</v>
      </c>
      <c r="O516" s="81">
        <v>14.261808200062509</v>
      </c>
      <c r="P516" s="81">
        <v>10.017983106110345</v>
      </c>
      <c r="Q516" s="81">
        <v>0.96351739461489883</v>
      </c>
      <c r="R516" s="81">
        <v>8.863870494972409E-2</v>
      </c>
      <c r="S516" s="81">
        <v>1.2675905564871324</v>
      </c>
      <c r="T516" s="82"/>
      <c r="U516" s="81">
        <v>2687296</v>
      </c>
      <c r="V516" s="81">
        <v>259</v>
      </c>
      <c r="W516" s="81">
        <v>8</v>
      </c>
      <c r="X516" s="81">
        <v>3374</v>
      </c>
      <c r="Y516" s="81">
        <v>5599</v>
      </c>
      <c r="Z516" s="81">
        <v>8527</v>
      </c>
      <c r="AA516" s="81">
        <v>2075</v>
      </c>
      <c r="AB516" s="81">
        <v>14107</v>
      </c>
      <c r="AC516" s="81">
        <v>15439</v>
      </c>
      <c r="AD516" s="81">
        <v>1.2675905564871319</v>
      </c>
      <c r="AE516" s="82"/>
      <c r="AF516" s="81">
        <v>24751045.464360371</v>
      </c>
      <c r="AG516" s="81">
        <v>446624.1462008279</v>
      </c>
      <c r="AH516" s="81">
        <v>91064.59825540692</v>
      </c>
      <c r="AI516" s="81">
        <v>19656900.24726006</v>
      </c>
      <c r="AJ516" s="81">
        <v>26505025.702894822</v>
      </c>
      <c r="AK516" s="81">
        <v>0</v>
      </c>
      <c r="AL516" s="81">
        <v>0</v>
      </c>
      <c r="AM516" s="81">
        <v>1937834.606848778</v>
      </c>
      <c r="AN516" s="81">
        <v>0</v>
      </c>
      <c r="AO516" s="81">
        <v>0</v>
      </c>
      <c r="AP516" s="82"/>
      <c r="AQ516" s="81">
        <v>457</v>
      </c>
      <c r="AR516" s="81">
        <v>101</v>
      </c>
      <c r="AS516" s="81">
        <v>0</v>
      </c>
      <c r="AT516" s="81">
        <v>0</v>
      </c>
      <c r="AU516" s="81">
        <v>0</v>
      </c>
      <c r="AV516" s="81">
        <v>0</v>
      </c>
      <c r="AW516" s="81" t="s">
        <v>564</v>
      </c>
      <c r="AX516" s="82"/>
      <c r="AY516" s="81">
        <v>2075.6480000000001</v>
      </c>
      <c r="AZ516" s="81">
        <v>6403.7000000000007</v>
      </c>
      <c r="BA516" s="81">
        <v>0</v>
      </c>
      <c r="BB516" s="81">
        <v>0</v>
      </c>
      <c r="BC516" s="81">
        <v>0</v>
      </c>
      <c r="BD516" s="81">
        <v>0</v>
      </c>
      <c r="BE516" s="81" t="s">
        <v>564</v>
      </c>
      <c r="BF516" s="82"/>
      <c r="BG516" s="81">
        <v>0</v>
      </c>
      <c r="BH516" s="81">
        <v>0</v>
      </c>
      <c r="BI516" s="81">
        <v>17.094000000000001</v>
      </c>
      <c r="BJ516" s="81">
        <v>0</v>
      </c>
      <c r="BK516" s="81">
        <v>0</v>
      </c>
      <c r="BL516" s="81">
        <v>0</v>
      </c>
      <c r="BM516" s="82"/>
      <c r="BN516" s="81">
        <v>0</v>
      </c>
      <c r="BO516" s="81">
        <v>0</v>
      </c>
      <c r="BP516" s="81">
        <v>2</v>
      </c>
      <c r="BQ516" s="81">
        <v>0</v>
      </c>
      <c r="BR516" s="81">
        <v>0</v>
      </c>
      <c r="BS516" s="81">
        <v>0</v>
      </c>
      <c r="BT516"/>
      <c r="BU516" s="80">
        <v>17.094000000000001</v>
      </c>
      <c r="BV516" s="80">
        <v>0</v>
      </c>
      <c r="BW516" s="80">
        <v>0</v>
      </c>
      <c r="BX516" s="80">
        <v>0</v>
      </c>
      <c r="BY516" s="80">
        <v>0</v>
      </c>
      <c r="BZ516" s="80">
        <v>0</v>
      </c>
      <c r="CA516" s="80">
        <v>0</v>
      </c>
      <c r="CB516" s="80">
        <v>0</v>
      </c>
      <c r="CC516" s="80">
        <v>0</v>
      </c>
    </row>
    <row r="517" spans="1:81">
      <c r="A517" s="80" t="s">
        <v>2256</v>
      </c>
      <c r="B517" s="80">
        <v>66</v>
      </c>
      <c r="C517" s="80">
        <v>15</v>
      </c>
      <c r="D517" s="80">
        <v>4</v>
      </c>
      <c r="E517" s="80">
        <v>2018</v>
      </c>
      <c r="F517" s="80" t="s">
        <v>93</v>
      </c>
      <c r="G517" s="80" t="s">
        <v>2241</v>
      </c>
      <c r="H517" s="80" t="s">
        <v>2242</v>
      </c>
      <c r="I517" s="177"/>
      <c r="J517" s="81">
        <v>9.9452467157723898</v>
      </c>
      <c r="K517" s="81">
        <v>0.51165283375025938</v>
      </c>
      <c r="L517" s="81">
        <v>0.52462487007915792</v>
      </c>
      <c r="M517" s="81">
        <v>10.729763563551378</v>
      </c>
      <c r="N517" s="81">
        <v>11.62714612519235</v>
      </c>
      <c r="O517" s="81">
        <v>13.998783320025973</v>
      </c>
      <c r="P517" s="81">
        <v>9.9756203464555622</v>
      </c>
      <c r="Q517" s="81">
        <v>0.89270116702814173</v>
      </c>
      <c r="R517" s="81">
        <v>8.1477215008084053E-2</v>
      </c>
      <c r="S517" s="81">
        <v>2.2086829559649748</v>
      </c>
      <c r="T517" s="82"/>
      <c r="U517" s="81">
        <v>2662608</v>
      </c>
      <c r="V517" s="81">
        <v>259</v>
      </c>
      <c r="W517" s="81">
        <v>8</v>
      </c>
      <c r="X517" s="81">
        <v>3374</v>
      </c>
      <c r="Y517" s="81">
        <v>5685</v>
      </c>
      <c r="Z517" s="81">
        <v>8530</v>
      </c>
      <c r="AA517" s="81">
        <v>2087</v>
      </c>
      <c r="AB517" s="81">
        <v>14085</v>
      </c>
      <c r="AC517" s="81">
        <v>14136</v>
      </c>
      <c r="AD517" s="81">
        <v>2.2086829559649752</v>
      </c>
      <c r="AE517" s="82"/>
      <c r="AF517" s="81">
        <v>22282770.68869625</v>
      </c>
      <c r="AG517" s="81">
        <v>398750.99000891502</v>
      </c>
      <c r="AH517" s="81">
        <v>78851.607309304251</v>
      </c>
      <c r="AI517" s="81">
        <v>20451970.46374552</v>
      </c>
      <c r="AJ517" s="81">
        <v>25969462.476736419</v>
      </c>
      <c r="AK517" s="81">
        <v>0</v>
      </c>
      <c r="AL517" s="81">
        <v>0</v>
      </c>
      <c r="AM517" s="81">
        <v>1938815.8943735741</v>
      </c>
      <c r="AN517" s="81">
        <v>0</v>
      </c>
      <c r="AO517" s="81">
        <v>0</v>
      </c>
      <c r="AP517" s="82"/>
      <c r="AQ517" s="81">
        <v>471</v>
      </c>
      <c r="AR517" s="81">
        <v>104</v>
      </c>
      <c r="AS517" s="81">
        <v>0</v>
      </c>
      <c r="AT517" s="81">
        <v>0</v>
      </c>
      <c r="AU517" s="81">
        <v>0</v>
      </c>
      <c r="AV517" s="81">
        <v>0</v>
      </c>
      <c r="AW517" s="81" t="s">
        <v>564</v>
      </c>
      <c r="AX517" s="82"/>
      <c r="AY517" s="81">
        <v>2163.3980000000001</v>
      </c>
      <c r="AZ517" s="81">
        <v>6470</v>
      </c>
      <c r="BA517" s="81">
        <v>0</v>
      </c>
      <c r="BB517" s="81">
        <v>0</v>
      </c>
      <c r="BC517" s="81">
        <v>0</v>
      </c>
      <c r="BD517" s="81">
        <v>0</v>
      </c>
      <c r="BE517" s="81" t="s">
        <v>564</v>
      </c>
      <c r="BF517" s="82"/>
      <c r="BG517" s="81">
        <v>0</v>
      </c>
      <c r="BH517" s="81">
        <v>0</v>
      </c>
      <c r="BI517" s="81">
        <v>15.962</v>
      </c>
      <c r="BJ517" s="81">
        <v>0</v>
      </c>
      <c r="BK517" s="81">
        <v>0</v>
      </c>
      <c r="BL517" s="81">
        <v>0</v>
      </c>
      <c r="BM517" s="82"/>
      <c r="BN517" s="81">
        <v>0</v>
      </c>
      <c r="BO517" s="81">
        <v>0</v>
      </c>
      <c r="BP517" s="81">
        <v>2</v>
      </c>
      <c r="BQ517" s="81">
        <v>0</v>
      </c>
      <c r="BR517" s="81">
        <v>0</v>
      </c>
      <c r="BS517" s="81">
        <v>0</v>
      </c>
      <c r="BT517"/>
      <c r="BU517" s="80">
        <v>15.962</v>
      </c>
      <c r="BV517" s="80">
        <v>0</v>
      </c>
      <c r="BW517" s="80">
        <v>0</v>
      </c>
      <c r="BX517" s="80">
        <v>0</v>
      </c>
      <c r="BY517" s="80">
        <v>0</v>
      </c>
      <c r="BZ517" s="80">
        <v>0</v>
      </c>
      <c r="CA517" s="80">
        <v>0</v>
      </c>
      <c r="CB517" s="80">
        <v>0</v>
      </c>
      <c r="CC517" s="80">
        <v>0</v>
      </c>
    </row>
    <row r="518" spans="1:81">
      <c r="A518" s="80" t="s">
        <v>2257</v>
      </c>
      <c r="B518" s="80">
        <v>67</v>
      </c>
      <c r="C518" s="80">
        <v>16</v>
      </c>
      <c r="D518" s="80">
        <v>4</v>
      </c>
      <c r="E518" s="80">
        <v>2019</v>
      </c>
      <c r="F518" s="80" t="s">
        <v>73</v>
      </c>
      <c r="G518" s="80" t="s">
        <v>2241</v>
      </c>
      <c r="H518" s="80" t="s">
        <v>2242</v>
      </c>
      <c r="I518" s="177"/>
      <c r="J518" s="81">
        <v>12.129870581948936</v>
      </c>
      <c r="K518" s="81">
        <v>0.4797356453188113</v>
      </c>
      <c r="L518" s="81">
        <v>0.53404283642562311</v>
      </c>
      <c r="M518" s="81">
        <v>10.944707447508627</v>
      </c>
      <c r="N518" s="81">
        <v>12.449044336322759</v>
      </c>
      <c r="O518" s="81">
        <v>13.567205024942158</v>
      </c>
      <c r="P518" s="81">
        <v>9.8726559793897071</v>
      </c>
      <c r="Q518" s="81">
        <v>0.85676483926027125</v>
      </c>
      <c r="R518" s="81">
        <v>0.10587620267810363</v>
      </c>
      <c r="S518" s="81">
        <v>1.7215989336736046</v>
      </c>
      <c r="T518" s="82"/>
      <c r="U518" s="81">
        <v>2713089</v>
      </c>
      <c r="V518" s="81">
        <v>259</v>
      </c>
      <c r="W518" s="81">
        <v>8</v>
      </c>
      <c r="X518" s="81">
        <v>3374</v>
      </c>
      <c r="Y518" s="81">
        <v>5693</v>
      </c>
      <c r="Z518" s="81">
        <v>8494</v>
      </c>
      <c r="AA518" s="81">
        <v>2050</v>
      </c>
      <c r="AB518" s="81">
        <v>13884</v>
      </c>
      <c r="AC518" s="81">
        <v>18670</v>
      </c>
      <c r="AD518" s="81">
        <v>1.7215989336736051</v>
      </c>
      <c r="AE518" s="82"/>
      <c r="AF518" s="81">
        <v>26863794.91369791</v>
      </c>
      <c r="AG518" s="81">
        <v>385803.80797640717</v>
      </c>
      <c r="AH518" s="81">
        <v>94080.716286561466</v>
      </c>
      <c r="AI518" s="81">
        <v>19339150.422617082</v>
      </c>
      <c r="AJ518" s="81">
        <v>26129785.228475805</v>
      </c>
      <c r="AK518" s="81">
        <v>0</v>
      </c>
      <c r="AL518" s="81">
        <v>0</v>
      </c>
      <c r="AM518" s="81">
        <v>1890896.281303959</v>
      </c>
      <c r="AN518" s="81">
        <v>0</v>
      </c>
      <c r="AO518" s="81">
        <v>0</v>
      </c>
      <c r="AP518" s="82"/>
      <c r="AQ518" s="81">
        <v>493</v>
      </c>
      <c r="AR518" s="81">
        <v>106</v>
      </c>
      <c r="AS518" s="81">
        <v>0</v>
      </c>
      <c r="AT518" s="81">
        <v>0</v>
      </c>
      <c r="AU518" s="81">
        <v>0</v>
      </c>
      <c r="AV518" s="81">
        <v>0</v>
      </c>
      <c r="AW518" s="81" t="s">
        <v>564</v>
      </c>
      <c r="AX518" s="82"/>
      <c r="AY518" s="81">
        <v>2278.657999999999</v>
      </c>
      <c r="AZ518" s="81">
        <v>6569.1</v>
      </c>
      <c r="BA518" s="81">
        <v>0</v>
      </c>
      <c r="BB518" s="81">
        <v>0</v>
      </c>
      <c r="BC518" s="81">
        <v>0</v>
      </c>
      <c r="BD518" s="81">
        <v>0</v>
      </c>
      <c r="BE518" s="81" t="s">
        <v>564</v>
      </c>
      <c r="BF518" s="82"/>
      <c r="BG518" s="81">
        <v>0</v>
      </c>
      <c r="BH518" s="81">
        <v>0</v>
      </c>
      <c r="BI518" s="81">
        <v>11.817</v>
      </c>
      <c r="BJ518" s="81">
        <v>0</v>
      </c>
      <c r="BK518" s="81">
        <v>0</v>
      </c>
      <c r="BL518" s="81">
        <v>0</v>
      </c>
      <c r="BM518" s="82"/>
      <c r="BN518" s="81">
        <v>0</v>
      </c>
      <c r="BO518" s="81">
        <v>0</v>
      </c>
      <c r="BP518" s="81">
        <v>2</v>
      </c>
      <c r="BQ518" s="81">
        <v>0</v>
      </c>
      <c r="BR518" s="81">
        <v>0</v>
      </c>
      <c r="BS518" s="81">
        <v>0</v>
      </c>
      <c r="BT518"/>
      <c r="BU518" s="80">
        <v>11.817</v>
      </c>
      <c r="BV518" s="80">
        <v>0</v>
      </c>
      <c r="BW518" s="80">
        <v>0</v>
      </c>
      <c r="BX518" s="80">
        <v>0</v>
      </c>
      <c r="BY518" s="80">
        <v>0</v>
      </c>
      <c r="BZ518" s="80">
        <v>0</v>
      </c>
      <c r="CA518" s="80">
        <v>0</v>
      </c>
      <c r="CB518" s="80">
        <v>0</v>
      </c>
      <c r="CC518" s="80">
        <v>0</v>
      </c>
    </row>
    <row r="519" spans="1:81">
      <c r="A519" s="80" t="s">
        <v>2258</v>
      </c>
      <c r="B519" s="80">
        <v>68</v>
      </c>
      <c r="C519" s="80">
        <v>17</v>
      </c>
      <c r="D519" s="80">
        <v>4</v>
      </c>
      <c r="E519" s="80">
        <v>2020</v>
      </c>
      <c r="F519" s="80" t="s">
        <v>218</v>
      </c>
      <c r="G519" s="80" t="s">
        <v>2241</v>
      </c>
      <c r="H519" s="80" t="s">
        <v>2242</v>
      </c>
      <c r="I519" s="177"/>
      <c r="J519" s="81">
        <v>15.543614649000061</v>
      </c>
      <c r="K519" s="81">
        <v>0.65821969718679507</v>
      </c>
      <c r="L519" s="81">
        <v>5.397886502389067</v>
      </c>
      <c r="M519" s="81">
        <v>11.193026889748589</v>
      </c>
      <c r="N519" s="81">
        <v>12.484031730929384</v>
      </c>
      <c r="O519" s="81">
        <v>11.889590249678839</v>
      </c>
      <c r="P519" s="81">
        <v>9.290700313131854</v>
      </c>
      <c r="Q519" s="81">
        <v>0.81268938661244561</v>
      </c>
      <c r="R519" s="81">
        <v>0.12192400044750712</v>
      </c>
      <c r="S519" s="81">
        <v>0.83560912546349631</v>
      </c>
      <c r="T519" s="82"/>
      <c r="U519" s="81">
        <v>3175735</v>
      </c>
      <c r="V519" s="81">
        <v>317</v>
      </c>
      <c r="W519" s="81">
        <v>73</v>
      </c>
      <c r="X519" s="81">
        <v>3365</v>
      </c>
      <c r="Y519" s="81">
        <v>5732</v>
      </c>
      <c r="Z519" s="81">
        <v>8496</v>
      </c>
      <c r="AA519" s="81">
        <v>2096</v>
      </c>
      <c r="AB519" s="81">
        <v>13783</v>
      </c>
      <c r="AC519" s="81">
        <v>21612</v>
      </c>
      <c r="AD519" s="81">
        <v>0.83560912546349631</v>
      </c>
      <c r="AE519" s="82"/>
      <c r="AF519" s="81">
        <v>32884695.30477139</v>
      </c>
      <c r="AG519" s="81">
        <v>491208.78804138274</v>
      </c>
      <c r="AH519" s="81">
        <v>1089015.2926751163</v>
      </c>
      <c r="AI519" s="81">
        <v>18956384.511089541</v>
      </c>
      <c r="AJ519" s="81">
        <v>25027216.88246797</v>
      </c>
      <c r="AK519" s="81"/>
      <c r="AL519" s="81"/>
      <c r="AM519" s="81">
        <v>1798834.6323238879</v>
      </c>
      <c r="AN519" s="81"/>
      <c r="AO519" s="81"/>
      <c r="AP519" s="82"/>
      <c r="AQ519" s="81">
        <v>508</v>
      </c>
      <c r="AR519" s="81">
        <v>108</v>
      </c>
      <c r="AS519" s="81">
        <v>0</v>
      </c>
      <c r="AT519" s="81">
        <v>0</v>
      </c>
      <c r="AU519" s="81">
        <v>0</v>
      </c>
      <c r="AV519" s="81">
        <v>0</v>
      </c>
      <c r="AW519" s="81">
        <v>0</v>
      </c>
      <c r="AX519" s="82"/>
      <c r="AY519" s="81">
        <v>2356.3979999999988</v>
      </c>
      <c r="AZ519" s="81">
        <v>6646.0999999999995</v>
      </c>
      <c r="BA519" s="81">
        <v>0</v>
      </c>
      <c r="BB519" s="81">
        <v>0</v>
      </c>
      <c r="BC519" s="81">
        <v>0</v>
      </c>
      <c r="BD519" s="81">
        <v>0</v>
      </c>
      <c r="BE519" s="81">
        <v>0</v>
      </c>
      <c r="BF519" s="82"/>
      <c r="BG519" s="81">
        <v>0</v>
      </c>
      <c r="BH519" s="81">
        <v>0</v>
      </c>
      <c r="BI519" s="81">
        <v>12.55</v>
      </c>
      <c r="BJ519" s="81">
        <v>0</v>
      </c>
      <c r="BK519" s="81">
        <v>0</v>
      </c>
      <c r="BL519" s="81">
        <v>0</v>
      </c>
      <c r="BM519" s="82"/>
      <c r="BN519" s="81">
        <v>0</v>
      </c>
      <c r="BO519" s="81">
        <v>0</v>
      </c>
      <c r="BP519" s="81">
        <v>2</v>
      </c>
      <c r="BQ519" s="81">
        <v>0</v>
      </c>
      <c r="BR519" s="81">
        <v>0</v>
      </c>
      <c r="BS519" s="81">
        <v>0</v>
      </c>
      <c r="BT519"/>
      <c r="BU519" s="80">
        <v>12.55</v>
      </c>
      <c r="BV519" s="80">
        <v>0</v>
      </c>
      <c r="BW519" s="80">
        <v>0</v>
      </c>
      <c r="BX519" s="80">
        <v>0</v>
      </c>
      <c r="BY519" s="80">
        <v>0</v>
      </c>
      <c r="BZ519" s="80">
        <v>0</v>
      </c>
      <c r="CA519" s="80">
        <v>0</v>
      </c>
      <c r="CB519" s="80">
        <v>0</v>
      </c>
      <c r="CC519" s="80">
        <v>0</v>
      </c>
    </row>
    <row r="520" spans="1:81">
      <c r="A520" s="80" t="s">
        <v>2259</v>
      </c>
      <c r="B520" s="80">
        <v>68</v>
      </c>
      <c r="C520" s="80">
        <v>18</v>
      </c>
      <c r="D520" s="80">
        <v>4</v>
      </c>
      <c r="E520" s="80">
        <v>2021</v>
      </c>
      <c r="F520" s="80" t="s">
        <v>75</v>
      </c>
      <c r="G520" s="174" t="s">
        <v>2241</v>
      </c>
      <c r="H520" s="80" t="s">
        <v>2242</v>
      </c>
      <c r="I520" s="177"/>
      <c r="J520" s="81">
        <v>14.04174675782553</v>
      </c>
      <c r="K520" s="81">
        <v>0.66482998798357928</v>
      </c>
      <c r="L520" s="81">
        <v>4.9617647318461966</v>
      </c>
      <c r="M520" s="81">
        <v>10.081554386093755</v>
      </c>
      <c r="N520" s="81">
        <v>10.442088095218191</v>
      </c>
      <c r="O520" s="81">
        <v>11.506046816080676</v>
      </c>
      <c r="P520" s="81">
        <v>9.495114803709706</v>
      </c>
      <c r="Q520" s="81">
        <v>0.80973244277624723</v>
      </c>
      <c r="R520" s="81">
        <v>0.10920802129257161</v>
      </c>
      <c r="S520" s="81">
        <v>1.6189118323857681</v>
      </c>
      <c r="T520" s="82"/>
      <c r="U520" s="81">
        <v>2983498</v>
      </c>
      <c r="V520" s="81">
        <v>317</v>
      </c>
      <c r="W520" s="81">
        <v>73</v>
      </c>
      <c r="X520" s="81">
        <v>3365</v>
      </c>
      <c r="Y520" s="81">
        <v>5709</v>
      </c>
      <c r="Z520" s="81">
        <v>8466</v>
      </c>
      <c r="AA520" s="81">
        <v>2089</v>
      </c>
      <c r="AB520" s="81">
        <v>13570</v>
      </c>
      <c r="AC520" s="81">
        <v>18762.999999999996</v>
      </c>
      <c r="AD520" s="81">
        <v>1.6189118323857681</v>
      </c>
      <c r="AE520" s="82"/>
      <c r="AF520" s="81">
        <v>34134392.615625776</v>
      </c>
      <c r="AG520" s="81">
        <v>511038.97173048405</v>
      </c>
      <c r="AH520" s="81">
        <v>1046842.8426771316</v>
      </c>
      <c r="AI520" s="81">
        <v>19914760.06935253</v>
      </c>
      <c r="AJ520" s="81">
        <v>23933425.588703215</v>
      </c>
      <c r="AK520" s="81">
        <v>0</v>
      </c>
      <c r="AL520" s="81">
        <v>0</v>
      </c>
      <c r="AM520" s="81">
        <v>1781250.9575518856</v>
      </c>
      <c r="AN520" s="81">
        <v>0</v>
      </c>
      <c r="AO520" s="81">
        <v>0</v>
      </c>
      <c r="AP520" s="82"/>
      <c r="AQ520" s="81">
        <v>526</v>
      </c>
      <c r="AR520" s="81">
        <v>108</v>
      </c>
      <c r="AS520" s="81">
        <v>0</v>
      </c>
      <c r="AT520" s="81">
        <v>0</v>
      </c>
      <c r="AU520" s="81">
        <v>0</v>
      </c>
      <c r="AV520" s="81">
        <v>0</v>
      </c>
      <c r="AW520" s="81"/>
      <c r="AX520" s="82"/>
      <c r="AY520" s="81">
        <v>2447.498</v>
      </c>
      <c r="AZ520" s="81">
        <v>6646.0999999999995</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2260</v>
      </c>
      <c r="B521" s="80">
        <v>68</v>
      </c>
      <c r="C521" s="80">
        <v>19</v>
      </c>
      <c r="D521" s="80">
        <v>4</v>
      </c>
      <c r="E521" s="80">
        <v>2022</v>
      </c>
      <c r="F521" s="80" t="s">
        <v>568</v>
      </c>
      <c r="G521" s="174" t="s">
        <v>2241</v>
      </c>
      <c r="H521" s="80" t="s">
        <v>2242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553</v>
      </c>
      <c r="AR521" s="81">
        <v>108</v>
      </c>
      <c r="AS521" s="81">
        <v>0</v>
      </c>
      <c r="AT521" s="81">
        <v>0</v>
      </c>
      <c r="AU521" s="81">
        <v>0</v>
      </c>
      <c r="AV521" s="81">
        <v>0</v>
      </c>
      <c r="AW521" s="81"/>
      <c r="AX521" s="82"/>
      <c r="AY521" s="81">
        <v>2613.6279999999988</v>
      </c>
      <c r="AZ521" s="81">
        <v>6646.0999999999985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2261</v>
      </c>
      <c r="B522" s="80">
        <v>1</v>
      </c>
      <c r="C522" s="80">
        <v>1</v>
      </c>
      <c r="D522" s="80">
        <v>1</v>
      </c>
      <c r="E522" s="80">
        <v>1990</v>
      </c>
      <c r="F522" s="80" t="s">
        <v>562</v>
      </c>
      <c r="G522" s="80" t="s">
        <v>2262</v>
      </c>
      <c r="H522" s="80" t="s">
        <v>2263</v>
      </c>
      <c r="I522" s="177" t="s">
        <v>563</v>
      </c>
      <c r="J522" s="81">
        <v>6.9246854673216909</v>
      </c>
      <c r="K522" s="81">
        <v>1.7605999699730199</v>
      </c>
      <c r="L522" s="81">
        <v>6.037921649542767</v>
      </c>
      <c r="M522" s="81">
        <v>12.985058828772516</v>
      </c>
      <c r="N522" s="81">
        <v>12.672587043166676</v>
      </c>
      <c r="O522" s="81">
        <v>12.418805683664717</v>
      </c>
      <c r="P522" s="81">
        <v>11.972270126139531</v>
      </c>
      <c r="Q522" s="81">
        <v>1.073561987443874</v>
      </c>
      <c r="R522" s="81">
        <v>8.8064442800645057</v>
      </c>
      <c r="S522" s="81">
        <v>1.1636672643267374</v>
      </c>
      <c r="T522" s="82"/>
      <c r="U522" s="81">
        <v>484045</v>
      </c>
      <c r="V522" s="81">
        <v>583</v>
      </c>
      <c r="W522" s="81">
        <v>53</v>
      </c>
      <c r="X522" s="81">
        <v>5331</v>
      </c>
      <c r="Y522" s="81">
        <v>4879</v>
      </c>
      <c r="Z522" s="81">
        <v>5108</v>
      </c>
      <c r="AA522" s="81">
        <v>2907</v>
      </c>
      <c r="AB522" s="81">
        <v>17431</v>
      </c>
      <c r="AC522" s="81">
        <v>1525292</v>
      </c>
      <c r="AD522" s="81">
        <v>1.1636672643267374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2264</v>
      </c>
      <c r="B523" s="80">
        <v>2</v>
      </c>
      <c r="C523" s="80">
        <v>2</v>
      </c>
      <c r="D523" s="80">
        <v>1</v>
      </c>
      <c r="E523" s="80">
        <v>2005</v>
      </c>
      <c r="F523" s="80" t="s">
        <v>565</v>
      </c>
      <c r="G523" s="80" t="s">
        <v>2262</v>
      </c>
      <c r="H523" s="80" t="s">
        <v>2263</v>
      </c>
      <c r="I523" s="177"/>
      <c r="J523" s="81">
        <v>90.245451938853307</v>
      </c>
      <c r="K523" s="81">
        <v>0.94893986928541896</v>
      </c>
      <c r="L523" s="81">
        <v>6.4095457150459918</v>
      </c>
      <c r="M523" s="81">
        <v>22.802525296318542</v>
      </c>
      <c r="N523" s="81">
        <v>22.076915034685978</v>
      </c>
      <c r="O523" s="81">
        <v>16.463358941676766</v>
      </c>
      <c r="P523" s="81">
        <v>10.71105327211289</v>
      </c>
      <c r="Q523" s="81">
        <v>0.96738106351234521</v>
      </c>
      <c r="R523" s="81">
        <v>9.488195993779204</v>
      </c>
      <c r="S523" s="81">
        <v>2.6346570905750655</v>
      </c>
      <c r="T523" s="82"/>
      <c r="U523" s="81">
        <v>5229655</v>
      </c>
      <c r="V523" s="81">
        <v>357</v>
      </c>
      <c r="W523" s="81">
        <v>54</v>
      </c>
      <c r="X523" s="81">
        <v>4062</v>
      </c>
      <c r="Y523" s="81">
        <v>5553</v>
      </c>
      <c r="Z523" s="81">
        <v>7836</v>
      </c>
      <c r="AA523" s="81">
        <v>2130</v>
      </c>
      <c r="AB523" s="81">
        <v>16420</v>
      </c>
      <c r="AC523" s="81">
        <v>1677791</v>
      </c>
      <c r="AD523" s="81">
        <v>2.6346570905750655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2265</v>
      </c>
      <c r="B524" s="80">
        <v>3</v>
      </c>
      <c r="C524" s="80">
        <v>3</v>
      </c>
      <c r="D524" s="80">
        <v>1</v>
      </c>
      <c r="E524" s="80">
        <v>2006</v>
      </c>
      <c r="F524" s="80" t="s">
        <v>566</v>
      </c>
      <c r="G524" s="80" t="s">
        <v>2262</v>
      </c>
      <c r="H524" s="80" t="s">
        <v>2263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2266</v>
      </c>
      <c r="B525" s="80">
        <v>4</v>
      </c>
      <c r="C525" s="80">
        <v>4</v>
      </c>
      <c r="D525" s="80">
        <v>1</v>
      </c>
      <c r="E525" s="80">
        <v>2007</v>
      </c>
      <c r="F525" s="80" t="s">
        <v>567</v>
      </c>
      <c r="G525" s="80" t="s">
        <v>2262</v>
      </c>
      <c r="H525" s="80" t="s">
        <v>2263</v>
      </c>
      <c r="I525" s="177"/>
      <c r="J525" s="81">
        <v>140.13735964311411</v>
      </c>
      <c r="K525" s="81">
        <v>0.79510320462802675</v>
      </c>
      <c r="L525" s="81">
        <v>5.595747260321235</v>
      </c>
      <c r="M525" s="81">
        <v>21.313712755412975</v>
      </c>
      <c r="N525" s="81">
        <v>20.28414393185513</v>
      </c>
      <c r="O525" s="81">
        <v>15.572222697983216</v>
      </c>
      <c r="P525" s="81">
        <v>10.345771857445651</v>
      </c>
      <c r="Q525" s="81">
        <v>0.98675008896069449</v>
      </c>
      <c r="R525" s="81">
        <v>8.5952302023962837</v>
      </c>
      <c r="S525" s="81">
        <v>2.7360942615506412</v>
      </c>
      <c r="T525" s="82"/>
      <c r="U525" s="81">
        <v>7781469</v>
      </c>
      <c r="V525" s="81">
        <v>324</v>
      </c>
      <c r="W525" s="81">
        <v>53</v>
      </c>
      <c r="X525" s="81">
        <v>4601</v>
      </c>
      <c r="Y525" s="81">
        <v>5477</v>
      </c>
      <c r="Z525" s="81">
        <v>7705</v>
      </c>
      <c r="AA525" s="81">
        <v>2026</v>
      </c>
      <c r="AB525" s="81">
        <v>15863</v>
      </c>
      <c r="AC525" s="81">
        <v>1563498</v>
      </c>
      <c r="AD525" s="81">
        <v>2.7360942615506412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2267</v>
      </c>
      <c r="B526" s="80">
        <v>5</v>
      </c>
      <c r="C526" s="80">
        <v>5</v>
      </c>
      <c r="D526" s="80">
        <v>1</v>
      </c>
      <c r="E526" s="80">
        <v>2008</v>
      </c>
      <c r="F526" s="80" t="s">
        <v>84</v>
      </c>
      <c r="G526" s="80" t="s">
        <v>2262</v>
      </c>
      <c r="H526" s="80" t="s">
        <v>2263</v>
      </c>
      <c r="I526" s="177"/>
      <c r="J526" s="81">
        <v>85.408802571204205</v>
      </c>
      <c r="K526" s="81">
        <v>0.59667549430948219</v>
      </c>
      <c r="L526" s="81">
        <v>4.6873578447510695</v>
      </c>
      <c r="M526" s="81">
        <v>22.029968549478156</v>
      </c>
      <c r="N526" s="81">
        <v>18.200047579632944</v>
      </c>
      <c r="O526" s="81">
        <v>14.909473563902869</v>
      </c>
      <c r="P526" s="81">
        <v>9.9157254117381424</v>
      </c>
      <c r="Q526" s="81">
        <v>0.96045516969579248</v>
      </c>
      <c r="R526" s="81">
        <v>8.9229844989025224</v>
      </c>
      <c r="S526" s="81">
        <v>1.9767065504431063</v>
      </c>
      <c r="T526" s="82"/>
      <c r="U526" s="81">
        <v>5049116</v>
      </c>
      <c r="V526" s="81">
        <v>324</v>
      </c>
      <c r="W526" s="81">
        <v>53</v>
      </c>
      <c r="X526" s="81">
        <v>4601</v>
      </c>
      <c r="Y526" s="81">
        <v>5494</v>
      </c>
      <c r="Z526" s="81">
        <v>7636</v>
      </c>
      <c r="AA526" s="81">
        <v>1944</v>
      </c>
      <c r="AB526" s="81">
        <v>15694</v>
      </c>
      <c r="AC526" s="81">
        <v>1685429</v>
      </c>
      <c r="AD526" s="81">
        <v>1.9767065504431063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2268</v>
      </c>
      <c r="B527" s="80">
        <v>6</v>
      </c>
      <c r="C527" s="80">
        <v>6</v>
      </c>
      <c r="D527" s="80">
        <v>1</v>
      </c>
      <c r="E527" s="80">
        <v>2009</v>
      </c>
      <c r="F527" s="80" t="s">
        <v>85</v>
      </c>
      <c r="G527" s="80" t="s">
        <v>2262</v>
      </c>
      <c r="H527" s="80" t="s">
        <v>2263</v>
      </c>
      <c r="I527" s="177"/>
      <c r="J527" s="81">
        <v>77.67465205252843</v>
      </c>
      <c r="K527" s="81">
        <v>0.66681672702840056</v>
      </c>
      <c r="L527" s="81">
        <v>2.9931383665405265</v>
      </c>
      <c r="M527" s="81">
        <v>23.4756046593957</v>
      </c>
      <c r="N527" s="81">
        <v>21.463325095668178</v>
      </c>
      <c r="O527" s="81">
        <v>14.998286212737725</v>
      </c>
      <c r="P527" s="81">
        <v>9.3605727588659846</v>
      </c>
      <c r="Q527" s="81">
        <v>0.90595430240134667</v>
      </c>
      <c r="R527" s="81">
        <v>7.3731966874638637</v>
      </c>
      <c r="S527" s="81">
        <v>1.9926485915700589</v>
      </c>
      <c r="T527" s="82"/>
      <c r="U527" s="81">
        <v>4003590</v>
      </c>
      <c r="V527" s="81">
        <v>369</v>
      </c>
      <c r="W527" s="81">
        <v>39</v>
      </c>
      <c r="X527" s="81">
        <v>4905</v>
      </c>
      <c r="Y527" s="81">
        <v>5496</v>
      </c>
      <c r="Z527" s="81">
        <v>7582</v>
      </c>
      <c r="AA527" s="81">
        <v>1884</v>
      </c>
      <c r="AB527" s="81">
        <v>15540</v>
      </c>
      <c r="AC527" s="81">
        <v>1358686</v>
      </c>
      <c r="AD527" s="81">
        <v>1.9926485915700589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4.1399999999999997</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2269</v>
      </c>
      <c r="B528" s="80">
        <v>7</v>
      </c>
      <c r="C528" s="80">
        <v>7</v>
      </c>
      <c r="D528" s="80">
        <v>1</v>
      </c>
      <c r="E528" s="80">
        <v>2010</v>
      </c>
      <c r="F528" s="80" t="s">
        <v>86</v>
      </c>
      <c r="G528" s="80" t="s">
        <v>2262</v>
      </c>
      <c r="H528" s="80" t="s">
        <v>2263</v>
      </c>
      <c r="I528" s="177"/>
      <c r="J528" s="81">
        <v>136.24224928161931</v>
      </c>
      <c r="K528" s="81">
        <v>0.67631235091638264</v>
      </c>
      <c r="L528" s="81">
        <v>2.6055732747060674</v>
      </c>
      <c r="M528" s="81">
        <v>22.836029122024261</v>
      </c>
      <c r="N528" s="81">
        <v>19.89115978981647</v>
      </c>
      <c r="O528" s="81">
        <v>14.850154768909313</v>
      </c>
      <c r="P528" s="81">
        <v>9.3761168881520955</v>
      </c>
      <c r="Q528" s="81">
        <v>0.93330513672491566</v>
      </c>
      <c r="R528" s="81">
        <v>7.8137387948397414</v>
      </c>
      <c r="S528" s="81">
        <v>1.9134041724690025</v>
      </c>
      <c r="T528" s="82"/>
      <c r="U528" s="81">
        <v>9159312</v>
      </c>
      <c r="V528" s="81">
        <v>369</v>
      </c>
      <c r="W528" s="81">
        <v>39</v>
      </c>
      <c r="X528" s="81">
        <v>4905</v>
      </c>
      <c r="Y528" s="81">
        <v>5487</v>
      </c>
      <c r="Z528" s="81">
        <v>7542</v>
      </c>
      <c r="AA528" s="81">
        <v>1840</v>
      </c>
      <c r="AB528" s="81">
        <v>15340</v>
      </c>
      <c r="AC528" s="81">
        <v>1364502</v>
      </c>
      <c r="AD528" s="81">
        <v>1.9134041724690025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4.6769999999999996</v>
      </c>
      <c r="BJ528" s="81">
        <v>0</v>
      </c>
      <c r="BK528" s="81">
        <v>0</v>
      </c>
      <c r="BL528" s="81">
        <v>0</v>
      </c>
      <c r="BM528" s="82"/>
      <c r="BN528" s="81">
        <v>0</v>
      </c>
      <c r="BO528" s="81">
        <v>0</v>
      </c>
      <c r="BP528" s="81">
        <v>1</v>
      </c>
      <c r="BQ528" s="81">
        <v>0</v>
      </c>
      <c r="BR528" s="81">
        <v>0</v>
      </c>
      <c r="BS528" s="81">
        <v>0</v>
      </c>
      <c r="BT528"/>
      <c r="BU528" s="80">
        <v>4.6769999999999996</v>
      </c>
      <c r="BV528" s="80">
        <v>0</v>
      </c>
      <c r="BW528" s="80">
        <v>0</v>
      </c>
      <c r="BX528" s="80">
        <v>0</v>
      </c>
      <c r="BY528" s="80">
        <v>0</v>
      </c>
      <c r="BZ528" s="80">
        <v>0</v>
      </c>
      <c r="CA528" s="80">
        <v>0</v>
      </c>
      <c r="CB528" s="80">
        <v>0</v>
      </c>
      <c r="CC528" s="80">
        <v>0</v>
      </c>
    </row>
    <row r="529" spans="1:81">
      <c r="A529" s="80" t="s">
        <v>2270</v>
      </c>
      <c r="B529" s="80">
        <v>8</v>
      </c>
      <c r="C529" s="80">
        <v>8</v>
      </c>
      <c r="D529" s="80">
        <v>1</v>
      </c>
      <c r="E529" s="80">
        <v>2011</v>
      </c>
      <c r="F529" s="80" t="s">
        <v>87</v>
      </c>
      <c r="G529" s="80" t="s">
        <v>2262</v>
      </c>
      <c r="H529" s="80" t="s">
        <v>2263</v>
      </c>
      <c r="I529" s="177"/>
      <c r="J529" s="81">
        <v>1.4442140191788544</v>
      </c>
      <c r="K529" s="81">
        <v>0.93935761185777733</v>
      </c>
      <c r="L529" s="81">
        <v>2.2014518104270522</v>
      </c>
      <c r="M529" s="81">
        <v>24.094285631258501</v>
      </c>
      <c r="N529" s="81">
        <v>23.920180003015851</v>
      </c>
      <c r="O529" s="81">
        <v>14.763723144693598</v>
      </c>
      <c r="P529" s="81">
        <v>9.3031000689367058</v>
      </c>
      <c r="Q529" s="81">
        <v>1.0705702070880239</v>
      </c>
      <c r="R529" s="81">
        <v>3.5336519248621991</v>
      </c>
      <c r="S529" s="81">
        <v>2.7349694995851088</v>
      </c>
      <c r="T529" s="82"/>
      <c r="U529" s="81">
        <v>110903</v>
      </c>
      <c r="V529" s="81">
        <v>369</v>
      </c>
      <c r="W529" s="81">
        <v>39</v>
      </c>
      <c r="X529" s="81">
        <v>4905</v>
      </c>
      <c r="Y529" s="81">
        <v>5495</v>
      </c>
      <c r="Z529" s="81">
        <v>7661</v>
      </c>
      <c r="AA529" s="81">
        <v>1880</v>
      </c>
      <c r="AB529" s="81">
        <v>15255</v>
      </c>
      <c r="AC529" s="81">
        <v>616056</v>
      </c>
      <c r="AD529" s="81">
        <v>2.7349694995851088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2271</v>
      </c>
      <c r="B530" s="80">
        <v>9</v>
      </c>
      <c r="C530" s="80">
        <v>9</v>
      </c>
      <c r="D530" s="80">
        <v>1</v>
      </c>
      <c r="E530" s="80">
        <v>2012</v>
      </c>
      <c r="F530" s="80" t="s">
        <v>88</v>
      </c>
      <c r="G530" s="80" t="s">
        <v>2262</v>
      </c>
      <c r="H530" s="80" t="s">
        <v>2263</v>
      </c>
      <c r="I530" s="177"/>
      <c r="J530" s="81">
        <v>3.9498938444273191</v>
      </c>
      <c r="K530" s="81">
        <v>0.87966993521001136</v>
      </c>
      <c r="L530" s="81">
        <v>2.1955824861698985</v>
      </c>
      <c r="M530" s="81">
        <v>27.011625091323573</v>
      </c>
      <c r="N530" s="81">
        <v>25.211235635442673</v>
      </c>
      <c r="O530" s="81">
        <v>14.945810717978295</v>
      </c>
      <c r="P530" s="81">
        <v>9.48044652691949</v>
      </c>
      <c r="Q530" s="81">
        <v>1.154456776189553</v>
      </c>
      <c r="R530" s="81">
        <v>5.586294160191815</v>
      </c>
      <c r="S530" s="81">
        <v>3.1208270453405631</v>
      </c>
      <c r="T530" s="82"/>
      <c r="U530" s="81">
        <v>246883</v>
      </c>
      <c r="V530" s="81">
        <v>369</v>
      </c>
      <c r="W530" s="81">
        <v>39</v>
      </c>
      <c r="X530" s="81">
        <v>4905</v>
      </c>
      <c r="Y530" s="81">
        <v>5515</v>
      </c>
      <c r="Z530" s="81">
        <v>7817</v>
      </c>
      <c r="AA530" s="81">
        <v>1905</v>
      </c>
      <c r="AB530" s="81">
        <v>15141</v>
      </c>
      <c r="AC530" s="81">
        <v>948688</v>
      </c>
      <c r="AD530" s="81">
        <v>3.1208270453405631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2272</v>
      </c>
      <c r="B531" s="80">
        <v>10</v>
      </c>
      <c r="C531" s="80">
        <v>10</v>
      </c>
      <c r="D531" s="80">
        <v>1</v>
      </c>
      <c r="E531" s="80">
        <v>2013</v>
      </c>
      <c r="F531" s="80" t="s">
        <v>89</v>
      </c>
      <c r="G531" s="80" t="s">
        <v>2262</v>
      </c>
      <c r="H531" s="80" t="s">
        <v>2263</v>
      </c>
      <c r="I531" s="177"/>
      <c r="J531" s="81">
        <v>3.8464877757062093</v>
      </c>
      <c r="K531" s="81">
        <v>0.79383507137175779</v>
      </c>
      <c r="L531" s="81">
        <v>1.5529359683072854</v>
      </c>
      <c r="M531" s="81">
        <v>26.487320359282084</v>
      </c>
      <c r="N531" s="81">
        <v>24.873592535491071</v>
      </c>
      <c r="O531" s="81">
        <v>14.513845948817934</v>
      </c>
      <c r="P531" s="81">
        <v>9.4112651922474875</v>
      </c>
      <c r="Q531" s="81">
        <v>1.1651393198315938</v>
      </c>
      <c r="R531" s="81">
        <v>5.7945014992517638</v>
      </c>
      <c r="S531" s="81">
        <v>2.4011484951775843</v>
      </c>
      <c r="T531" s="82"/>
      <c r="U531" s="81">
        <v>247429</v>
      </c>
      <c r="V531" s="81">
        <v>369</v>
      </c>
      <c r="W531" s="81">
        <v>39</v>
      </c>
      <c r="X531" s="81">
        <v>4905</v>
      </c>
      <c r="Y531" s="81">
        <v>5539</v>
      </c>
      <c r="Z531" s="81">
        <v>7930</v>
      </c>
      <c r="AA531" s="81">
        <v>1884</v>
      </c>
      <c r="AB531" s="81">
        <v>15062</v>
      </c>
      <c r="AC531" s="81">
        <v>960565</v>
      </c>
      <c r="AD531" s="81">
        <v>2.4011484951775843</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2273</v>
      </c>
      <c r="B532" s="80">
        <v>11</v>
      </c>
      <c r="C532" s="80">
        <v>11</v>
      </c>
      <c r="D532" s="80">
        <v>1</v>
      </c>
      <c r="E532" s="80">
        <v>2014</v>
      </c>
      <c r="F532" s="80" t="s">
        <v>90</v>
      </c>
      <c r="G532" s="80" t="s">
        <v>2262</v>
      </c>
      <c r="H532" s="80" t="s">
        <v>2263</v>
      </c>
      <c r="I532" s="177"/>
      <c r="J532" s="81">
        <v>3.4025199270113307</v>
      </c>
      <c r="K532" s="81">
        <v>0.70804646961193551</v>
      </c>
      <c r="L532" s="81">
        <v>2.8812978431008345</v>
      </c>
      <c r="M532" s="81">
        <v>22.828573697560341</v>
      </c>
      <c r="N532" s="81">
        <v>21.777296953674295</v>
      </c>
      <c r="O532" s="81">
        <v>13.881356266358527</v>
      </c>
      <c r="P532" s="81">
        <v>9.1739973161985606</v>
      </c>
      <c r="Q532" s="81">
        <v>1.1087695297328015</v>
      </c>
      <c r="R532" s="81">
        <v>5.6709462730676252</v>
      </c>
      <c r="S532" s="81">
        <v>2.8428449498957891</v>
      </c>
      <c r="T532" s="82"/>
      <c r="U532" s="81">
        <v>241796</v>
      </c>
      <c r="V532" s="81">
        <v>333</v>
      </c>
      <c r="W532" s="81">
        <v>58</v>
      </c>
      <c r="X532" s="81">
        <v>4326</v>
      </c>
      <c r="Y532" s="81">
        <v>5613</v>
      </c>
      <c r="Z532" s="81">
        <v>7988</v>
      </c>
      <c r="AA532" s="81">
        <v>1827</v>
      </c>
      <c r="AB532" s="81">
        <v>14939</v>
      </c>
      <c r="AC532" s="81">
        <v>943039</v>
      </c>
      <c r="AD532" s="81">
        <v>2.8428449498957891</v>
      </c>
      <c r="AE532" s="82"/>
      <c r="AF532" s="81">
        <v>1912441.4105901599</v>
      </c>
      <c r="AG532" s="81">
        <v>584939.53035852592</v>
      </c>
      <c r="AH532" s="81">
        <v>499968.1617829802</v>
      </c>
      <c r="AI532" s="81">
        <v>25346946.776726231</v>
      </c>
      <c r="AJ532" s="81">
        <v>25500400.241253022</v>
      </c>
      <c r="AK532" s="81">
        <v>0</v>
      </c>
      <c r="AL532" s="81">
        <v>0</v>
      </c>
      <c r="AM532" s="81">
        <v>2050901.4633115998</v>
      </c>
      <c r="AN532" s="81">
        <v>0</v>
      </c>
      <c r="AO532" s="81">
        <v>0</v>
      </c>
      <c r="AP532" s="82"/>
      <c r="AQ532" s="81">
        <v>294</v>
      </c>
      <c r="AR532" s="81">
        <v>21</v>
      </c>
      <c r="AS532" s="81">
        <v>0</v>
      </c>
      <c r="AT532" s="81">
        <v>0</v>
      </c>
      <c r="AU532" s="81">
        <v>0</v>
      </c>
      <c r="AV532" s="81">
        <v>0</v>
      </c>
      <c r="AW532" s="81" t="s">
        <v>564</v>
      </c>
      <c r="AX532" s="82"/>
      <c r="AY532" s="81">
        <v>1252.5999999999999</v>
      </c>
      <c r="AZ532" s="81">
        <v>2032.7</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2274</v>
      </c>
      <c r="B533" s="80">
        <v>12</v>
      </c>
      <c r="C533" s="80">
        <v>12</v>
      </c>
      <c r="D533" s="80">
        <v>1</v>
      </c>
      <c r="E533" s="80">
        <v>2015</v>
      </c>
      <c r="F533" s="80" t="s">
        <v>91</v>
      </c>
      <c r="G533" s="80" t="s">
        <v>2262</v>
      </c>
      <c r="H533" s="80" t="s">
        <v>2263</v>
      </c>
      <c r="I533" s="177"/>
      <c r="J533" s="81">
        <v>2.3558285596318611</v>
      </c>
      <c r="K533" s="81">
        <v>0.79193476765656201</v>
      </c>
      <c r="L533" s="81">
        <v>3.7260950823216419</v>
      </c>
      <c r="M533" s="81">
        <v>21.851756440669512</v>
      </c>
      <c r="N533" s="81">
        <v>18.932933207124787</v>
      </c>
      <c r="O533" s="81">
        <v>13.807409569679445</v>
      </c>
      <c r="P533" s="81">
        <v>9.0204061031108047</v>
      </c>
      <c r="Q533" s="81">
        <v>1.0787458368644576</v>
      </c>
      <c r="R533" s="81">
        <v>0</v>
      </c>
      <c r="S533" s="81">
        <v>2.137407672289191</v>
      </c>
      <c r="T533" s="82"/>
      <c r="U533" s="81">
        <v>181691</v>
      </c>
      <c r="V533" s="81">
        <v>333</v>
      </c>
      <c r="W533" s="81">
        <v>58</v>
      </c>
      <c r="X533" s="81">
        <v>4326</v>
      </c>
      <c r="Y533" s="81">
        <v>5677</v>
      </c>
      <c r="Z533" s="81">
        <v>8022</v>
      </c>
      <c r="AA533" s="81">
        <v>1795</v>
      </c>
      <c r="AB533" s="81">
        <v>14847</v>
      </c>
      <c r="AC533" s="81">
        <v>0</v>
      </c>
      <c r="AD533" s="81">
        <v>2.137407672289191</v>
      </c>
      <c r="AE533" s="82"/>
      <c r="AF533" s="81">
        <v>1329419.6608886768</v>
      </c>
      <c r="AG533" s="81">
        <v>600637.96819430497</v>
      </c>
      <c r="AH533" s="81">
        <v>554136.33338944428</v>
      </c>
      <c r="AI533" s="81">
        <v>26706846.390139855</v>
      </c>
      <c r="AJ533" s="81">
        <v>24289228.745135166</v>
      </c>
      <c r="AK533" s="81">
        <v>0</v>
      </c>
      <c r="AL533" s="81">
        <v>0</v>
      </c>
      <c r="AM533" s="81">
        <v>2034719.0691774264</v>
      </c>
      <c r="AN533" s="81">
        <v>0</v>
      </c>
      <c r="AO533" s="81">
        <v>0</v>
      </c>
      <c r="AP533" s="82"/>
      <c r="AQ533" s="81">
        <v>348</v>
      </c>
      <c r="AR533" s="81">
        <v>50</v>
      </c>
      <c r="AS533" s="81">
        <v>0</v>
      </c>
      <c r="AT533" s="81">
        <v>0</v>
      </c>
      <c r="AU533" s="81">
        <v>0</v>
      </c>
      <c r="AV533" s="81">
        <v>0</v>
      </c>
      <c r="AW533" s="81" t="s">
        <v>564</v>
      </c>
      <c r="AX533" s="82"/>
      <c r="AY533" s="81">
        <v>1510.2</v>
      </c>
      <c r="AZ533" s="81">
        <v>2596.9</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2275</v>
      </c>
      <c r="B534" s="80">
        <v>13</v>
      </c>
      <c r="C534" s="80">
        <v>13</v>
      </c>
      <c r="D534" s="80">
        <v>1</v>
      </c>
      <c r="E534" s="80">
        <v>2016</v>
      </c>
      <c r="F534" s="80" t="s">
        <v>92</v>
      </c>
      <c r="G534" s="80" t="s">
        <v>2262</v>
      </c>
      <c r="H534" s="80" t="s">
        <v>2263</v>
      </c>
      <c r="I534" s="177"/>
      <c r="J534" s="81">
        <v>3.629654889771166</v>
      </c>
      <c r="K534" s="81">
        <v>0.80036444073834156</v>
      </c>
      <c r="L534" s="81">
        <v>3.252583849072836</v>
      </c>
      <c r="M534" s="81">
        <v>17.989281206666274</v>
      </c>
      <c r="N534" s="81">
        <v>18.769042081269529</v>
      </c>
      <c r="O534" s="81">
        <v>13.677146443793891</v>
      </c>
      <c r="P534" s="81">
        <v>8.6825360961665048</v>
      </c>
      <c r="Q534" s="81">
        <v>1.035677424383701</v>
      </c>
      <c r="R534" s="81">
        <v>52.66965555138438</v>
      </c>
      <c r="S534" s="81">
        <v>2.3854736594192159</v>
      </c>
      <c r="T534" s="82"/>
      <c r="U534" s="81">
        <v>276328</v>
      </c>
      <c r="V534" s="81">
        <v>333</v>
      </c>
      <c r="W534" s="81">
        <v>58</v>
      </c>
      <c r="X534" s="81">
        <v>4326</v>
      </c>
      <c r="Y534" s="81">
        <v>5657</v>
      </c>
      <c r="Z534" s="81">
        <v>8044</v>
      </c>
      <c r="AA534" s="81">
        <v>1787</v>
      </c>
      <c r="AB534" s="81">
        <v>14663</v>
      </c>
      <c r="AC534" s="81">
        <v>8995458.7154729273</v>
      </c>
      <c r="AD534" s="81">
        <v>2.3854736594192159</v>
      </c>
      <c r="AE534" s="82"/>
      <c r="AF534" s="81">
        <v>2038973.0252973069</v>
      </c>
      <c r="AG534" s="81">
        <v>581088.91898353212</v>
      </c>
      <c r="AH534" s="81">
        <v>376434.42897046299</v>
      </c>
      <c r="AI534" s="81">
        <v>25122349.279623918</v>
      </c>
      <c r="AJ534" s="81">
        <v>22585208.70884807</v>
      </c>
      <c r="AK534" s="81">
        <v>0</v>
      </c>
      <c r="AL534" s="81">
        <v>0</v>
      </c>
      <c r="AM534" s="81">
        <v>2011063.8274098439</v>
      </c>
      <c r="AN534" s="81">
        <v>0</v>
      </c>
      <c r="AO534" s="81">
        <v>0</v>
      </c>
      <c r="AP534" s="82"/>
      <c r="AQ534" s="81">
        <v>372</v>
      </c>
      <c r="AR534" s="81">
        <v>56</v>
      </c>
      <c r="AS534" s="81">
        <v>0</v>
      </c>
      <c r="AT534" s="81">
        <v>0</v>
      </c>
      <c r="AU534" s="81">
        <v>0</v>
      </c>
      <c r="AV534" s="81">
        <v>0</v>
      </c>
      <c r="AW534" s="81" t="s">
        <v>564</v>
      </c>
      <c r="AX534" s="82"/>
      <c r="AY534" s="81">
        <v>1630.5</v>
      </c>
      <c r="AZ534" s="81">
        <v>4158.1000000000004</v>
      </c>
      <c r="BA534" s="81">
        <v>0</v>
      </c>
      <c r="BB534" s="81">
        <v>0</v>
      </c>
      <c r="BC534" s="81">
        <v>0</v>
      </c>
      <c r="BD534" s="81">
        <v>0</v>
      </c>
      <c r="BE534" s="81" t="s">
        <v>564</v>
      </c>
      <c r="BF534" s="82"/>
      <c r="BG534" s="81">
        <v>0</v>
      </c>
      <c r="BH534" s="81">
        <v>0</v>
      </c>
      <c r="BI534" s="81">
        <v>0</v>
      </c>
      <c r="BJ534" s="81">
        <v>0</v>
      </c>
      <c r="BK534" s="81">
        <v>3.8620000000000001</v>
      </c>
      <c r="BL534" s="81">
        <v>0</v>
      </c>
      <c r="BM534" s="82"/>
      <c r="BN534" s="81">
        <v>0</v>
      </c>
      <c r="BO534" s="81">
        <v>0</v>
      </c>
      <c r="BP534" s="81">
        <v>0</v>
      </c>
      <c r="BQ534" s="81">
        <v>0</v>
      </c>
      <c r="BR534" s="81">
        <v>1</v>
      </c>
      <c r="BS534" s="81">
        <v>0</v>
      </c>
      <c r="BT534"/>
      <c r="BU534" s="80">
        <v>3.8620000000000001</v>
      </c>
      <c r="BV534" s="80">
        <v>0</v>
      </c>
      <c r="BW534" s="80">
        <v>0</v>
      </c>
      <c r="BX534" s="80">
        <v>0</v>
      </c>
      <c r="BY534" s="80">
        <v>0</v>
      </c>
      <c r="BZ534" s="80">
        <v>0</v>
      </c>
      <c r="CA534" s="80">
        <v>0</v>
      </c>
      <c r="CB534" s="80">
        <v>0</v>
      </c>
      <c r="CC534" s="80">
        <v>0</v>
      </c>
    </row>
    <row r="535" spans="1:81">
      <c r="A535" s="80" t="s">
        <v>2276</v>
      </c>
      <c r="B535" s="80">
        <v>14</v>
      </c>
      <c r="C535" s="80">
        <v>14</v>
      </c>
      <c r="D535" s="80">
        <v>1</v>
      </c>
      <c r="E535" s="80">
        <v>2017</v>
      </c>
      <c r="F535" s="80" t="s">
        <v>71</v>
      </c>
      <c r="G535" s="80" t="s">
        <v>2262</v>
      </c>
      <c r="H535" s="80" t="s">
        <v>2263</v>
      </c>
      <c r="I535" s="177"/>
      <c r="J535" s="81">
        <v>4.0067240550775836</v>
      </c>
      <c r="K535" s="81">
        <v>0.8187387888348554</v>
      </c>
      <c r="L535" s="81">
        <v>3.4640931196800988</v>
      </c>
      <c r="M535" s="81">
        <v>17.468286709427588</v>
      </c>
      <c r="N535" s="81">
        <v>20.315277794031577</v>
      </c>
      <c r="O535" s="81">
        <v>13.418844516137154</v>
      </c>
      <c r="P535" s="81">
        <v>8.526148513441381</v>
      </c>
      <c r="Q535" s="81">
        <v>0.98755922653553718</v>
      </c>
      <c r="R535" s="81">
        <v>51.531455142266168</v>
      </c>
      <c r="S535" s="81">
        <v>2.5529076231764742</v>
      </c>
      <c r="T535" s="82"/>
      <c r="U535" s="81">
        <v>332194</v>
      </c>
      <c r="V535" s="81">
        <v>333</v>
      </c>
      <c r="W535" s="81">
        <v>58</v>
      </c>
      <c r="X535" s="81">
        <v>4326</v>
      </c>
      <c r="Y535" s="81">
        <v>5661</v>
      </c>
      <c r="Z535" s="81">
        <v>8023</v>
      </c>
      <c r="AA535" s="81">
        <v>1766</v>
      </c>
      <c r="AB535" s="81">
        <v>14459</v>
      </c>
      <c r="AC535" s="81">
        <v>8975696.7499999981</v>
      </c>
      <c r="AD535" s="81">
        <v>2.5529076231764738</v>
      </c>
      <c r="AE535" s="82"/>
      <c r="AF535" s="81">
        <v>2374886.86173815</v>
      </c>
      <c r="AG535" s="81">
        <v>589880.54139676993</v>
      </c>
      <c r="AH535" s="81">
        <v>561854.24022964004</v>
      </c>
      <c r="AI535" s="81">
        <v>25666049.47091857</v>
      </c>
      <c r="AJ535" s="81">
        <v>24957241.526204679</v>
      </c>
      <c r="AK535" s="81">
        <v>0</v>
      </c>
      <c r="AL535" s="81">
        <v>0</v>
      </c>
      <c r="AM535" s="81">
        <v>1986187.7493745291</v>
      </c>
      <c r="AN535" s="81">
        <v>0</v>
      </c>
      <c r="AO535" s="81">
        <v>0</v>
      </c>
      <c r="AP535" s="82"/>
      <c r="AQ535" s="81">
        <v>394</v>
      </c>
      <c r="AR535" s="81">
        <v>61</v>
      </c>
      <c r="AS535" s="81">
        <v>0</v>
      </c>
      <c r="AT535" s="81">
        <v>0</v>
      </c>
      <c r="AU535" s="81">
        <v>0</v>
      </c>
      <c r="AV535" s="81">
        <v>0</v>
      </c>
      <c r="AW535" s="81" t="s">
        <v>564</v>
      </c>
      <c r="AX535" s="82"/>
      <c r="AY535" s="81">
        <v>1718.1</v>
      </c>
      <c r="AZ535" s="81">
        <v>4303.6000000000004</v>
      </c>
      <c r="BA535" s="81">
        <v>0</v>
      </c>
      <c r="BB535" s="81">
        <v>0</v>
      </c>
      <c r="BC535" s="81">
        <v>0</v>
      </c>
      <c r="BD535" s="81">
        <v>0</v>
      </c>
      <c r="BE535" s="81" t="s">
        <v>564</v>
      </c>
      <c r="BF535" s="82"/>
      <c r="BG535" s="81">
        <v>0</v>
      </c>
      <c r="BH535" s="81">
        <v>0</v>
      </c>
      <c r="BI535" s="81">
        <v>0</v>
      </c>
      <c r="BJ535" s="81">
        <v>0</v>
      </c>
      <c r="BK535" s="81">
        <v>3.4180000000000001</v>
      </c>
      <c r="BL535" s="81">
        <v>0</v>
      </c>
      <c r="BM535" s="82"/>
      <c r="BN535" s="81">
        <v>0</v>
      </c>
      <c r="BO535" s="81">
        <v>0</v>
      </c>
      <c r="BP535" s="81">
        <v>0</v>
      </c>
      <c r="BQ535" s="81">
        <v>0</v>
      </c>
      <c r="BR535" s="81">
        <v>1</v>
      </c>
      <c r="BS535" s="81">
        <v>0</v>
      </c>
      <c r="BT535"/>
      <c r="BU535" s="80">
        <v>3.4180000000000001</v>
      </c>
      <c r="BV535" s="80">
        <v>0</v>
      </c>
      <c r="BW535" s="80">
        <v>0</v>
      </c>
      <c r="BX535" s="80">
        <v>0</v>
      </c>
      <c r="BY535" s="80">
        <v>0</v>
      </c>
      <c r="BZ535" s="80">
        <v>0</v>
      </c>
      <c r="CA535" s="80">
        <v>0</v>
      </c>
      <c r="CB535" s="80">
        <v>0</v>
      </c>
      <c r="CC535" s="80">
        <v>0</v>
      </c>
    </row>
    <row r="536" spans="1:81">
      <c r="A536" s="80" t="s">
        <v>2277</v>
      </c>
      <c r="B536" s="80">
        <v>15</v>
      </c>
      <c r="C536" s="80">
        <v>15</v>
      </c>
      <c r="D536" s="80">
        <v>1</v>
      </c>
      <c r="E536" s="80">
        <v>2018</v>
      </c>
      <c r="F536" s="80" t="s">
        <v>93</v>
      </c>
      <c r="G536" s="80" t="s">
        <v>2262</v>
      </c>
      <c r="H536" s="80" t="s">
        <v>2263</v>
      </c>
      <c r="I536" s="177"/>
      <c r="J536" s="81">
        <v>3.7718282692503728</v>
      </c>
      <c r="K536" s="81">
        <v>0.7595923067670397</v>
      </c>
      <c r="L536" s="81">
        <v>3.2088342250604307</v>
      </c>
      <c r="M536" s="81">
        <v>18.626428647368403</v>
      </c>
      <c r="N536" s="81">
        <v>18.861412652740878</v>
      </c>
      <c r="O536" s="81">
        <v>13.066625181013691</v>
      </c>
      <c r="P536" s="81">
        <v>8.2978806523463593</v>
      </c>
      <c r="Q536" s="81">
        <v>0.89821518914610043</v>
      </c>
      <c r="R536" s="81">
        <v>53.170613481641986</v>
      </c>
      <c r="S536" s="81">
        <v>2.4459773252146761</v>
      </c>
      <c r="T536" s="82"/>
      <c r="U536" s="81">
        <v>332802</v>
      </c>
      <c r="V536" s="81">
        <v>333</v>
      </c>
      <c r="W536" s="81">
        <v>58</v>
      </c>
      <c r="X536" s="81">
        <v>4326</v>
      </c>
      <c r="Y536" s="81">
        <v>5632</v>
      </c>
      <c r="Z536" s="81">
        <v>7962</v>
      </c>
      <c r="AA536" s="81">
        <v>1736</v>
      </c>
      <c r="AB536" s="81">
        <v>14172</v>
      </c>
      <c r="AC536" s="81">
        <v>9224907.7500000019</v>
      </c>
      <c r="AD536" s="81">
        <v>2.4459773252146761</v>
      </c>
      <c r="AE536" s="82"/>
      <c r="AF536" s="81">
        <v>2141156.0559914312</v>
      </c>
      <c r="AG536" s="81">
        <v>520660.80748400121</v>
      </c>
      <c r="AH536" s="81">
        <v>527783.48960599524</v>
      </c>
      <c r="AI536" s="81">
        <v>24424617.499733601</v>
      </c>
      <c r="AJ536" s="81">
        <v>24731805.334339071</v>
      </c>
      <c r="AK536" s="81">
        <v>0</v>
      </c>
      <c r="AL536" s="81">
        <v>0</v>
      </c>
      <c r="AM536" s="81">
        <v>1950791.541005488</v>
      </c>
      <c r="AN536" s="81">
        <v>0</v>
      </c>
      <c r="AO536" s="81">
        <v>0</v>
      </c>
      <c r="AP536" s="82"/>
      <c r="AQ536" s="81">
        <v>413</v>
      </c>
      <c r="AR536" s="81">
        <v>63</v>
      </c>
      <c r="AS536" s="81">
        <v>0</v>
      </c>
      <c r="AT536" s="81">
        <v>0</v>
      </c>
      <c r="AU536" s="81">
        <v>0</v>
      </c>
      <c r="AV536" s="81">
        <v>0</v>
      </c>
      <c r="AW536" s="81" t="s">
        <v>564</v>
      </c>
      <c r="AX536" s="82"/>
      <c r="AY536" s="81">
        <v>1824.4</v>
      </c>
      <c r="AZ536" s="81">
        <v>4403</v>
      </c>
      <c r="BA536" s="81">
        <v>0</v>
      </c>
      <c r="BB536" s="81">
        <v>0</v>
      </c>
      <c r="BC536" s="81">
        <v>0</v>
      </c>
      <c r="BD536" s="81">
        <v>0</v>
      </c>
      <c r="BE536" s="81" t="s">
        <v>564</v>
      </c>
      <c r="BF536" s="82"/>
      <c r="BG536" s="81">
        <v>0</v>
      </c>
      <c r="BH536" s="81">
        <v>0</v>
      </c>
      <c r="BI536" s="81">
        <v>0</v>
      </c>
      <c r="BJ536" s="81">
        <v>0</v>
      </c>
      <c r="BK536" s="81">
        <v>2.9929999999999999</v>
      </c>
      <c r="BL536" s="81">
        <v>0</v>
      </c>
      <c r="BM536" s="82"/>
      <c r="BN536" s="81">
        <v>0</v>
      </c>
      <c r="BO536" s="81">
        <v>0</v>
      </c>
      <c r="BP536" s="81">
        <v>0</v>
      </c>
      <c r="BQ536" s="81">
        <v>0</v>
      </c>
      <c r="BR536" s="81">
        <v>1</v>
      </c>
      <c r="BS536" s="81">
        <v>0</v>
      </c>
      <c r="BT536"/>
      <c r="BU536" s="80">
        <v>2.9929999999999999</v>
      </c>
      <c r="BV536" s="80">
        <v>0</v>
      </c>
      <c r="BW536" s="80">
        <v>0</v>
      </c>
      <c r="BX536" s="80">
        <v>0</v>
      </c>
      <c r="BY536" s="80">
        <v>0</v>
      </c>
      <c r="BZ536" s="80">
        <v>0</v>
      </c>
      <c r="CA536" s="80">
        <v>0</v>
      </c>
      <c r="CB536" s="80">
        <v>0</v>
      </c>
      <c r="CC536" s="80">
        <v>0</v>
      </c>
    </row>
    <row r="537" spans="1:81">
      <c r="A537" s="80" t="s">
        <v>2278</v>
      </c>
      <c r="B537" s="80">
        <v>16</v>
      </c>
      <c r="C537" s="80">
        <v>16</v>
      </c>
      <c r="D537" s="80">
        <v>1</v>
      </c>
      <c r="E537" s="80">
        <v>2019</v>
      </c>
      <c r="F537" s="80" t="s">
        <v>73</v>
      </c>
      <c r="G537" s="80" t="s">
        <v>2262</v>
      </c>
      <c r="H537" s="80" t="s">
        <v>2263</v>
      </c>
      <c r="I537" s="177"/>
      <c r="J537" s="81">
        <v>4.0353355749966093</v>
      </c>
      <c r="K537" s="81">
        <v>0.70732266265405142</v>
      </c>
      <c r="L537" s="81">
        <v>3.2437117489459557</v>
      </c>
      <c r="M537" s="81">
        <v>17.809573175271208</v>
      </c>
      <c r="N537" s="81">
        <v>16.474382899632719</v>
      </c>
      <c r="O537" s="81">
        <v>12.610440743103171</v>
      </c>
      <c r="P537" s="81">
        <v>8.187080568274391</v>
      </c>
      <c r="Q537" s="81">
        <v>0.85750534473932072</v>
      </c>
      <c r="R537" s="81">
        <v>51.685685669680893</v>
      </c>
      <c r="S537" s="81">
        <v>2.3096186370645553</v>
      </c>
      <c r="T537" s="82"/>
      <c r="U537" s="81">
        <v>366280</v>
      </c>
      <c r="V537" s="81">
        <v>333</v>
      </c>
      <c r="W537" s="81">
        <v>58</v>
      </c>
      <c r="X537" s="81">
        <v>4326</v>
      </c>
      <c r="Y537" s="81">
        <v>5634</v>
      </c>
      <c r="Z537" s="81">
        <v>7895</v>
      </c>
      <c r="AA537" s="81">
        <v>1700</v>
      </c>
      <c r="AB537" s="81">
        <v>13896</v>
      </c>
      <c r="AC537" s="81">
        <v>9114151.5</v>
      </c>
      <c r="AD537" s="81">
        <v>2.3096186370645548</v>
      </c>
      <c r="AE537" s="82"/>
      <c r="AF537" s="81">
        <v>2384737.1138550011</v>
      </c>
      <c r="AG537" s="81">
        <v>507848.68664788239</v>
      </c>
      <c r="AH537" s="81">
        <v>572625.5088837326</v>
      </c>
      <c r="AI537" s="81">
        <v>24386217.258586969</v>
      </c>
      <c r="AJ537" s="81">
        <v>21482772.651122682</v>
      </c>
      <c r="AK537" s="81">
        <v>0</v>
      </c>
      <c r="AL537" s="81">
        <v>0</v>
      </c>
      <c r="AM537" s="81">
        <v>1892530.5909680072</v>
      </c>
      <c r="AN537" s="81">
        <v>0</v>
      </c>
      <c r="AO537" s="81">
        <v>0</v>
      </c>
      <c r="AP537" s="82"/>
      <c r="AQ537" s="81">
        <v>434</v>
      </c>
      <c r="AR537" s="81">
        <v>72</v>
      </c>
      <c r="AS537" s="81">
        <v>0</v>
      </c>
      <c r="AT537" s="81">
        <v>0</v>
      </c>
      <c r="AU537" s="81">
        <v>0</v>
      </c>
      <c r="AV537" s="81">
        <v>0</v>
      </c>
      <c r="AW537" s="81" t="s">
        <v>564</v>
      </c>
      <c r="AX537" s="82"/>
      <c r="AY537" s="81">
        <v>1943.6</v>
      </c>
      <c r="AZ537" s="81">
        <v>5178.2</v>
      </c>
      <c r="BA537" s="81">
        <v>0</v>
      </c>
      <c r="BB537" s="81">
        <v>0</v>
      </c>
      <c r="BC537" s="81">
        <v>0</v>
      </c>
      <c r="BD537" s="81">
        <v>0</v>
      </c>
      <c r="BE537" s="81" t="s">
        <v>564</v>
      </c>
      <c r="BF537" s="82"/>
      <c r="BG537" s="81">
        <v>0</v>
      </c>
      <c r="BH537" s="81">
        <v>0</v>
      </c>
      <c r="BI537" s="81">
        <v>0</v>
      </c>
      <c r="BJ537" s="81">
        <v>0</v>
      </c>
      <c r="BK537" s="81">
        <v>2.7930000000000001</v>
      </c>
      <c r="BL537" s="81">
        <v>0</v>
      </c>
      <c r="BM537" s="82"/>
      <c r="BN537" s="81">
        <v>0</v>
      </c>
      <c r="BO537" s="81">
        <v>0</v>
      </c>
      <c r="BP537" s="81">
        <v>0</v>
      </c>
      <c r="BQ537" s="81">
        <v>0</v>
      </c>
      <c r="BR537" s="81">
        <v>1</v>
      </c>
      <c r="BS537" s="81">
        <v>0</v>
      </c>
      <c r="BT537"/>
      <c r="BU537" s="80">
        <v>2.7930000000000001</v>
      </c>
      <c r="BV537" s="80">
        <v>0</v>
      </c>
      <c r="BW537" s="80">
        <v>0</v>
      </c>
      <c r="BX537" s="80">
        <v>0</v>
      </c>
      <c r="BY537" s="80">
        <v>0</v>
      </c>
      <c r="BZ537" s="80">
        <v>0</v>
      </c>
      <c r="CA537" s="80">
        <v>0</v>
      </c>
      <c r="CB537" s="80">
        <v>0</v>
      </c>
      <c r="CC537" s="80">
        <v>0</v>
      </c>
    </row>
    <row r="538" spans="1:81">
      <c r="A538" s="80" t="s">
        <v>2279</v>
      </c>
      <c r="B538" s="80">
        <v>17</v>
      </c>
      <c r="C538" s="80">
        <v>17</v>
      </c>
      <c r="D538" s="80">
        <v>1</v>
      </c>
      <c r="E538" s="80">
        <v>2020</v>
      </c>
      <c r="F538" s="80" t="s">
        <v>218</v>
      </c>
      <c r="G538" s="80" t="s">
        <v>2262</v>
      </c>
      <c r="H538" s="80" t="s">
        <v>2263</v>
      </c>
      <c r="I538" s="177"/>
      <c r="J538" s="81">
        <v>2.7538968906643491</v>
      </c>
      <c r="K538" s="81">
        <v>0.71891537710557873</v>
      </c>
      <c r="L538" s="81">
        <v>3.2124748465735693</v>
      </c>
      <c r="M538" s="81">
        <v>13.939439692196055</v>
      </c>
      <c r="N538" s="81">
        <v>17.07562995117118</v>
      </c>
      <c r="O538" s="81">
        <v>10.985555962803543</v>
      </c>
      <c r="P538" s="81">
        <v>7.6018850367467223</v>
      </c>
      <c r="Q538" s="81">
        <v>0.80649825365196481</v>
      </c>
      <c r="R538" s="81">
        <v>49.767977045567505</v>
      </c>
      <c r="S538" s="81">
        <v>1.9875460670080101</v>
      </c>
      <c r="T538" s="82"/>
      <c r="U538" s="81">
        <v>268669</v>
      </c>
      <c r="V538" s="81">
        <v>325</v>
      </c>
      <c r="W538" s="81">
        <v>79</v>
      </c>
      <c r="X538" s="81">
        <v>3974</v>
      </c>
      <c r="Y538" s="81">
        <v>5675</v>
      </c>
      <c r="Z538" s="81">
        <v>7850</v>
      </c>
      <c r="AA538" s="81">
        <v>1715</v>
      </c>
      <c r="AB538" s="81">
        <v>13678</v>
      </c>
      <c r="AC538" s="81">
        <v>8821770.25</v>
      </c>
      <c r="AD538" s="81">
        <v>1.9875460670080101</v>
      </c>
      <c r="AE538" s="82"/>
      <c r="AF538" s="81">
        <v>1688731.3761703291</v>
      </c>
      <c r="AG538" s="81">
        <v>502503.34404030861</v>
      </c>
      <c r="AH538" s="81">
        <v>611509.30410418997</v>
      </c>
      <c r="AI538" s="81">
        <v>20155398.121775296</v>
      </c>
      <c r="AJ538" s="81">
        <v>22313066.55613317</v>
      </c>
      <c r="AK538" s="81"/>
      <c r="AL538" s="81"/>
      <c r="AM538" s="81">
        <v>1785130.9657495567</v>
      </c>
      <c r="AN538" s="81"/>
      <c r="AO538" s="81"/>
      <c r="AP538" s="82"/>
      <c r="AQ538" s="81">
        <v>446</v>
      </c>
      <c r="AR538" s="81">
        <v>80</v>
      </c>
      <c r="AS538" s="81">
        <v>0</v>
      </c>
      <c r="AT538" s="81">
        <v>0</v>
      </c>
      <c r="AU538" s="81">
        <v>0</v>
      </c>
      <c r="AV538" s="81">
        <v>0</v>
      </c>
      <c r="AW538" s="81">
        <v>0</v>
      </c>
      <c r="AX538" s="82"/>
      <c r="AY538" s="81">
        <v>1989.900000000001</v>
      </c>
      <c r="AZ538" s="81">
        <v>59371.69999999999</v>
      </c>
      <c r="BA538" s="81">
        <v>0</v>
      </c>
      <c r="BB538" s="81">
        <v>0</v>
      </c>
      <c r="BC538" s="81">
        <v>0</v>
      </c>
      <c r="BD538" s="81">
        <v>0</v>
      </c>
      <c r="BE538" s="81">
        <v>0</v>
      </c>
      <c r="BF538" s="82"/>
      <c r="BG538" s="81">
        <v>0</v>
      </c>
      <c r="BH538" s="81">
        <v>0</v>
      </c>
      <c r="BI538" s="81">
        <v>0</v>
      </c>
      <c r="BJ538" s="81">
        <v>0</v>
      </c>
      <c r="BK538" s="81">
        <v>2.2610000000000001</v>
      </c>
      <c r="BL538" s="81">
        <v>0</v>
      </c>
      <c r="BM538" s="82"/>
      <c r="BN538" s="81">
        <v>0</v>
      </c>
      <c r="BO538" s="81">
        <v>0</v>
      </c>
      <c r="BP538" s="81">
        <v>0</v>
      </c>
      <c r="BQ538" s="81">
        <v>0</v>
      </c>
      <c r="BR538" s="81">
        <v>1</v>
      </c>
      <c r="BS538" s="81">
        <v>0</v>
      </c>
      <c r="BT538"/>
      <c r="BU538" s="80">
        <v>2.2610000000000001</v>
      </c>
      <c r="BV538" s="80">
        <v>0</v>
      </c>
      <c r="BW538" s="80">
        <v>0</v>
      </c>
      <c r="BX538" s="80">
        <v>0</v>
      </c>
      <c r="BY538" s="80">
        <v>0</v>
      </c>
      <c r="BZ538" s="80">
        <v>0</v>
      </c>
      <c r="CA538" s="80">
        <v>0</v>
      </c>
      <c r="CB538" s="80">
        <v>0</v>
      </c>
      <c r="CC538" s="80">
        <v>0</v>
      </c>
    </row>
    <row r="539" spans="1:81">
      <c r="A539" s="80" t="s">
        <v>2280</v>
      </c>
      <c r="B539" s="80">
        <v>17</v>
      </c>
      <c r="C539" s="80">
        <v>18</v>
      </c>
      <c r="D539" s="80">
        <v>1</v>
      </c>
      <c r="E539" s="80">
        <v>2021</v>
      </c>
      <c r="F539" s="80" t="s">
        <v>75</v>
      </c>
      <c r="G539" s="174" t="s">
        <v>2262</v>
      </c>
      <c r="H539" s="80" t="s">
        <v>2263</v>
      </c>
      <c r="I539" s="177"/>
      <c r="J539" s="81">
        <v>3.8861243119396138</v>
      </c>
      <c r="K539" s="81">
        <v>0.76916375815236082</v>
      </c>
      <c r="L539" s="81">
        <v>3.203843154031488</v>
      </c>
      <c r="M539" s="81">
        <v>15.724444742391434</v>
      </c>
      <c r="N539" s="81">
        <v>15.56782686737438</v>
      </c>
      <c r="O539" s="81">
        <v>10.599534504915331</v>
      </c>
      <c r="P539" s="81">
        <v>7.7633585853212912</v>
      </c>
      <c r="Q539" s="81">
        <v>0.80567482994582829</v>
      </c>
      <c r="R539" s="81">
        <v>48.947674804447693</v>
      </c>
      <c r="S539" s="81">
        <v>2.0885481450941241</v>
      </c>
      <c r="T539" s="82"/>
      <c r="U539" s="81">
        <v>399638</v>
      </c>
      <c r="V539" s="81">
        <v>325</v>
      </c>
      <c r="W539" s="81">
        <v>79</v>
      </c>
      <c r="X539" s="81">
        <v>3974</v>
      </c>
      <c r="Y539" s="81">
        <v>5701</v>
      </c>
      <c r="Z539" s="81">
        <v>7799</v>
      </c>
      <c r="AA539" s="81">
        <v>1708</v>
      </c>
      <c r="AB539" s="81">
        <v>13502</v>
      </c>
      <c r="AC539" s="81">
        <v>8409686.4999999981</v>
      </c>
      <c r="AD539" s="81">
        <v>2.0885481450941241</v>
      </c>
      <c r="AE539" s="82"/>
      <c r="AF539" s="81">
        <v>2498251.8639236875</v>
      </c>
      <c r="AG539" s="81">
        <v>534479.298199713</v>
      </c>
      <c r="AH539" s="81">
        <v>512549.86250975955</v>
      </c>
      <c r="AI539" s="81">
        <v>23130374.791069485</v>
      </c>
      <c r="AJ539" s="81">
        <v>20205882.394894078</v>
      </c>
      <c r="AK539" s="81">
        <v>0</v>
      </c>
      <c r="AL539" s="81">
        <v>0</v>
      </c>
      <c r="AM539" s="81">
        <v>1772325.0131809551</v>
      </c>
      <c r="AN539" s="81">
        <v>0</v>
      </c>
      <c r="AO539" s="81">
        <v>0</v>
      </c>
      <c r="AP539" s="82"/>
      <c r="AQ539" s="81">
        <v>462</v>
      </c>
      <c r="AR539" s="81">
        <v>84</v>
      </c>
      <c r="AS539" s="81">
        <v>0</v>
      </c>
      <c r="AT539" s="81">
        <v>0</v>
      </c>
      <c r="AU539" s="81">
        <v>0</v>
      </c>
      <c r="AV539" s="81">
        <v>0</v>
      </c>
      <c r="AW539" s="81"/>
      <c r="AX539" s="82"/>
      <c r="AY539" s="81">
        <v>2084.6000000000008</v>
      </c>
      <c r="AZ539" s="81">
        <v>59537.799999999988</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2281</v>
      </c>
      <c r="B540" s="80">
        <v>17</v>
      </c>
      <c r="C540" s="80">
        <v>19</v>
      </c>
      <c r="D540" s="80">
        <v>1</v>
      </c>
      <c r="E540" s="80">
        <v>2022</v>
      </c>
      <c r="F540" s="80" t="s">
        <v>568</v>
      </c>
      <c r="G540" s="174" t="s">
        <v>2262</v>
      </c>
      <c r="H540" s="80" t="s">
        <v>2263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484</v>
      </c>
      <c r="AR540" s="81">
        <v>92</v>
      </c>
      <c r="AS540" s="81">
        <v>0</v>
      </c>
      <c r="AT540" s="81">
        <v>0</v>
      </c>
      <c r="AU540" s="81">
        <v>0</v>
      </c>
      <c r="AV540" s="81">
        <v>0</v>
      </c>
      <c r="AW540" s="81"/>
      <c r="AX540" s="82"/>
      <c r="AY540" s="81">
        <v>2223.8000000000015</v>
      </c>
      <c r="AZ540" s="81">
        <v>62797.799999999988</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2282</v>
      </c>
      <c r="B541" s="80">
        <v>18</v>
      </c>
      <c r="C541" s="80">
        <v>1</v>
      </c>
      <c r="D541" s="80">
        <v>2</v>
      </c>
      <c r="E541" s="80">
        <v>1990</v>
      </c>
      <c r="F541" s="80" t="s">
        <v>562</v>
      </c>
      <c r="G541" s="80" t="s">
        <v>2283</v>
      </c>
      <c r="H541" s="80" t="s">
        <v>2284</v>
      </c>
      <c r="I541" s="177"/>
      <c r="J541" s="81">
        <v>52.509903311708534</v>
      </c>
      <c r="K541" s="81">
        <v>3.5529415728399694</v>
      </c>
      <c r="L541" s="81">
        <v>5.6680731351894851</v>
      </c>
      <c r="M541" s="81">
        <v>11.079776043652782</v>
      </c>
      <c r="N541" s="81">
        <v>12.945678187905081</v>
      </c>
      <c r="O541" s="81">
        <v>12.382336990388488</v>
      </c>
      <c r="P541" s="81">
        <v>16.115408669963529</v>
      </c>
      <c r="Q541" s="81">
        <v>1.0227508670468115</v>
      </c>
      <c r="R541" s="81">
        <v>0</v>
      </c>
      <c r="S541" s="81">
        <v>1.0075761598397002</v>
      </c>
      <c r="T541" s="82"/>
      <c r="U541" s="81">
        <v>5460158</v>
      </c>
      <c r="V541" s="81">
        <v>1093</v>
      </c>
      <c r="W541" s="81">
        <v>64</v>
      </c>
      <c r="X541" s="81">
        <v>3821</v>
      </c>
      <c r="Y541" s="81">
        <v>4435</v>
      </c>
      <c r="Z541" s="81">
        <v>5093</v>
      </c>
      <c r="AA541" s="81">
        <v>3913</v>
      </c>
      <c r="AB541" s="81">
        <v>16606</v>
      </c>
      <c r="AC541" s="81">
        <v>0</v>
      </c>
      <c r="AD541" s="81">
        <v>1.0075761598397002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2285</v>
      </c>
      <c r="B542" s="80">
        <v>19</v>
      </c>
      <c r="C542" s="80">
        <v>2</v>
      </c>
      <c r="D542" s="80">
        <v>2</v>
      </c>
      <c r="E542" s="80">
        <v>2005</v>
      </c>
      <c r="F542" s="80" t="s">
        <v>565</v>
      </c>
      <c r="G542" s="80" t="s">
        <v>2283</v>
      </c>
      <c r="H542" s="80" t="s">
        <v>2284</v>
      </c>
      <c r="I542" s="177"/>
      <c r="J542" s="81">
        <v>88.520114067581673</v>
      </c>
      <c r="K542" s="81">
        <v>2.0178153642255534</v>
      </c>
      <c r="L542" s="81">
        <v>3.1828115164318791</v>
      </c>
      <c r="M542" s="81">
        <v>21.851530752474684</v>
      </c>
      <c r="N542" s="81">
        <v>21.404013575030024</v>
      </c>
      <c r="O542" s="81">
        <v>18.774448124403214</v>
      </c>
      <c r="P542" s="81">
        <v>16.473901652320109</v>
      </c>
      <c r="Q542" s="81">
        <v>0.93868955450317881</v>
      </c>
      <c r="R542" s="81">
        <v>0</v>
      </c>
      <c r="S542" s="81">
        <v>1.1720129783608675</v>
      </c>
      <c r="T542" s="82"/>
      <c r="U542" s="81">
        <v>9581042</v>
      </c>
      <c r="V542" s="81">
        <v>769</v>
      </c>
      <c r="W542" s="81">
        <v>38</v>
      </c>
      <c r="X542" s="81">
        <v>3536</v>
      </c>
      <c r="Y542" s="81">
        <v>4723</v>
      </c>
      <c r="Z542" s="81">
        <v>8936</v>
      </c>
      <c r="AA542" s="81">
        <v>3276</v>
      </c>
      <c r="AB542" s="81">
        <v>15933</v>
      </c>
      <c r="AC542" s="81">
        <v>0</v>
      </c>
      <c r="AD542" s="81">
        <v>1.1720129783608675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2286</v>
      </c>
      <c r="B543" s="80">
        <v>20</v>
      </c>
      <c r="C543" s="80">
        <v>3</v>
      </c>
      <c r="D543" s="80">
        <v>2</v>
      </c>
      <c r="E543" s="80">
        <v>2006</v>
      </c>
      <c r="F543" s="80" t="s">
        <v>566</v>
      </c>
      <c r="G543" s="80" t="s">
        <v>2283</v>
      </c>
      <c r="H543" s="80" t="s">
        <v>2284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2287</v>
      </c>
      <c r="B544" s="80">
        <v>21</v>
      </c>
      <c r="C544" s="80">
        <v>4</v>
      </c>
      <c r="D544" s="80">
        <v>2</v>
      </c>
      <c r="E544" s="80">
        <v>2007</v>
      </c>
      <c r="F544" s="80" t="s">
        <v>567</v>
      </c>
      <c r="G544" s="80" t="s">
        <v>2283</v>
      </c>
      <c r="H544" s="80" t="s">
        <v>2284</v>
      </c>
      <c r="I544" s="177"/>
      <c r="J544" s="81">
        <v>77.666803809239724</v>
      </c>
      <c r="K544" s="81">
        <v>1.6691831827290262</v>
      </c>
      <c r="L544" s="81">
        <v>5.0788531435595958</v>
      </c>
      <c r="M544" s="81">
        <v>17.076151869703544</v>
      </c>
      <c r="N544" s="81">
        <v>22.047138226501762</v>
      </c>
      <c r="O544" s="81">
        <v>18.189487901602718</v>
      </c>
      <c r="P544" s="81">
        <v>16.381656524524011</v>
      </c>
      <c r="Q544" s="81">
        <v>0.97281627947149352</v>
      </c>
      <c r="R544" s="81">
        <v>0</v>
      </c>
      <c r="S544" s="81">
        <v>1.3555464020695573</v>
      </c>
      <c r="T544" s="82"/>
      <c r="U544" s="81">
        <v>9918957</v>
      </c>
      <c r="V544" s="81">
        <v>665</v>
      </c>
      <c r="W544" s="81">
        <v>76</v>
      </c>
      <c r="X544" s="81">
        <v>3721</v>
      </c>
      <c r="Y544" s="81">
        <v>4771</v>
      </c>
      <c r="Z544" s="81">
        <v>9000</v>
      </c>
      <c r="AA544" s="81">
        <v>3208</v>
      </c>
      <c r="AB544" s="81">
        <v>15639</v>
      </c>
      <c r="AC544" s="81">
        <v>0</v>
      </c>
      <c r="AD544" s="81">
        <v>1.3555464020695573</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2288</v>
      </c>
      <c r="B545" s="80">
        <v>22</v>
      </c>
      <c r="C545" s="80">
        <v>5</v>
      </c>
      <c r="D545" s="80">
        <v>2</v>
      </c>
      <c r="E545" s="80">
        <v>2008</v>
      </c>
      <c r="F545" s="80" t="s">
        <v>84</v>
      </c>
      <c r="G545" s="80" t="s">
        <v>2283</v>
      </c>
      <c r="H545" s="80" t="s">
        <v>2284</v>
      </c>
      <c r="I545" s="177"/>
      <c r="J545" s="81">
        <v>76.537556572157087</v>
      </c>
      <c r="K545" s="81">
        <v>1.3224004859892731</v>
      </c>
      <c r="L545" s="81">
        <v>4.9616450674807906</v>
      </c>
      <c r="M545" s="81">
        <v>19.135664554175257</v>
      </c>
      <c r="N545" s="81">
        <v>21.169217115921018</v>
      </c>
      <c r="O545" s="81">
        <v>17.871452531482841</v>
      </c>
      <c r="P545" s="81">
        <v>15.975335385578116</v>
      </c>
      <c r="Q545" s="81">
        <v>0.95115294044934418</v>
      </c>
      <c r="R545" s="81">
        <v>0</v>
      </c>
      <c r="S545" s="81">
        <v>1.4955002985321248</v>
      </c>
      <c r="T545" s="82"/>
      <c r="U545" s="81">
        <v>10186247</v>
      </c>
      <c r="V545" s="81">
        <v>665</v>
      </c>
      <c r="W545" s="81">
        <v>76</v>
      </c>
      <c r="X545" s="81">
        <v>3721</v>
      </c>
      <c r="Y545" s="81">
        <v>4801</v>
      </c>
      <c r="Z545" s="81">
        <v>9153</v>
      </c>
      <c r="AA545" s="81">
        <v>3132</v>
      </c>
      <c r="AB545" s="81">
        <v>15542</v>
      </c>
      <c r="AC545" s="81">
        <v>0</v>
      </c>
      <c r="AD545" s="81">
        <v>1.4955002985321248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2289</v>
      </c>
      <c r="B546" s="80">
        <v>23</v>
      </c>
      <c r="C546" s="80">
        <v>6</v>
      </c>
      <c r="D546" s="80">
        <v>2</v>
      </c>
      <c r="E546" s="80">
        <v>2009</v>
      </c>
      <c r="F546" s="80" t="s">
        <v>85</v>
      </c>
      <c r="G546" s="80" t="s">
        <v>2283</v>
      </c>
      <c r="H546" s="80" t="s">
        <v>2284</v>
      </c>
      <c r="I546" s="177"/>
      <c r="J546" s="81">
        <v>72.228507101743787</v>
      </c>
      <c r="K546" s="81">
        <v>1.2926018877461201</v>
      </c>
      <c r="L546" s="81">
        <v>6.0652937748974516</v>
      </c>
      <c r="M546" s="81">
        <v>21.112126733985644</v>
      </c>
      <c r="N546" s="81">
        <v>19.358908053602281</v>
      </c>
      <c r="O546" s="81">
        <v>18.18903214536051</v>
      </c>
      <c r="P546" s="81">
        <v>15.292910271650477</v>
      </c>
      <c r="Q546" s="81">
        <v>0.89866702519412878</v>
      </c>
      <c r="R546" s="81">
        <v>0</v>
      </c>
      <c r="S546" s="81">
        <v>1.1364751239094728</v>
      </c>
      <c r="T546" s="82"/>
      <c r="U546" s="81">
        <v>8321186</v>
      </c>
      <c r="V546" s="81">
        <v>663</v>
      </c>
      <c r="W546" s="81">
        <v>128</v>
      </c>
      <c r="X546" s="81">
        <v>4067</v>
      </c>
      <c r="Y546" s="81">
        <v>4796</v>
      </c>
      <c r="Z546" s="81">
        <v>9195</v>
      </c>
      <c r="AA546" s="81">
        <v>3078</v>
      </c>
      <c r="AB546" s="81">
        <v>15415</v>
      </c>
      <c r="AC546" s="81">
        <v>0</v>
      </c>
      <c r="AD546" s="81">
        <v>1.1364751239094728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49.052999999999997</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2290</v>
      </c>
      <c r="B547" s="80">
        <v>24</v>
      </c>
      <c r="C547" s="80">
        <v>7</v>
      </c>
      <c r="D547" s="80">
        <v>2</v>
      </c>
      <c r="E547" s="80">
        <v>2010</v>
      </c>
      <c r="F547" s="80" t="s">
        <v>86</v>
      </c>
      <c r="G547" s="80" t="s">
        <v>2283</v>
      </c>
      <c r="H547" s="80" t="s">
        <v>2284</v>
      </c>
      <c r="I547" s="177"/>
      <c r="J547" s="81">
        <v>62.327963889884913</v>
      </c>
      <c r="K547" s="81">
        <v>1.3174930053447265</v>
      </c>
      <c r="L547" s="81">
        <v>5.7422388532301545</v>
      </c>
      <c r="M547" s="81">
        <v>20.590026262171683</v>
      </c>
      <c r="N547" s="81">
        <v>19.526010980953533</v>
      </c>
      <c r="O547" s="81">
        <v>18.15018916200027</v>
      </c>
      <c r="P547" s="81">
        <v>15.648942914953849</v>
      </c>
      <c r="Q547" s="81">
        <v>0.92795110464983144</v>
      </c>
      <c r="R547" s="81">
        <v>0</v>
      </c>
      <c r="S547" s="81">
        <v>1.1433952688857096</v>
      </c>
      <c r="T547" s="82"/>
      <c r="U547" s="81">
        <v>7681791</v>
      </c>
      <c r="V547" s="81">
        <v>663</v>
      </c>
      <c r="W547" s="81">
        <v>128</v>
      </c>
      <c r="X547" s="81">
        <v>4067</v>
      </c>
      <c r="Y547" s="81">
        <v>4829</v>
      </c>
      <c r="Z547" s="81">
        <v>9218</v>
      </c>
      <c r="AA547" s="81">
        <v>3071</v>
      </c>
      <c r="AB547" s="81">
        <v>15252</v>
      </c>
      <c r="AC547" s="81">
        <v>0</v>
      </c>
      <c r="AD547" s="81">
        <v>1.1433952688857096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51.048999999999999</v>
      </c>
      <c r="BJ547" s="81">
        <v>0</v>
      </c>
      <c r="BK547" s="81">
        <v>0</v>
      </c>
      <c r="BL547" s="81">
        <v>0</v>
      </c>
      <c r="BM547" s="82"/>
      <c r="BN547" s="81">
        <v>0</v>
      </c>
      <c r="BO547" s="81">
        <v>0</v>
      </c>
      <c r="BP547" s="81">
        <v>2</v>
      </c>
      <c r="BQ547" s="81">
        <v>0</v>
      </c>
      <c r="BR547" s="81">
        <v>0</v>
      </c>
      <c r="BS547" s="81">
        <v>0</v>
      </c>
      <c r="BT547"/>
      <c r="BU547" s="80">
        <v>51.048999999999999</v>
      </c>
      <c r="BV547" s="80">
        <v>0</v>
      </c>
      <c r="BW547" s="80">
        <v>0</v>
      </c>
      <c r="BX547" s="80">
        <v>0</v>
      </c>
      <c r="BY547" s="80">
        <v>0</v>
      </c>
      <c r="BZ547" s="80">
        <v>0</v>
      </c>
      <c r="CA547" s="80">
        <v>0</v>
      </c>
      <c r="CB547" s="80">
        <v>0</v>
      </c>
      <c r="CC547" s="80">
        <v>0</v>
      </c>
    </row>
    <row r="548" spans="1:81">
      <c r="A548" s="80" t="s">
        <v>2291</v>
      </c>
      <c r="B548" s="80">
        <v>25</v>
      </c>
      <c r="C548" s="80">
        <v>8</v>
      </c>
      <c r="D548" s="80">
        <v>2</v>
      </c>
      <c r="E548" s="80">
        <v>2011</v>
      </c>
      <c r="F548" s="80" t="s">
        <v>87</v>
      </c>
      <c r="G548" s="80" t="s">
        <v>2283</v>
      </c>
      <c r="H548" s="80" t="s">
        <v>2284</v>
      </c>
      <c r="I548" s="177"/>
      <c r="J548" s="81">
        <v>60.699425372759059</v>
      </c>
      <c r="K548" s="81">
        <v>1.7697412861361776</v>
      </c>
      <c r="L548" s="81">
        <v>5.3606657648457547</v>
      </c>
      <c r="M548" s="81">
        <v>23.962739238193361</v>
      </c>
      <c r="N548" s="81">
        <v>22.845666657098498</v>
      </c>
      <c r="O548" s="81">
        <v>17.958900402741111</v>
      </c>
      <c r="P548" s="81">
        <v>15.24124904910907</v>
      </c>
      <c r="Q548" s="81">
        <v>1.0580784668807692</v>
      </c>
      <c r="R548" s="81">
        <v>0</v>
      </c>
      <c r="S548" s="81">
        <v>1.2116976597307167</v>
      </c>
      <c r="T548" s="82"/>
      <c r="U548" s="81">
        <v>6168977</v>
      </c>
      <c r="V548" s="81">
        <v>663</v>
      </c>
      <c r="W548" s="81">
        <v>128</v>
      </c>
      <c r="X548" s="81">
        <v>4067</v>
      </c>
      <c r="Y548" s="81">
        <v>4827</v>
      </c>
      <c r="Z548" s="81">
        <v>9319</v>
      </c>
      <c r="AA548" s="81">
        <v>3080</v>
      </c>
      <c r="AB548" s="81">
        <v>15077</v>
      </c>
      <c r="AC548" s="81">
        <v>0</v>
      </c>
      <c r="AD548" s="81">
        <v>1.2116976597307167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39.046999999999997</v>
      </c>
      <c r="BJ548" s="81">
        <v>0</v>
      </c>
      <c r="BK548" s="81">
        <v>0</v>
      </c>
      <c r="BL548" s="81">
        <v>0</v>
      </c>
      <c r="BM548" s="82"/>
      <c r="BN548" s="81">
        <v>0</v>
      </c>
      <c r="BO548" s="81">
        <v>0</v>
      </c>
      <c r="BP548" s="81">
        <v>2</v>
      </c>
      <c r="BQ548" s="81">
        <v>0</v>
      </c>
      <c r="BR548" s="81">
        <v>0</v>
      </c>
      <c r="BS548" s="81">
        <v>0</v>
      </c>
      <c r="BT548"/>
      <c r="BU548" s="80">
        <v>39.046999999999997</v>
      </c>
      <c r="BV548" s="80">
        <v>0</v>
      </c>
      <c r="BW548" s="80">
        <v>0</v>
      </c>
      <c r="BX548" s="80">
        <v>0</v>
      </c>
      <c r="BY548" s="80">
        <v>0</v>
      </c>
      <c r="BZ548" s="80">
        <v>0</v>
      </c>
      <c r="CA548" s="80">
        <v>0</v>
      </c>
      <c r="CB548" s="80">
        <v>0</v>
      </c>
      <c r="CC548" s="80">
        <v>0</v>
      </c>
    </row>
    <row r="549" spans="1:81">
      <c r="A549" s="80" t="s">
        <v>2292</v>
      </c>
      <c r="B549" s="80">
        <v>26</v>
      </c>
      <c r="C549" s="80">
        <v>9</v>
      </c>
      <c r="D549" s="80">
        <v>2</v>
      </c>
      <c r="E549" s="80">
        <v>2012</v>
      </c>
      <c r="F549" s="80" t="s">
        <v>88</v>
      </c>
      <c r="G549" s="80" t="s">
        <v>2283</v>
      </c>
      <c r="H549" s="80" t="s">
        <v>2284</v>
      </c>
      <c r="I549" s="177"/>
      <c r="J549" s="81">
        <v>111.19023581122572</v>
      </c>
      <c r="K549" s="81">
        <v>1.6613802926342132</v>
      </c>
      <c r="L549" s="81">
        <v>5.3766760565658309</v>
      </c>
      <c r="M549" s="81">
        <v>26.960978151194212</v>
      </c>
      <c r="N549" s="81">
        <v>24.458136403993244</v>
      </c>
      <c r="O549" s="81">
        <v>18.075693300213228</v>
      </c>
      <c r="P549" s="81">
        <v>15.293129751823406</v>
      </c>
      <c r="Q549" s="81">
        <v>1.1390548695261695</v>
      </c>
      <c r="R549" s="81">
        <v>0</v>
      </c>
      <c r="S549" s="81">
        <v>1.1727572860943951</v>
      </c>
      <c r="T549" s="82"/>
      <c r="U549" s="81">
        <v>10363571</v>
      </c>
      <c r="V549" s="81">
        <v>663</v>
      </c>
      <c r="W549" s="81">
        <v>128</v>
      </c>
      <c r="X549" s="81">
        <v>4067</v>
      </c>
      <c r="Y549" s="81">
        <v>4860</v>
      </c>
      <c r="Z549" s="81">
        <v>9454</v>
      </c>
      <c r="AA549" s="81">
        <v>3073</v>
      </c>
      <c r="AB549" s="81">
        <v>14939</v>
      </c>
      <c r="AC549" s="81">
        <v>0</v>
      </c>
      <c r="AD549" s="81">
        <v>1.1727572860943951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48.564</v>
      </c>
      <c r="BJ549" s="81">
        <v>0</v>
      </c>
      <c r="BK549" s="81">
        <v>0</v>
      </c>
      <c r="BL549" s="81">
        <v>0</v>
      </c>
      <c r="BM549" s="82"/>
      <c r="BN549" s="81">
        <v>0</v>
      </c>
      <c r="BO549" s="81">
        <v>0</v>
      </c>
      <c r="BP549" s="81">
        <v>2</v>
      </c>
      <c r="BQ549" s="81">
        <v>0</v>
      </c>
      <c r="BR549" s="81">
        <v>0</v>
      </c>
      <c r="BS549" s="81">
        <v>0</v>
      </c>
      <c r="BT549"/>
      <c r="BU549" s="80">
        <v>48.564</v>
      </c>
      <c r="BV549" s="80">
        <v>0</v>
      </c>
      <c r="BW549" s="80">
        <v>0</v>
      </c>
      <c r="BX549" s="80">
        <v>0</v>
      </c>
      <c r="BY549" s="80">
        <v>0</v>
      </c>
      <c r="BZ549" s="80">
        <v>0</v>
      </c>
      <c r="CA549" s="80">
        <v>0</v>
      </c>
      <c r="CB549" s="80">
        <v>0</v>
      </c>
      <c r="CC549" s="80">
        <v>0</v>
      </c>
    </row>
    <row r="550" spans="1:81">
      <c r="A550" s="80" t="s">
        <v>2293</v>
      </c>
      <c r="B550" s="80">
        <v>27</v>
      </c>
      <c r="C550" s="80">
        <v>10</v>
      </c>
      <c r="D550" s="80">
        <v>2</v>
      </c>
      <c r="E550" s="80">
        <v>2013</v>
      </c>
      <c r="F550" s="80" t="s">
        <v>89</v>
      </c>
      <c r="G550" s="80" t="s">
        <v>2283</v>
      </c>
      <c r="H550" s="80" t="s">
        <v>2284</v>
      </c>
      <c r="I550" s="177"/>
      <c r="J550" s="81">
        <v>95.23143077821922</v>
      </c>
      <c r="K550" s="81">
        <v>1.4104693611640282</v>
      </c>
      <c r="L550" s="81">
        <v>3.9004944261533518</v>
      </c>
      <c r="M550" s="81">
        <v>23.269025194747485</v>
      </c>
      <c r="N550" s="81">
        <v>24.101243237895577</v>
      </c>
      <c r="O550" s="81">
        <v>17.634414340083328</v>
      </c>
      <c r="P550" s="81">
        <v>15.430678438881365</v>
      </c>
      <c r="Q550" s="81">
        <v>1.1527623253306607</v>
      </c>
      <c r="R550" s="81">
        <v>0</v>
      </c>
      <c r="S550" s="81">
        <v>1.0830982783162681</v>
      </c>
      <c r="T550" s="82"/>
      <c r="U550" s="81">
        <v>9758762</v>
      </c>
      <c r="V550" s="81">
        <v>663</v>
      </c>
      <c r="W550" s="81">
        <v>128</v>
      </c>
      <c r="X550" s="81">
        <v>4067</v>
      </c>
      <c r="Y550" s="81">
        <v>4869</v>
      </c>
      <c r="Z550" s="81">
        <v>9635</v>
      </c>
      <c r="AA550" s="81">
        <v>3089</v>
      </c>
      <c r="AB550" s="81">
        <v>14902</v>
      </c>
      <c r="AC550" s="81">
        <v>0</v>
      </c>
      <c r="AD550" s="81">
        <v>1.0830982783162681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57.305999999999997</v>
      </c>
      <c r="BJ550" s="81">
        <v>0</v>
      </c>
      <c r="BK550" s="81">
        <v>0</v>
      </c>
      <c r="BL550" s="81">
        <v>0</v>
      </c>
      <c r="BM550" s="82"/>
      <c r="BN550" s="81">
        <v>0</v>
      </c>
      <c r="BO550" s="81">
        <v>0</v>
      </c>
      <c r="BP550" s="81">
        <v>2</v>
      </c>
      <c r="BQ550" s="81">
        <v>0</v>
      </c>
      <c r="BR550" s="81">
        <v>0</v>
      </c>
      <c r="BS550" s="81">
        <v>0</v>
      </c>
      <c r="BT550"/>
      <c r="BU550" s="80">
        <v>57.305999999999997</v>
      </c>
      <c r="BV550" s="80">
        <v>0</v>
      </c>
      <c r="BW550" s="80">
        <v>0</v>
      </c>
      <c r="BX550" s="80">
        <v>0</v>
      </c>
      <c r="BY550" s="80">
        <v>0</v>
      </c>
      <c r="BZ550" s="80">
        <v>0</v>
      </c>
      <c r="CA550" s="80">
        <v>0</v>
      </c>
      <c r="CB550" s="80">
        <v>0</v>
      </c>
      <c r="CC550" s="80">
        <v>0</v>
      </c>
    </row>
    <row r="551" spans="1:81">
      <c r="A551" s="80" t="s">
        <v>2294</v>
      </c>
      <c r="B551" s="80">
        <v>28</v>
      </c>
      <c r="C551" s="80">
        <v>11</v>
      </c>
      <c r="D551" s="80">
        <v>2</v>
      </c>
      <c r="E551" s="80">
        <v>2014</v>
      </c>
      <c r="F551" s="80" t="s">
        <v>90</v>
      </c>
      <c r="G551" s="80" t="s">
        <v>2283</v>
      </c>
      <c r="H551" s="80" t="s">
        <v>2284</v>
      </c>
      <c r="I551" s="177"/>
      <c r="J551" s="81">
        <v>156.02304379138226</v>
      </c>
      <c r="K551" s="81">
        <v>1.4489247486499703</v>
      </c>
      <c r="L551" s="81">
        <v>8.6741832050284327</v>
      </c>
      <c r="M551" s="81">
        <v>24.788433943349787</v>
      </c>
      <c r="N551" s="81">
        <v>23.786050850040567</v>
      </c>
      <c r="O551" s="81">
        <v>16.962433464687727</v>
      </c>
      <c r="P551" s="81">
        <v>15.651532367044837</v>
      </c>
      <c r="Q551" s="81">
        <v>1.0999373740303984</v>
      </c>
      <c r="R551" s="81">
        <v>0</v>
      </c>
      <c r="S551" s="81">
        <v>1.2892252413726091</v>
      </c>
      <c r="T551" s="82"/>
      <c r="U551" s="81">
        <v>17195741</v>
      </c>
      <c r="V551" s="81">
        <v>627</v>
      </c>
      <c r="W551" s="81">
        <v>189</v>
      </c>
      <c r="X551" s="81">
        <v>3875</v>
      </c>
      <c r="Y551" s="81">
        <v>4920</v>
      </c>
      <c r="Z551" s="81">
        <v>9761</v>
      </c>
      <c r="AA551" s="81">
        <v>3117</v>
      </c>
      <c r="AB551" s="81">
        <v>14820</v>
      </c>
      <c r="AC551" s="81">
        <v>0</v>
      </c>
      <c r="AD551" s="81">
        <v>1.2892252413726091</v>
      </c>
      <c r="AE551" s="82"/>
      <c r="AF551" s="81">
        <v>165385949.63745821</v>
      </c>
      <c r="AG551" s="81">
        <v>1141168.4127095535</v>
      </c>
      <c r="AH551" s="81">
        <v>1937917.4313194251</v>
      </c>
      <c r="AI551" s="81">
        <v>26653380.366677765</v>
      </c>
      <c r="AJ551" s="81">
        <v>29493540.833103035</v>
      </c>
      <c r="AK551" s="81">
        <v>0</v>
      </c>
      <c r="AL551" s="81">
        <v>0</v>
      </c>
      <c r="AM551" s="81">
        <v>2034564.5415541811</v>
      </c>
      <c r="AN551" s="81">
        <v>0</v>
      </c>
      <c r="AO551" s="81">
        <v>0</v>
      </c>
      <c r="AP551" s="82"/>
      <c r="AQ551" s="81">
        <v>253</v>
      </c>
      <c r="AR551" s="81">
        <v>74</v>
      </c>
      <c r="AS551" s="81">
        <v>0</v>
      </c>
      <c r="AT551" s="81">
        <v>0</v>
      </c>
      <c r="AU551" s="81">
        <v>0</v>
      </c>
      <c r="AV551" s="81">
        <v>0</v>
      </c>
      <c r="AW551" s="81" t="s">
        <v>564</v>
      </c>
      <c r="AX551" s="82"/>
      <c r="AY551" s="81">
        <v>1206.4000000000001</v>
      </c>
      <c r="AZ551" s="81">
        <v>5715.6</v>
      </c>
      <c r="BA551" s="81">
        <v>0</v>
      </c>
      <c r="BB551" s="81">
        <v>0</v>
      </c>
      <c r="BC551" s="81">
        <v>0</v>
      </c>
      <c r="BD551" s="81">
        <v>0</v>
      </c>
      <c r="BE551" s="81" t="s">
        <v>564</v>
      </c>
      <c r="BF551" s="82"/>
      <c r="BG551" s="81">
        <v>0</v>
      </c>
      <c r="BH551" s="81">
        <v>0</v>
      </c>
      <c r="BI551" s="81">
        <v>96.590999999999994</v>
      </c>
      <c r="BJ551" s="81">
        <v>0</v>
      </c>
      <c r="BK551" s="81">
        <v>0</v>
      </c>
      <c r="BL551" s="81">
        <v>0</v>
      </c>
      <c r="BM551" s="82"/>
      <c r="BN551" s="81">
        <v>0</v>
      </c>
      <c r="BO551" s="81">
        <v>0</v>
      </c>
      <c r="BP551" s="81">
        <v>3</v>
      </c>
      <c r="BQ551" s="81">
        <v>0</v>
      </c>
      <c r="BR551" s="81">
        <v>0</v>
      </c>
      <c r="BS551" s="81">
        <v>0</v>
      </c>
      <c r="BT551"/>
      <c r="BU551" s="80">
        <v>91.826999999999998</v>
      </c>
      <c r="BV551" s="80">
        <v>0</v>
      </c>
      <c r="BW551" s="80">
        <v>4.7640000000000002</v>
      </c>
      <c r="BX551" s="80">
        <v>0</v>
      </c>
      <c r="BY551" s="80">
        <v>0</v>
      </c>
      <c r="BZ551" s="80">
        <v>0</v>
      </c>
      <c r="CA551" s="80">
        <v>0</v>
      </c>
      <c r="CB551" s="80">
        <v>0</v>
      </c>
      <c r="CC551" s="80">
        <v>0</v>
      </c>
    </row>
    <row r="552" spans="1:81">
      <c r="A552" s="80" t="s">
        <v>2295</v>
      </c>
      <c r="B552" s="80">
        <v>29</v>
      </c>
      <c r="C552" s="80">
        <v>12</v>
      </c>
      <c r="D552" s="80">
        <v>2</v>
      </c>
      <c r="E552" s="80">
        <v>2015</v>
      </c>
      <c r="F552" s="80" t="s">
        <v>91</v>
      </c>
      <c r="G552" s="80" t="s">
        <v>2283</v>
      </c>
      <c r="H552" s="80" t="s">
        <v>2284</v>
      </c>
      <c r="I552" s="177"/>
      <c r="J552" s="81">
        <v>106.58967125076171</v>
      </c>
      <c r="K552" s="81">
        <v>1.4642945062738126</v>
      </c>
      <c r="L552" s="81">
        <v>8.8234462696836449</v>
      </c>
      <c r="M552" s="81">
        <v>24.386828432599838</v>
      </c>
      <c r="N552" s="81">
        <v>21.652096449437312</v>
      </c>
      <c r="O552" s="81">
        <v>16.958913798311091</v>
      </c>
      <c r="P552" s="81">
        <v>15.704049622407387</v>
      </c>
      <c r="Q552" s="81">
        <v>1.0655221726690425</v>
      </c>
      <c r="R552" s="81">
        <v>0</v>
      </c>
      <c r="S552" s="81">
        <v>1.2999182628951598</v>
      </c>
      <c r="T552" s="82"/>
      <c r="U552" s="81">
        <v>13007066</v>
      </c>
      <c r="V552" s="81">
        <v>627</v>
      </c>
      <c r="W552" s="81">
        <v>189</v>
      </c>
      <c r="X552" s="81">
        <v>3875</v>
      </c>
      <c r="Y552" s="81">
        <v>4995</v>
      </c>
      <c r="Z552" s="81">
        <v>9853</v>
      </c>
      <c r="AA552" s="81">
        <v>3125</v>
      </c>
      <c r="AB552" s="81">
        <v>14665</v>
      </c>
      <c r="AC552" s="81">
        <v>0</v>
      </c>
      <c r="AD552" s="81">
        <v>1.2999182628951598</v>
      </c>
      <c r="AE552" s="82"/>
      <c r="AF552" s="81">
        <v>113378388.16841663</v>
      </c>
      <c r="AG552" s="81">
        <v>1076777.5317798676</v>
      </c>
      <c r="AH552" s="81">
        <v>1534695.2114514539</v>
      </c>
      <c r="AI552" s="81">
        <v>27303715.810060844</v>
      </c>
      <c r="AJ552" s="81">
        <v>27372819.57601798</v>
      </c>
      <c r="AK552" s="81">
        <v>0</v>
      </c>
      <c r="AL552" s="81">
        <v>0</v>
      </c>
      <c r="AM552" s="81">
        <v>2009776.7326387123</v>
      </c>
      <c r="AN552" s="81">
        <v>0</v>
      </c>
      <c r="AO552" s="81">
        <v>0</v>
      </c>
      <c r="AP552" s="82"/>
      <c r="AQ552" s="81">
        <v>287</v>
      </c>
      <c r="AR552" s="81">
        <v>100</v>
      </c>
      <c r="AS552" s="81">
        <v>0</v>
      </c>
      <c r="AT552" s="81">
        <v>0</v>
      </c>
      <c r="AU552" s="81">
        <v>0</v>
      </c>
      <c r="AV552" s="81">
        <v>0</v>
      </c>
      <c r="AW552" s="81" t="s">
        <v>564</v>
      </c>
      <c r="AX552" s="82"/>
      <c r="AY552" s="81">
        <v>1371.5</v>
      </c>
      <c r="AZ552" s="81">
        <v>12359.5</v>
      </c>
      <c r="BA552" s="81">
        <v>0</v>
      </c>
      <c r="BB552" s="81">
        <v>0</v>
      </c>
      <c r="BC552" s="81">
        <v>0</v>
      </c>
      <c r="BD552" s="81">
        <v>0</v>
      </c>
      <c r="BE552" s="81" t="s">
        <v>564</v>
      </c>
      <c r="BF552" s="82"/>
      <c r="BG552" s="81">
        <v>0</v>
      </c>
      <c r="BH552" s="81">
        <v>0</v>
      </c>
      <c r="BI552" s="81">
        <v>97.421000000000006</v>
      </c>
      <c r="BJ552" s="81">
        <v>0</v>
      </c>
      <c r="BK552" s="81">
        <v>0</v>
      </c>
      <c r="BL552" s="81">
        <v>0</v>
      </c>
      <c r="BM552" s="82"/>
      <c r="BN552" s="81">
        <v>0</v>
      </c>
      <c r="BO552" s="81">
        <v>0</v>
      </c>
      <c r="BP552" s="81">
        <v>3</v>
      </c>
      <c r="BQ552" s="81">
        <v>0</v>
      </c>
      <c r="BR552" s="81">
        <v>0</v>
      </c>
      <c r="BS552" s="81">
        <v>0</v>
      </c>
      <c r="BT552"/>
      <c r="BU552" s="80">
        <v>92.801000000000002</v>
      </c>
      <c r="BV552" s="80">
        <v>0</v>
      </c>
      <c r="BW552" s="80">
        <v>4.62</v>
      </c>
      <c r="BX552" s="80">
        <v>0</v>
      </c>
      <c r="BY552" s="80">
        <v>0</v>
      </c>
      <c r="BZ552" s="80">
        <v>0</v>
      </c>
      <c r="CA552" s="80">
        <v>0</v>
      </c>
      <c r="CB552" s="80">
        <v>0</v>
      </c>
      <c r="CC552" s="80">
        <v>0</v>
      </c>
    </row>
    <row r="553" spans="1:81">
      <c r="A553" s="80" t="s">
        <v>2296</v>
      </c>
      <c r="B553" s="80">
        <v>30</v>
      </c>
      <c r="C553" s="80">
        <v>13</v>
      </c>
      <c r="D553" s="80">
        <v>2</v>
      </c>
      <c r="E553" s="80">
        <v>2016</v>
      </c>
      <c r="F553" s="80" t="s">
        <v>92</v>
      </c>
      <c r="G553" s="80" t="s">
        <v>2283</v>
      </c>
      <c r="H553" s="80" t="s">
        <v>2284</v>
      </c>
      <c r="I553" s="177"/>
      <c r="J553" s="81">
        <v>71.311879096030864</v>
      </c>
      <c r="K553" s="81">
        <v>1.5041640746855998</v>
      </c>
      <c r="L553" s="81">
        <v>9.6739693158388995</v>
      </c>
      <c r="M553" s="81">
        <v>17.816393045023052</v>
      </c>
      <c r="N553" s="81">
        <v>20.024256427815075</v>
      </c>
      <c r="O553" s="81">
        <v>16.87879571699925</v>
      </c>
      <c r="P553" s="81">
        <v>15.275821760686895</v>
      </c>
      <c r="Q553" s="81">
        <v>1.0212684907020344</v>
      </c>
      <c r="R553" s="81">
        <v>0</v>
      </c>
      <c r="S553" s="81">
        <v>1.614620696043177</v>
      </c>
      <c r="T553" s="82"/>
      <c r="U553" s="81">
        <v>8575197</v>
      </c>
      <c r="V553" s="81">
        <v>627</v>
      </c>
      <c r="W553" s="81">
        <v>189</v>
      </c>
      <c r="X553" s="81">
        <v>3875</v>
      </c>
      <c r="Y553" s="81">
        <v>4965</v>
      </c>
      <c r="Z553" s="81">
        <v>9927</v>
      </c>
      <c r="AA553" s="81">
        <v>3144</v>
      </c>
      <c r="AB553" s="81">
        <v>14459</v>
      </c>
      <c r="AC553" s="81">
        <v>0</v>
      </c>
      <c r="AD553" s="81">
        <v>1.614620696043177</v>
      </c>
      <c r="AE553" s="82"/>
      <c r="AF553" s="81">
        <v>79193099.144284412</v>
      </c>
      <c r="AG553" s="81">
        <v>1061407.7621597999</v>
      </c>
      <c r="AH553" s="81">
        <v>1350240.6389472601</v>
      </c>
      <c r="AI553" s="81">
        <v>24319982.569054831</v>
      </c>
      <c r="AJ553" s="81">
        <v>25350188.39454934</v>
      </c>
      <c r="AK553" s="81">
        <v>0</v>
      </c>
      <c r="AL553" s="81">
        <v>0</v>
      </c>
      <c r="AM553" s="81">
        <v>1983084.7630443249</v>
      </c>
      <c r="AN553" s="81">
        <v>0</v>
      </c>
      <c r="AO553" s="81">
        <v>0</v>
      </c>
      <c r="AP553" s="82"/>
      <c r="AQ553" s="81">
        <v>326</v>
      </c>
      <c r="AR553" s="81">
        <v>117</v>
      </c>
      <c r="AS553" s="81">
        <v>0</v>
      </c>
      <c r="AT553" s="81">
        <v>0</v>
      </c>
      <c r="AU553" s="81">
        <v>0</v>
      </c>
      <c r="AV553" s="81">
        <v>0</v>
      </c>
      <c r="AW553" s="81" t="s">
        <v>564</v>
      </c>
      <c r="AX553" s="82"/>
      <c r="AY553" s="81">
        <v>1571.1</v>
      </c>
      <c r="AZ553" s="81">
        <v>14520</v>
      </c>
      <c r="BA553" s="81">
        <v>0</v>
      </c>
      <c r="BB553" s="81">
        <v>0</v>
      </c>
      <c r="BC553" s="81">
        <v>0</v>
      </c>
      <c r="BD553" s="81">
        <v>0</v>
      </c>
      <c r="BE553" s="81" t="s">
        <v>564</v>
      </c>
      <c r="BF553" s="82"/>
      <c r="BG553" s="81">
        <v>0</v>
      </c>
      <c r="BH553" s="81">
        <v>0</v>
      </c>
      <c r="BI553" s="81">
        <v>102.276</v>
      </c>
      <c r="BJ553" s="81">
        <v>0</v>
      </c>
      <c r="BK553" s="81">
        <v>0</v>
      </c>
      <c r="BL553" s="81">
        <v>0</v>
      </c>
      <c r="BM553" s="82"/>
      <c r="BN553" s="81">
        <v>0</v>
      </c>
      <c r="BO553" s="81">
        <v>0</v>
      </c>
      <c r="BP553" s="81">
        <v>3</v>
      </c>
      <c r="BQ553" s="81">
        <v>0</v>
      </c>
      <c r="BR553" s="81">
        <v>0</v>
      </c>
      <c r="BS553" s="81">
        <v>0</v>
      </c>
      <c r="BT553"/>
      <c r="BU553" s="80">
        <v>98.412000000000006</v>
      </c>
      <c r="BV553" s="80">
        <v>0</v>
      </c>
      <c r="BW553" s="80">
        <v>3.8639999999999999</v>
      </c>
      <c r="BX553" s="80">
        <v>0</v>
      </c>
      <c r="BY553" s="80">
        <v>0</v>
      </c>
      <c r="BZ553" s="80">
        <v>0</v>
      </c>
      <c r="CA553" s="80">
        <v>0</v>
      </c>
      <c r="CB553" s="80">
        <v>0</v>
      </c>
      <c r="CC553" s="80">
        <v>0</v>
      </c>
    </row>
    <row r="554" spans="1:81">
      <c r="A554" s="80" t="s">
        <v>2297</v>
      </c>
      <c r="B554" s="80">
        <v>31</v>
      </c>
      <c r="C554" s="80">
        <v>14</v>
      </c>
      <c r="D554" s="80">
        <v>2</v>
      </c>
      <c r="E554" s="80">
        <v>2017</v>
      </c>
      <c r="F554" s="80" t="s">
        <v>71</v>
      </c>
      <c r="G554" s="80" t="s">
        <v>2283</v>
      </c>
      <c r="H554" s="80" t="s">
        <v>2284</v>
      </c>
      <c r="I554" s="177"/>
      <c r="J554" s="81">
        <v>72.264169578217519</v>
      </c>
      <c r="K554" s="81">
        <v>1.5460706074303168</v>
      </c>
      <c r="L554" s="81">
        <v>10.022533412226434</v>
      </c>
      <c r="M554" s="81">
        <v>16.513702141949167</v>
      </c>
      <c r="N554" s="81">
        <v>21.407548168949734</v>
      </c>
      <c r="O554" s="81">
        <v>16.539817203051264</v>
      </c>
      <c r="P554" s="81">
        <v>15.077668067654265</v>
      </c>
      <c r="Q554" s="81">
        <v>0.97854353956529783</v>
      </c>
      <c r="R554" s="81">
        <v>0</v>
      </c>
      <c r="S554" s="81">
        <v>1.3967144557021816</v>
      </c>
      <c r="T554" s="82"/>
      <c r="U554" s="81">
        <v>9186826</v>
      </c>
      <c r="V554" s="81">
        <v>627</v>
      </c>
      <c r="W554" s="81">
        <v>189</v>
      </c>
      <c r="X554" s="81">
        <v>3875</v>
      </c>
      <c r="Y554" s="81">
        <v>5002</v>
      </c>
      <c r="Z554" s="81">
        <v>9889</v>
      </c>
      <c r="AA554" s="81">
        <v>3123</v>
      </c>
      <c r="AB554" s="81">
        <v>14327</v>
      </c>
      <c r="AC554" s="81">
        <v>0</v>
      </c>
      <c r="AD554" s="81">
        <v>1.396714455702182</v>
      </c>
      <c r="AE554" s="82"/>
      <c r="AF554" s="81">
        <v>82014593.309956342</v>
      </c>
      <c r="AG554" s="81">
        <v>1111843.3020918481</v>
      </c>
      <c r="AH554" s="81">
        <v>1890818.029416769</v>
      </c>
      <c r="AI554" s="81">
        <v>23856580.21212009</v>
      </c>
      <c r="AJ554" s="81">
        <v>27269360.233712569</v>
      </c>
      <c r="AK554" s="81">
        <v>0</v>
      </c>
      <c r="AL554" s="81">
        <v>0</v>
      </c>
      <c r="AM554" s="81">
        <v>1968055.3209273729</v>
      </c>
      <c r="AN554" s="81">
        <v>0</v>
      </c>
      <c r="AO554" s="81">
        <v>0</v>
      </c>
      <c r="AP554" s="82"/>
      <c r="AQ554" s="81">
        <v>350</v>
      </c>
      <c r="AR554" s="81">
        <v>124</v>
      </c>
      <c r="AS554" s="81">
        <v>0</v>
      </c>
      <c r="AT554" s="81">
        <v>0</v>
      </c>
      <c r="AU554" s="81">
        <v>0</v>
      </c>
      <c r="AV554" s="81">
        <v>0</v>
      </c>
      <c r="AW554" s="81" t="s">
        <v>564</v>
      </c>
      <c r="AX554" s="82"/>
      <c r="AY554" s="81">
        <v>1700.9</v>
      </c>
      <c r="AZ554" s="81">
        <v>14856.099999999989</v>
      </c>
      <c r="BA554" s="81">
        <v>0</v>
      </c>
      <c r="BB554" s="81">
        <v>0</v>
      </c>
      <c r="BC554" s="81">
        <v>0</v>
      </c>
      <c r="BD554" s="81">
        <v>0</v>
      </c>
      <c r="BE554" s="81" t="s">
        <v>564</v>
      </c>
      <c r="BF554" s="82"/>
      <c r="BG554" s="81">
        <v>0</v>
      </c>
      <c r="BH554" s="81">
        <v>0</v>
      </c>
      <c r="BI554" s="81">
        <v>108.271</v>
      </c>
      <c r="BJ554" s="81">
        <v>0</v>
      </c>
      <c r="BK554" s="81">
        <v>0</v>
      </c>
      <c r="BL554" s="81">
        <v>0</v>
      </c>
      <c r="BM554" s="82"/>
      <c r="BN554" s="81">
        <v>0</v>
      </c>
      <c r="BO554" s="81">
        <v>0</v>
      </c>
      <c r="BP554" s="81">
        <v>3</v>
      </c>
      <c r="BQ554" s="81">
        <v>0</v>
      </c>
      <c r="BR554" s="81">
        <v>0</v>
      </c>
      <c r="BS554" s="81">
        <v>0</v>
      </c>
      <c r="BT554"/>
      <c r="BU554" s="80">
        <v>104.21299999999999</v>
      </c>
      <c r="BV554" s="80">
        <v>0</v>
      </c>
      <c r="BW554" s="80">
        <v>4.0579999999999998</v>
      </c>
      <c r="BX554" s="80">
        <v>0</v>
      </c>
      <c r="BY554" s="80">
        <v>0</v>
      </c>
      <c r="BZ554" s="80">
        <v>0</v>
      </c>
      <c r="CA554" s="80">
        <v>0</v>
      </c>
      <c r="CB554" s="80">
        <v>0</v>
      </c>
      <c r="CC554" s="80">
        <v>0</v>
      </c>
    </row>
    <row r="555" spans="1:81">
      <c r="A555" s="80" t="s">
        <v>2298</v>
      </c>
      <c r="B555" s="80">
        <v>32</v>
      </c>
      <c r="C555" s="80">
        <v>15</v>
      </c>
      <c r="D555" s="80">
        <v>2</v>
      </c>
      <c r="E555" s="80">
        <v>2018</v>
      </c>
      <c r="F555" s="80" t="s">
        <v>93</v>
      </c>
      <c r="G555" s="80" t="s">
        <v>2283</v>
      </c>
      <c r="H555" s="80" t="s">
        <v>2284</v>
      </c>
      <c r="I555" s="177"/>
      <c r="J555" s="81">
        <v>77.605657970678465</v>
      </c>
      <c r="K555" s="81">
        <v>1.4695273116601335</v>
      </c>
      <c r="L555" s="81">
        <v>9.0883714536520284</v>
      </c>
      <c r="M555" s="81">
        <v>17.515341467616182</v>
      </c>
      <c r="N555" s="81">
        <v>19.806916763991584</v>
      </c>
      <c r="O555" s="81">
        <v>16.31604967968326</v>
      </c>
      <c r="P555" s="81">
        <v>15.17135552450884</v>
      </c>
      <c r="Q555" s="81">
        <v>0.89720111611291264</v>
      </c>
      <c r="R555" s="81">
        <v>0</v>
      </c>
      <c r="S555" s="81">
        <v>1.2099143408364366</v>
      </c>
      <c r="T555" s="82"/>
      <c r="U555" s="81">
        <v>9514663</v>
      </c>
      <c r="V555" s="81">
        <v>627</v>
      </c>
      <c r="W555" s="81">
        <v>189</v>
      </c>
      <c r="X555" s="81">
        <v>3875</v>
      </c>
      <c r="Y555" s="81">
        <v>5042</v>
      </c>
      <c r="Z555" s="81">
        <v>9942</v>
      </c>
      <c r="AA555" s="81">
        <v>3174</v>
      </c>
      <c r="AB555" s="81">
        <v>14156</v>
      </c>
      <c r="AC555" s="81">
        <v>0</v>
      </c>
      <c r="AD555" s="81">
        <v>1.209914340836437</v>
      </c>
      <c r="AE555" s="82"/>
      <c r="AF555" s="81">
        <v>88879191.604379684</v>
      </c>
      <c r="AG555" s="81">
        <v>988185.02196363674</v>
      </c>
      <c r="AH555" s="81">
        <v>1792745.2517450231</v>
      </c>
      <c r="AI555" s="81">
        <v>23796206.113402251</v>
      </c>
      <c r="AJ555" s="81">
        <v>25140886.72376899</v>
      </c>
      <c r="AK555" s="81">
        <v>0</v>
      </c>
      <c r="AL555" s="81">
        <v>0</v>
      </c>
      <c r="AM555" s="81">
        <v>1948589.1232341011</v>
      </c>
      <c r="AN555" s="81">
        <v>0</v>
      </c>
      <c r="AO555" s="81">
        <v>0</v>
      </c>
      <c r="AP555" s="82"/>
      <c r="AQ555" s="81">
        <v>372</v>
      </c>
      <c r="AR555" s="81">
        <v>139</v>
      </c>
      <c r="AS555" s="81">
        <v>0</v>
      </c>
      <c r="AT555" s="81">
        <v>0</v>
      </c>
      <c r="AU555" s="81">
        <v>0</v>
      </c>
      <c r="AV555" s="81">
        <v>0</v>
      </c>
      <c r="AW555" s="81" t="s">
        <v>564</v>
      </c>
      <c r="AX555" s="82"/>
      <c r="AY555" s="81">
        <v>1812.5</v>
      </c>
      <c r="AZ555" s="81">
        <v>15349.8</v>
      </c>
      <c r="BA555" s="81">
        <v>0</v>
      </c>
      <c r="BB555" s="81">
        <v>0</v>
      </c>
      <c r="BC555" s="81">
        <v>0</v>
      </c>
      <c r="BD555" s="81">
        <v>0</v>
      </c>
      <c r="BE555" s="81" t="s">
        <v>564</v>
      </c>
      <c r="BF555" s="82"/>
      <c r="BG555" s="81">
        <v>0</v>
      </c>
      <c r="BH555" s="81">
        <v>0</v>
      </c>
      <c r="BI555" s="81">
        <v>108.705</v>
      </c>
      <c r="BJ555" s="81">
        <v>0</v>
      </c>
      <c r="BK555" s="81">
        <v>0</v>
      </c>
      <c r="BL555" s="81">
        <v>0</v>
      </c>
      <c r="BM555" s="82"/>
      <c r="BN555" s="81">
        <v>0</v>
      </c>
      <c r="BO555" s="81">
        <v>0</v>
      </c>
      <c r="BP555" s="81">
        <v>3</v>
      </c>
      <c r="BQ555" s="81">
        <v>0</v>
      </c>
      <c r="BR555" s="81">
        <v>0</v>
      </c>
      <c r="BS555" s="81">
        <v>0</v>
      </c>
      <c r="BT555"/>
      <c r="BU555" s="80">
        <v>104.364</v>
      </c>
      <c r="BV555" s="80">
        <v>0</v>
      </c>
      <c r="BW555" s="80">
        <v>4.3410000000000002</v>
      </c>
      <c r="BX555" s="80">
        <v>0</v>
      </c>
      <c r="BY555" s="80">
        <v>0</v>
      </c>
      <c r="BZ555" s="80">
        <v>0</v>
      </c>
      <c r="CA555" s="80">
        <v>0</v>
      </c>
      <c r="CB555" s="80">
        <v>0</v>
      </c>
      <c r="CC555" s="80">
        <v>0</v>
      </c>
    </row>
    <row r="556" spans="1:81">
      <c r="A556" s="80" t="s">
        <v>2299</v>
      </c>
      <c r="B556" s="80">
        <v>33</v>
      </c>
      <c r="C556" s="80">
        <v>16</v>
      </c>
      <c r="D556" s="80">
        <v>2</v>
      </c>
      <c r="E556" s="80">
        <v>2019</v>
      </c>
      <c r="F556" s="80" t="s">
        <v>73</v>
      </c>
      <c r="G556" s="80" t="s">
        <v>2283</v>
      </c>
      <c r="H556" s="80" t="s">
        <v>2284</v>
      </c>
      <c r="I556" s="177"/>
      <c r="J556" s="81">
        <v>75.258080965039682</v>
      </c>
      <c r="K556" s="81">
        <v>1.3602982232872352</v>
      </c>
      <c r="L556" s="81">
        <v>9.1779154653099084</v>
      </c>
      <c r="M556" s="81">
        <v>17.535490741053689</v>
      </c>
      <c r="N556" s="81">
        <v>19.384741171991365</v>
      </c>
      <c r="O556" s="81">
        <v>15.78581201571737</v>
      </c>
      <c r="P556" s="81">
        <v>14.890854774767304</v>
      </c>
      <c r="Q556" s="81">
        <v>0.86089932818496429</v>
      </c>
      <c r="R556" s="81">
        <v>0</v>
      </c>
      <c r="S556" s="81">
        <v>1.5418133633941544</v>
      </c>
      <c r="T556" s="82"/>
      <c r="U556" s="81">
        <v>9243108</v>
      </c>
      <c r="V556" s="81">
        <v>627</v>
      </c>
      <c r="W556" s="81">
        <v>189</v>
      </c>
      <c r="X556" s="81">
        <v>3875</v>
      </c>
      <c r="Y556" s="81">
        <v>5068</v>
      </c>
      <c r="Z556" s="81">
        <v>9883</v>
      </c>
      <c r="AA556" s="81">
        <v>3092</v>
      </c>
      <c r="AB556" s="81">
        <v>13951</v>
      </c>
      <c r="AC556" s="81">
        <v>0</v>
      </c>
      <c r="AD556" s="81">
        <v>1.541813363394154</v>
      </c>
      <c r="AE556" s="82"/>
      <c r="AF556" s="81">
        <v>91197691.074379787</v>
      </c>
      <c r="AG556" s="81">
        <v>956854.88886372873</v>
      </c>
      <c r="AH556" s="81">
        <v>1881951.1659817109</v>
      </c>
      <c r="AI556" s="81">
        <v>25422411.082076721</v>
      </c>
      <c r="AJ556" s="81">
        <v>25801465.281955868</v>
      </c>
      <c r="AK556" s="81">
        <v>0</v>
      </c>
      <c r="AL556" s="81">
        <v>0</v>
      </c>
      <c r="AM556" s="81">
        <v>1900021.1769282289</v>
      </c>
      <c r="AN556" s="81">
        <v>0</v>
      </c>
      <c r="AO556" s="81">
        <v>0</v>
      </c>
      <c r="AP556" s="82"/>
      <c r="AQ556" s="81">
        <v>388</v>
      </c>
      <c r="AR556" s="81">
        <v>162</v>
      </c>
      <c r="AS556" s="81">
        <v>0</v>
      </c>
      <c r="AT556" s="81">
        <v>0</v>
      </c>
      <c r="AU556" s="81">
        <v>0</v>
      </c>
      <c r="AV556" s="81">
        <v>0</v>
      </c>
      <c r="AW556" s="81" t="s">
        <v>564</v>
      </c>
      <c r="AX556" s="82"/>
      <c r="AY556" s="81">
        <v>1890.9</v>
      </c>
      <c r="AZ556" s="81">
        <v>16223.5</v>
      </c>
      <c r="BA556" s="81">
        <v>0</v>
      </c>
      <c r="BB556" s="81">
        <v>0</v>
      </c>
      <c r="BC556" s="81">
        <v>0</v>
      </c>
      <c r="BD556" s="81">
        <v>0</v>
      </c>
      <c r="BE556" s="81" t="s">
        <v>564</v>
      </c>
      <c r="BF556" s="82"/>
      <c r="BG556" s="81">
        <v>0</v>
      </c>
      <c r="BH556" s="81">
        <v>0</v>
      </c>
      <c r="BI556" s="81">
        <v>106.27500000000001</v>
      </c>
      <c r="BJ556" s="81">
        <v>0</v>
      </c>
      <c r="BK556" s="81">
        <v>0</v>
      </c>
      <c r="BL556" s="81">
        <v>0</v>
      </c>
      <c r="BM556" s="82"/>
      <c r="BN556" s="81">
        <v>0</v>
      </c>
      <c r="BO556" s="81">
        <v>0</v>
      </c>
      <c r="BP556" s="81">
        <v>3</v>
      </c>
      <c r="BQ556" s="81">
        <v>0</v>
      </c>
      <c r="BR556" s="81">
        <v>0</v>
      </c>
      <c r="BS556" s="81">
        <v>0</v>
      </c>
      <c r="BT556"/>
      <c r="BU556" s="80">
        <v>101.931</v>
      </c>
      <c r="BV556" s="80">
        <v>0</v>
      </c>
      <c r="BW556" s="80">
        <v>4.3440000000000003</v>
      </c>
      <c r="BX556" s="80">
        <v>0</v>
      </c>
      <c r="BY556" s="80">
        <v>0</v>
      </c>
      <c r="BZ556" s="80">
        <v>0</v>
      </c>
      <c r="CA556" s="80">
        <v>0</v>
      </c>
      <c r="CB556" s="80">
        <v>0</v>
      </c>
      <c r="CC556" s="80">
        <v>0</v>
      </c>
    </row>
    <row r="557" spans="1:81">
      <c r="A557" s="80" t="s">
        <v>2300</v>
      </c>
      <c r="B557" s="80">
        <v>34</v>
      </c>
      <c r="C557" s="80">
        <v>17</v>
      </c>
      <c r="D557" s="80">
        <v>2</v>
      </c>
      <c r="E557" s="80">
        <v>2020</v>
      </c>
      <c r="F557" s="80" t="s">
        <v>218</v>
      </c>
      <c r="G557" s="80" t="s">
        <v>2283</v>
      </c>
      <c r="H557" s="80" t="s">
        <v>2284</v>
      </c>
      <c r="I557" s="177"/>
      <c r="J557" s="81">
        <v>56.649658740699472</v>
      </c>
      <c r="K557" s="81">
        <v>1.3457094705976189</v>
      </c>
      <c r="L557" s="81">
        <v>6.3924797424039967</v>
      </c>
      <c r="M557" s="81">
        <v>13.650369133410292</v>
      </c>
      <c r="N557" s="81">
        <v>17.411356286662802</v>
      </c>
      <c r="O557" s="81">
        <v>13.865590889102865</v>
      </c>
      <c r="P557" s="81">
        <v>14.086758394624539</v>
      </c>
      <c r="Q557" s="81">
        <v>0.81080256513877536</v>
      </c>
      <c r="R557" s="81">
        <v>0</v>
      </c>
      <c r="S557" s="81">
        <v>1.627162320834989</v>
      </c>
      <c r="T557" s="82"/>
      <c r="U557" s="81">
        <v>7345155</v>
      </c>
      <c r="V557" s="81">
        <v>615</v>
      </c>
      <c r="W557" s="81">
        <v>161</v>
      </c>
      <c r="X557" s="81">
        <v>3611</v>
      </c>
      <c r="Y557" s="81">
        <v>5104</v>
      </c>
      <c r="Z557" s="81">
        <v>9908</v>
      </c>
      <c r="AA557" s="81">
        <v>3178</v>
      </c>
      <c r="AB557" s="81">
        <v>13751</v>
      </c>
      <c r="AC557" s="81">
        <v>0</v>
      </c>
      <c r="AD557" s="81">
        <v>1.627162320834989</v>
      </c>
      <c r="AE557" s="82"/>
      <c r="AF557" s="81">
        <v>68820626.146399736</v>
      </c>
      <c r="AG557" s="81">
        <v>920818.18926457397</v>
      </c>
      <c r="AH557" s="81">
        <v>1320794.2911069104</v>
      </c>
      <c r="AI557" s="81">
        <v>20269136.649617489</v>
      </c>
      <c r="AJ557" s="81">
        <v>24684112.999649428</v>
      </c>
      <c r="AK557" s="81"/>
      <c r="AL557" s="81"/>
      <c r="AM557" s="81">
        <v>1794658.2767964727</v>
      </c>
      <c r="AN557" s="81"/>
      <c r="AO557" s="81"/>
      <c r="AP557" s="82"/>
      <c r="AQ557" s="81">
        <v>417</v>
      </c>
      <c r="AR557" s="81">
        <v>171</v>
      </c>
      <c r="AS557" s="81">
        <v>0</v>
      </c>
      <c r="AT557" s="81">
        <v>0</v>
      </c>
      <c r="AU557" s="81">
        <v>0</v>
      </c>
      <c r="AV557" s="81">
        <v>0</v>
      </c>
      <c r="AW557" s="81">
        <v>0</v>
      </c>
      <c r="AX557" s="82"/>
      <c r="AY557" s="81">
        <v>2041.2</v>
      </c>
      <c r="AZ557" s="81">
        <v>16648.2</v>
      </c>
      <c r="BA557" s="81">
        <v>0</v>
      </c>
      <c r="BB557" s="81">
        <v>0</v>
      </c>
      <c r="BC557" s="81">
        <v>0</v>
      </c>
      <c r="BD557" s="81">
        <v>0</v>
      </c>
      <c r="BE557" s="81">
        <v>0</v>
      </c>
      <c r="BF557" s="82"/>
      <c r="BG557" s="81">
        <v>0</v>
      </c>
      <c r="BH557" s="81">
        <v>0</v>
      </c>
      <c r="BI557" s="81">
        <v>94.263000000000005</v>
      </c>
      <c r="BJ557" s="81">
        <v>0</v>
      </c>
      <c r="BK557" s="81">
        <v>0</v>
      </c>
      <c r="BL557" s="81">
        <v>0</v>
      </c>
      <c r="BM557" s="82"/>
      <c r="BN557" s="81">
        <v>0</v>
      </c>
      <c r="BO557" s="81">
        <v>0</v>
      </c>
      <c r="BP557" s="81">
        <v>3</v>
      </c>
      <c r="BQ557" s="81">
        <v>0</v>
      </c>
      <c r="BR557" s="81">
        <v>0</v>
      </c>
      <c r="BS557" s="81">
        <v>0</v>
      </c>
      <c r="BT557"/>
      <c r="BU557" s="80">
        <v>90.313999999999993</v>
      </c>
      <c r="BV557" s="80">
        <v>0</v>
      </c>
      <c r="BW557" s="80">
        <v>3.9489999999999998</v>
      </c>
      <c r="BX557" s="80">
        <v>0</v>
      </c>
      <c r="BY557" s="80">
        <v>0</v>
      </c>
      <c r="BZ557" s="80">
        <v>0</v>
      </c>
      <c r="CA557" s="80">
        <v>0</v>
      </c>
      <c r="CB557" s="80">
        <v>0</v>
      </c>
      <c r="CC557" s="80">
        <v>0</v>
      </c>
    </row>
    <row r="558" spans="1:81">
      <c r="A558" s="80" t="s">
        <v>2301</v>
      </c>
      <c r="B558" s="80">
        <v>34</v>
      </c>
      <c r="C558" s="80">
        <v>18</v>
      </c>
      <c r="D558" s="80">
        <v>2</v>
      </c>
      <c r="E558" s="80">
        <v>2021</v>
      </c>
      <c r="F558" s="80" t="s">
        <v>75</v>
      </c>
      <c r="G558" s="174" t="s">
        <v>2283</v>
      </c>
      <c r="H558" s="80" t="s">
        <v>2284</v>
      </c>
      <c r="I558" s="177"/>
      <c r="J558" s="81">
        <v>64.355122789532913</v>
      </c>
      <c r="K558" s="81">
        <v>1.4737691150125511</v>
      </c>
      <c r="L558" s="81">
        <v>5.2642313043507043</v>
      </c>
      <c r="M558" s="81">
        <v>14.89312078086777</v>
      </c>
      <c r="N558" s="81">
        <v>18.538095945185937</v>
      </c>
      <c r="O558" s="81">
        <v>13.400616773748579</v>
      </c>
      <c r="P558" s="81">
        <v>14.522207658139067</v>
      </c>
      <c r="Q558" s="81">
        <v>0.80495878062281323</v>
      </c>
      <c r="R558" s="81">
        <v>0</v>
      </c>
      <c r="S558" s="81">
        <v>1.353007180250408</v>
      </c>
      <c r="T558" s="82"/>
      <c r="U558" s="81">
        <v>8654602</v>
      </c>
      <c r="V558" s="81">
        <v>615</v>
      </c>
      <c r="W558" s="81">
        <v>161</v>
      </c>
      <c r="X558" s="81">
        <v>3611</v>
      </c>
      <c r="Y558" s="81">
        <v>5099</v>
      </c>
      <c r="Z558" s="81">
        <v>9860</v>
      </c>
      <c r="AA558" s="81">
        <v>3195</v>
      </c>
      <c r="AB558" s="81">
        <v>13490</v>
      </c>
      <c r="AC558" s="81">
        <v>0</v>
      </c>
      <c r="AD558" s="81">
        <v>1.353007180250408</v>
      </c>
      <c r="AE558" s="82"/>
      <c r="AF558" s="81">
        <v>79151292.736478597</v>
      </c>
      <c r="AG558" s="81">
        <v>986018.1414940774</v>
      </c>
      <c r="AH558" s="81">
        <v>1054664.00891711</v>
      </c>
      <c r="AI558" s="81">
        <v>22328977.663514219</v>
      </c>
      <c r="AJ558" s="81">
        <v>24893285.264611278</v>
      </c>
      <c r="AK558" s="81">
        <v>0</v>
      </c>
      <c r="AL558" s="81">
        <v>0</v>
      </c>
      <c r="AM558" s="81">
        <v>1770749.8465272612</v>
      </c>
      <c r="AN558" s="81">
        <v>0</v>
      </c>
      <c r="AO558" s="81">
        <v>0</v>
      </c>
      <c r="AP558" s="82"/>
      <c r="AQ558" s="81">
        <v>435</v>
      </c>
      <c r="AR558" s="81">
        <v>179</v>
      </c>
      <c r="AS558" s="81">
        <v>0</v>
      </c>
      <c r="AT558" s="81">
        <v>0</v>
      </c>
      <c r="AU558" s="81">
        <v>0</v>
      </c>
      <c r="AV558" s="81">
        <v>0</v>
      </c>
      <c r="AW558" s="81"/>
      <c r="AX558" s="82"/>
      <c r="AY558" s="81">
        <v>2151.2000000000012</v>
      </c>
      <c r="AZ558" s="81">
        <v>23994.69999999999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2302</v>
      </c>
      <c r="B559" s="80">
        <v>34</v>
      </c>
      <c r="C559" s="80">
        <v>19</v>
      </c>
      <c r="D559" s="80">
        <v>2</v>
      </c>
      <c r="E559" s="80">
        <v>2022</v>
      </c>
      <c r="F559" s="80" t="s">
        <v>568</v>
      </c>
      <c r="G559" s="174" t="s">
        <v>2283</v>
      </c>
      <c r="H559" s="80" t="s">
        <v>2284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450</v>
      </c>
      <c r="AR559" s="81">
        <v>183</v>
      </c>
      <c r="AS559" s="81">
        <v>0</v>
      </c>
      <c r="AT559" s="81">
        <v>0</v>
      </c>
      <c r="AU559" s="81">
        <v>0</v>
      </c>
      <c r="AV559" s="81">
        <v>0</v>
      </c>
      <c r="AW559" s="81"/>
      <c r="AX559" s="82"/>
      <c r="AY559" s="81">
        <v>2243.7000000000007</v>
      </c>
      <c r="AZ559" s="81">
        <v>24192.699999999993</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2355</v>
      </c>
      <c r="B560" s="80">
        <v>511</v>
      </c>
      <c r="C560" s="80">
        <v>1</v>
      </c>
      <c r="D560" s="80">
        <v>31</v>
      </c>
      <c r="E560" s="80">
        <v>1990</v>
      </c>
      <c r="F560" s="80" t="s">
        <v>562</v>
      </c>
      <c r="G560" s="80" t="s">
        <v>2356</v>
      </c>
      <c r="H560" s="80" t="s">
        <v>2357</v>
      </c>
      <c r="I560" s="177"/>
      <c r="J560" s="81">
        <v>2003.7236184176486</v>
      </c>
      <c r="K560" s="81">
        <v>264.397448751924</v>
      </c>
      <c r="L560" s="81">
        <v>409.01110988683655</v>
      </c>
      <c r="M560" s="81">
        <v>850.16809663475215</v>
      </c>
      <c r="N560" s="81">
        <v>1548.9660034193616</v>
      </c>
      <c r="O560" s="81">
        <v>821.24822887224377</v>
      </c>
      <c r="P560" s="81">
        <v>1174.958672547893</v>
      </c>
      <c r="Q560" s="81">
        <v>75.599433263933875</v>
      </c>
      <c r="R560" s="81">
        <v>18.833285808458271</v>
      </c>
      <c r="S560" s="81">
        <v>81.45198000000002</v>
      </c>
      <c r="T560" s="82"/>
      <c r="U560" s="81">
        <v>150107439</v>
      </c>
      <c r="V560" s="81">
        <v>64277</v>
      </c>
      <c r="W560" s="81">
        <v>7556</v>
      </c>
      <c r="X560" s="81">
        <v>337811</v>
      </c>
      <c r="Y560" s="81">
        <v>358562</v>
      </c>
      <c r="Z560" s="81">
        <v>337789</v>
      </c>
      <c r="AA560" s="81">
        <v>285293</v>
      </c>
      <c r="AB560" s="81">
        <v>1227478</v>
      </c>
      <c r="AC560" s="81">
        <v>3261959</v>
      </c>
      <c r="AD560" s="81">
        <v>81.451980000000006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2358</v>
      </c>
      <c r="B561" s="80">
        <v>512</v>
      </c>
      <c r="C561" s="80">
        <v>2</v>
      </c>
      <c r="D561" s="80">
        <v>31</v>
      </c>
      <c r="E561" s="80">
        <v>2005</v>
      </c>
      <c r="F561" s="80" t="s">
        <v>565</v>
      </c>
      <c r="G561" s="80" t="s">
        <v>2356</v>
      </c>
      <c r="H561" s="80" t="s">
        <v>2357</v>
      </c>
      <c r="I561" s="177"/>
      <c r="J561" s="81">
        <v>2460.4912280130943</v>
      </c>
      <c r="K561" s="81">
        <v>224.77994112066162</v>
      </c>
      <c r="L561" s="81">
        <v>351.45044627178549</v>
      </c>
      <c r="M561" s="81">
        <v>1760.9382773798538</v>
      </c>
      <c r="N561" s="81">
        <v>2400.0271773909935</v>
      </c>
      <c r="O561" s="81">
        <v>1232.262247278911</v>
      </c>
      <c r="P561" s="81">
        <v>1136.166175678236</v>
      </c>
      <c r="Q561" s="81">
        <v>68.126485814791792</v>
      </c>
      <c r="R561" s="81">
        <v>79.156567751362516</v>
      </c>
      <c r="S561" s="81">
        <v>138.828194153</v>
      </c>
      <c r="T561" s="82"/>
      <c r="U561" s="81">
        <v>140167156</v>
      </c>
      <c r="V561" s="81">
        <v>56228</v>
      </c>
      <c r="W561" s="81">
        <v>3712</v>
      </c>
      <c r="X561" s="81">
        <v>288144</v>
      </c>
      <c r="Y561" s="81">
        <v>415268</v>
      </c>
      <c r="Z561" s="81">
        <v>586515</v>
      </c>
      <c r="AA561" s="81">
        <v>225938</v>
      </c>
      <c r="AB561" s="81">
        <v>1156356</v>
      </c>
      <c r="AC561" s="81">
        <v>13997200</v>
      </c>
      <c r="AD561" s="81">
        <v>138.828194153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2359</v>
      </c>
      <c r="B562" s="80">
        <v>513</v>
      </c>
      <c r="C562" s="80">
        <v>3</v>
      </c>
      <c r="D562" s="80">
        <v>31</v>
      </c>
      <c r="E562" s="80">
        <v>2006</v>
      </c>
      <c r="F562" s="80" t="s">
        <v>566</v>
      </c>
      <c r="G562" s="80" t="s">
        <v>2356</v>
      </c>
      <c r="H562" s="80" t="s">
        <v>2357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2360</v>
      </c>
      <c r="B563" s="80">
        <v>514</v>
      </c>
      <c r="C563" s="80">
        <v>4</v>
      </c>
      <c r="D563" s="80">
        <v>31</v>
      </c>
      <c r="E563" s="80">
        <v>2007</v>
      </c>
      <c r="F563" s="80" t="s">
        <v>567</v>
      </c>
      <c r="G563" s="80" t="s">
        <v>2356</v>
      </c>
      <c r="H563" s="80" t="s">
        <v>2357</v>
      </c>
      <c r="I563" s="177"/>
      <c r="J563" s="81">
        <v>2099.5721368255004</v>
      </c>
      <c r="K563" s="81">
        <v>153.72438746715127</v>
      </c>
      <c r="L563" s="81">
        <v>433.14449213177335</v>
      </c>
      <c r="M563" s="81">
        <v>1674.0613584110856</v>
      </c>
      <c r="N563" s="81">
        <v>2426.5430724920875</v>
      </c>
      <c r="O563" s="81">
        <v>1185.9061058834263</v>
      </c>
      <c r="P563" s="81">
        <v>1109.1321063362268</v>
      </c>
      <c r="Q563" s="81">
        <v>70.342286821458714</v>
      </c>
      <c r="R563" s="81">
        <v>75.591685694008149</v>
      </c>
      <c r="S563" s="81">
        <v>142.00445046345797</v>
      </c>
      <c r="T563" s="82"/>
      <c r="U563" s="81">
        <v>166047554</v>
      </c>
      <c r="V563" s="81">
        <v>51340</v>
      </c>
      <c r="W563" s="81">
        <v>5012</v>
      </c>
      <c r="X563" s="81">
        <v>350204</v>
      </c>
      <c r="Y563" s="81">
        <v>416787</v>
      </c>
      <c r="Z563" s="81">
        <v>586776</v>
      </c>
      <c r="AA563" s="81">
        <v>217200</v>
      </c>
      <c r="AB563" s="81">
        <v>1130823</v>
      </c>
      <c r="AC563" s="81">
        <v>13750353</v>
      </c>
      <c r="AD563" s="81">
        <v>142.004450463458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2361</v>
      </c>
      <c r="B564" s="80">
        <v>515</v>
      </c>
      <c r="C564" s="80">
        <v>5</v>
      </c>
      <c r="D564" s="80">
        <v>31</v>
      </c>
      <c r="E564" s="80">
        <v>2008</v>
      </c>
      <c r="F564" s="80" t="s">
        <v>84</v>
      </c>
      <c r="G564" s="80" t="s">
        <v>2356</v>
      </c>
      <c r="H564" s="80" t="s">
        <v>2357</v>
      </c>
      <c r="I564" s="177"/>
      <c r="J564" s="81">
        <v>1907.2019898772</v>
      </c>
      <c r="K564" s="81">
        <v>116.287979210945</v>
      </c>
      <c r="L564" s="81">
        <v>390.290206962404</v>
      </c>
      <c r="M564" s="81">
        <v>1749.9626118613999</v>
      </c>
      <c r="N564" s="81">
        <v>1996.0125463885565</v>
      </c>
      <c r="O564" s="81">
        <v>1144.411437375745</v>
      </c>
      <c r="P564" s="81">
        <v>1082.3544757818979</v>
      </c>
      <c r="Q564" s="81">
        <v>68.46532523700921</v>
      </c>
      <c r="R564" s="81">
        <v>71.75997008703645</v>
      </c>
      <c r="S564" s="81">
        <v>144.82627238346998</v>
      </c>
      <c r="T564" s="82"/>
      <c r="U564" s="81">
        <v>155584434</v>
      </c>
      <c r="V564" s="81">
        <v>51340</v>
      </c>
      <c r="W564" s="81">
        <v>5012</v>
      </c>
      <c r="X564" s="81">
        <v>350204</v>
      </c>
      <c r="Y564" s="81">
        <v>417941</v>
      </c>
      <c r="Z564" s="81">
        <v>586119</v>
      </c>
      <c r="AA564" s="81">
        <v>212198</v>
      </c>
      <c r="AB564" s="81">
        <v>1118735</v>
      </c>
      <c r="AC564" s="81">
        <v>13554471</v>
      </c>
      <c r="AD564" s="81">
        <v>144.82627238346996</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2362</v>
      </c>
      <c r="B565" s="80">
        <v>516</v>
      </c>
      <c r="C565" s="80">
        <v>6</v>
      </c>
      <c r="D565" s="80">
        <v>31</v>
      </c>
      <c r="E565" s="80">
        <v>2009</v>
      </c>
      <c r="F565" s="80" t="s">
        <v>85</v>
      </c>
      <c r="G565" s="80" t="s">
        <v>2356</v>
      </c>
      <c r="H565" s="80" t="s">
        <v>2357</v>
      </c>
      <c r="I565" s="177"/>
      <c r="J565" s="81">
        <v>1973.8703667483026</v>
      </c>
      <c r="K565" s="81">
        <v>121.33063092224754</v>
      </c>
      <c r="L565" s="81">
        <v>453.4899592501626</v>
      </c>
      <c r="M565" s="81">
        <v>1895.1965474161971</v>
      </c>
      <c r="N565" s="81">
        <v>1984.0847448365937</v>
      </c>
      <c r="O565" s="81">
        <v>1162.3197060362231</v>
      </c>
      <c r="P565" s="81">
        <v>1032.1422634575697</v>
      </c>
      <c r="Q565" s="81">
        <v>64.608241842365601</v>
      </c>
      <c r="R565" s="81">
        <v>72.46591512523861</v>
      </c>
      <c r="S565" s="81">
        <v>131.19592768391402</v>
      </c>
      <c r="T565" s="82"/>
      <c r="U565" s="81">
        <v>118479931</v>
      </c>
      <c r="V565" s="81">
        <v>46549</v>
      </c>
      <c r="W565" s="81">
        <v>9665</v>
      </c>
      <c r="X565" s="81">
        <v>363505</v>
      </c>
      <c r="Y565" s="81">
        <v>419270</v>
      </c>
      <c r="Z565" s="81">
        <v>587581</v>
      </c>
      <c r="AA565" s="81">
        <v>207739</v>
      </c>
      <c r="AB565" s="81">
        <v>1108237</v>
      </c>
      <c r="AC565" s="81">
        <v>13353560</v>
      </c>
      <c r="AD565" s="81">
        <v>131.19592768391402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5.9749999999999996</v>
      </c>
      <c r="BH565" s="81">
        <v>18.948999999999998</v>
      </c>
      <c r="BI565" s="81">
        <v>1615.0039999999997</v>
      </c>
      <c r="BJ565" s="81">
        <v>506.01400000000001</v>
      </c>
      <c r="BK565" s="81">
        <v>512.36800000000017</v>
      </c>
      <c r="BL565" s="81">
        <v>0</v>
      </c>
      <c r="BM565" s="82"/>
      <c r="BN565" s="81">
        <v>2</v>
      </c>
      <c r="BO565" s="81">
        <v>3</v>
      </c>
      <c r="BP565" s="81">
        <v>65</v>
      </c>
      <c r="BQ565" s="81">
        <v>3</v>
      </c>
      <c r="BR565" s="81">
        <v>42</v>
      </c>
      <c r="BS565" s="81">
        <v>0</v>
      </c>
      <c r="BT565"/>
      <c r="BU565" s="80"/>
      <c r="BV565" s="80"/>
      <c r="BW565" s="80"/>
      <c r="BX565" s="80"/>
      <c r="BY565" s="80"/>
      <c r="BZ565" s="80"/>
      <c r="CA565" s="80"/>
      <c r="CB565" s="80"/>
      <c r="CC565" s="80"/>
    </row>
    <row r="566" spans="1:81">
      <c r="A566" s="80" t="s">
        <v>2363</v>
      </c>
      <c r="B566" s="80">
        <v>517</v>
      </c>
      <c r="C566" s="80">
        <v>7</v>
      </c>
      <c r="D566" s="80">
        <v>31</v>
      </c>
      <c r="E566" s="80">
        <v>2010</v>
      </c>
      <c r="F566" s="80" t="s">
        <v>86</v>
      </c>
      <c r="G566" s="80" t="s">
        <v>2356</v>
      </c>
      <c r="H566" s="80" t="s">
        <v>2357</v>
      </c>
      <c r="I566" s="177"/>
      <c r="J566" s="81">
        <v>1876.6044240252515</v>
      </c>
      <c r="K566" s="81">
        <v>120.26783160831822</v>
      </c>
      <c r="L566" s="81">
        <v>436.86858100697089</v>
      </c>
      <c r="M566" s="81">
        <v>1780.0210799685271</v>
      </c>
      <c r="N566" s="81">
        <v>2327.1117419178677</v>
      </c>
      <c r="O566" s="81">
        <v>1158.4774674934342</v>
      </c>
      <c r="P566" s="81">
        <v>1039.0164312468544</v>
      </c>
      <c r="Q566" s="81">
        <v>66.778651786677102</v>
      </c>
      <c r="R566" s="81">
        <v>76.770125961333761</v>
      </c>
      <c r="S566" s="81">
        <v>152.93695112217</v>
      </c>
      <c r="T566" s="82"/>
      <c r="U566" s="81">
        <v>131757929</v>
      </c>
      <c r="V566" s="81">
        <v>46549</v>
      </c>
      <c r="W566" s="81">
        <v>9665</v>
      </c>
      <c r="X566" s="81">
        <v>363505</v>
      </c>
      <c r="Y566" s="81">
        <v>420351</v>
      </c>
      <c r="Z566" s="81">
        <v>588360</v>
      </c>
      <c r="AA566" s="81">
        <v>203900</v>
      </c>
      <c r="AB566" s="81">
        <v>1097588</v>
      </c>
      <c r="AC566" s="81">
        <v>13406257</v>
      </c>
      <c r="AD566" s="81">
        <v>152.93695112216997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6.3719999999999999</v>
      </c>
      <c r="BH566" s="81">
        <v>18.995999999999999</v>
      </c>
      <c r="BI566" s="81">
        <v>1742.2360000000001</v>
      </c>
      <c r="BJ566" s="81">
        <v>147.179</v>
      </c>
      <c r="BK566" s="81">
        <v>566.87</v>
      </c>
      <c r="BL566" s="81">
        <v>0</v>
      </c>
      <c r="BM566" s="82"/>
      <c r="BN566" s="81">
        <v>2</v>
      </c>
      <c r="BO566" s="81">
        <v>3</v>
      </c>
      <c r="BP566" s="81">
        <v>64</v>
      </c>
      <c r="BQ566" s="81">
        <v>3</v>
      </c>
      <c r="BR566" s="81">
        <v>45</v>
      </c>
      <c r="BS566" s="81">
        <v>0</v>
      </c>
      <c r="BT566"/>
      <c r="BU566" s="80">
        <v>1885.249</v>
      </c>
      <c r="BV566" s="80">
        <v>408.72</v>
      </c>
      <c r="BW566" s="80">
        <v>2.2320000000000002</v>
      </c>
      <c r="BX566" s="80">
        <v>27.085000000000001</v>
      </c>
      <c r="BY566" s="80">
        <v>98.418000000000006</v>
      </c>
      <c r="BZ566" s="80">
        <v>0</v>
      </c>
      <c r="CA566" s="80">
        <v>0</v>
      </c>
      <c r="CB566" s="80">
        <v>59.948999999999998</v>
      </c>
      <c r="CC566" s="80">
        <v>0</v>
      </c>
    </row>
    <row r="567" spans="1:81">
      <c r="A567" s="80" t="s">
        <v>2364</v>
      </c>
      <c r="B567" s="80">
        <v>518</v>
      </c>
      <c r="C567" s="80">
        <v>8</v>
      </c>
      <c r="D567" s="80">
        <v>31</v>
      </c>
      <c r="E567" s="80">
        <v>2011</v>
      </c>
      <c r="F567" s="80" t="s">
        <v>87</v>
      </c>
      <c r="G567" s="80" t="s">
        <v>2356</v>
      </c>
      <c r="H567" s="80" t="s">
        <v>2357</v>
      </c>
      <c r="I567" s="177"/>
      <c r="J567" s="81">
        <v>2234.3919919639025</v>
      </c>
      <c r="K567" s="81">
        <v>163.37189674405695</v>
      </c>
      <c r="L567" s="81">
        <v>372.87560442069923</v>
      </c>
      <c r="M567" s="81">
        <v>2055.5528851723184</v>
      </c>
      <c r="N567" s="81">
        <v>2175.2840363969262</v>
      </c>
      <c r="O567" s="81">
        <v>1141.4838203834345</v>
      </c>
      <c r="P567" s="81">
        <v>995.78799631503784</v>
      </c>
      <c r="Q567" s="81">
        <v>76.214914137090886</v>
      </c>
      <c r="R567" s="81">
        <v>94.243784436851556</v>
      </c>
      <c r="S567" s="81">
        <v>150.53389430756704</v>
      </c>
      <c r="T567" s="82"/>
      <c r="U567" s="81">
        <v>121095434</v>
      </c>
      <c r="V567" s="81">
        <v>46549</v>
      </c>
      <c r="W567" s="81">
        <v>9665</v>
      </c>
      <c r="X567" s="81">
        <v>363505</v>
      </c>
      <c r="Y567" s="81">
        <v>421338</v>
      </c>
      <c r="Z567" s="81">
        <v>592324</v>
      </c>
      <c r="AA567" s="81">
        <v>201232</v>
      </c>
      <c r="AB567" s="81">
        <v>1086018</v>
      </c>
      <c r="AC567" s="81">
        <v>16430438</v>
      </c>
      <c r="AD567" s="81">
        <v>150.53389430756704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6.008</v>
      </c>
      <c r="BH567" s="81">
        <v>18.96</v>
      </c>
      <c r="BI567" s="81">
        <v>1693.3309999999999</v>
      </c>
      <c r="BJ567" s="81">
        <v>609.05499999999995</v>
      </c>
      <c r="BK567" s="81">
        <v>533.68999999999994</v>
      </c>
      <c r="BL567" s="81">
        <v>0</v>
      </c>
      <c r="BM567" s="82"/>
      <c r="BN567" s="81">
        <v>2</v>
      </c>
      <c r="BO567" s="81">
        <v>3</v>
      </c>
      <c r="BP567" s="81">
        <v>67</v>
      </c>
      <c r="BQ567" s="81">
        <v>3</v>
      </c>
      <c r="BR567" s="81">
        <v>44</v>
      </c>
      <c r="BS567" s="81">
        <v>0</v>
      </c>
      <c r="BT567"/>
      <c r="BU567" s="80">
        <v>2295.1379999999999</v>
      </c>
      <c r="BV567" s="80">
        <v>328.60599999999999</v>
      </c>
      <c r="BW567" s="80">
        <v>72.009</v>
      </c>
      <c r="BX567" s="80">
        <v>23.268999999999998</v>
      </c>
      <c r="BY567" s="80">
        <v>108.938</v>
      </c>
      <c r="BZ567" s="80">
        <v>0</v>
      </c>
      <c r="CA567" s="80">
        <v>0</v>
      </c>
      <c r="CB567" s="80">
        <v>33.084000000000003</v>
      </c>
      <c r="CC567" s="80">
        <v>0</v>
      </c>
    </row>
    <row r="568" spans="1:81">
      <c r="A568" s="80" t="s">
        <v>2365</v>
      </c>
      <c r="B568" s="80">
        <v>519</v>
      </c>
      <c r="C568" s="80">
        <v>9</v>
      </c>
      <c r="D568" s="80">
        <v>31</v>
      </c>
      <c r="E568" s="80">
        <v>2012</v>
      </c>
      <c r="F568" s="80" t="s">
        <v>88</v>
      </c>
      <c r="G568" s="80" t="s">
        <v>2356</v>
      </c>
      <c r="H568" s="80" t="s">
        <v>2357</v>
      </c>
      <c r="I568" s="177"/>
      <c r="J568" s="81">
        <v>1785.1182659056785</v>
      </c>
      <c r="K568" s="81">
        <v>151.88127987173459</v>
      </c>
      <c r="L568" s="81">
        <v>368.19604377456807</v>
      </c>
      <c r="M568" s="81">
        <v>2045.194406983316</v>
      </c>
      <c r="N568" s="81">
        <v>2337.5700296655482</v>
      </c>
      <c r="O568" s="81">
        <v>1141.5792627612559</v>
      </c>
      <c r="P568" s="81">
        <v>992.91378964035096</v>
      </c>
      <c r="Q568" s="81">
        <v>82.057470102310134</v>
      </c>
      <c r="R568" s="81">
        <v>93.357159594823642</v>
      </c>
      <c r="S568" s="81">
        <v>128.79265284371994</v>
      </c>
      <c r="T568" s="82"/>
      <c r="U568" s="81">
        <v>112364176</v>
      </c>
      <c r="V568" s="81">
        <v>46549</v>
      </c>
      <c r="W568" s="81">
        <v>9665</v>
      </c>
      <c r="X568" s="81">
        <v>363505</v>
      </c>
      <c r="Y568" s="81">
        <v>423751</v>
      </c>
      <c r="Z568" s="81">
        <v>597072</v>
      </c>
      <c r="AA568" s="81">
        <v>199516</v>
      </c>
      <c r="AB568" s="81">
        <v>1076205</v>
      </c>
      <c r="AC568" s="81">
        <v>15854306</v>
      </c>
      <c r="AD568" s="81">
        <v>128.79265284371996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7.7350000000000003</v>
      </c>
      <c r="BH568" s="81">
        <v>19.047999999999998</v>
      </c>
      <c r="BI568" s="81">
        <v>1456.9359999999999</v>
      </c>
      <c r="BJ568" s="81">
        <v>580.96699999999998</v>
      </c>
      <c r="BK568" s="81">
        <v>550.51699999999994</v>
      </c>
      <c r="BL568" s="81">
        <v>0</v>
      </c>
      <c r="BM568" s="82"/>
      <c r="BN568" s="81">
        <v>2</v>
      </c>
      <c r="BO568" s="81">
        <v>3</v>
      </c>
      <c r="BP568" s="81">
        <v>67</v>
      </c>
      <c r="BQ568" s="81">
        <v>3</v>
      </c>
      <c r="BR568" s="81">
        <v>45</v>
      </c>
      <c r="BS568" s="81">
        <v>0</v>
      </c>
      <c r="BT568"/>
      <c r="BU568" s="80">
        <v>2160.0329999999999</v>
      </c>
      <c r="BV568" s="80">
        <v>231.27099999999999</v>
      </c>
      <c r="BW568" s="80">
        <v>99.057000000000002</v>
      </c>
      <c r="BX568" s="80">
        <v>26.161000000000001</v>
      </c>
      <c r="BY568" s="80">
        <v>65.116</v>
      </c>
      <c r="BZ568" s="80">
        <v>0</v>
      </c>
      <c r="CA568" s="80">
        <v>0</v>
      </c>
      <c r="CB568" s="80">
        <v>33.564999999999998</v>
      </c>
      <c r="CC568" s="80">
        <v>0</v>
      </c>
    </row>
    <row r="569" spans="1:81">
      <c r="A569" s="80" t="s">
        <v>2366</v>
      </c>
      <c r="B569" s="80">
        <v>520</v>
      </c>
      <c r="C569" s="80">
        <v>10</v>
      </c>
      <c r="D569" s="80">
        <v>31</v>
      </c>
      <c r="E569" s="80">
        <v>2013</v>
      </c>
      <c r="F569" s="80" t="s">
        <v>89</v>
      </c>
      <c r="G569" s="80" t="s">
        <v>2356</v>
      </c>
      <c r="H569" s="80" t="s">
        <v>2357</v>
      </c>
      <c r="I569" s="177"/>
      <c r="J569" s="81">
        <v>1847.121523452146</v>
      </c>
      <c r="K569" s="81">
        <v>137.82666187173601</v>
      </c>
      <c r="L569" s="81">
        <v>291.59676083263224</v>
      </c>
      <c r="M569" s="81">
        <v>2018.0232865214391</v>
      </c>
      <c r="N569" s="81">
        <v>2674.4634716254109</v>
      </c>
      <c r="O569" s="81">
        <v>1103.2279956676766</v>
      </c>
      <c r="P569" s="81">
        <v>992.45388114106697</v>
      </c>
      <c r="Q569" s="81">
        <v>82.788633229722961</v>
      </c>
      <c r="R569" s="81">
        <v>94.666783368000978</v>
      </c>
      <c r="S569" s="81">
        <v>148.85951371246358</v>
      </c>
      <c r="T569" s="82"/>
      <c r="U569" s="81">
        <v>110646529</v>
      </c>
      <c r="V569" s="81">
        <v>46549</v>
      </c>
      <c r="W569" s="81">
        <v>9665</v>
      </c>
      <c r="X569" s="81">
        <v>363505</v>
      </c>
      <c r="Y569" s="81">
        <v>425062</v>
      </c>
      <c r="Z569" s="81">
        <v>602776</v>
      </c>
      <c r="AA569" s="81">
        <v>198675</v>
      </c>
      <c r="AB569" s="81">
        <v>1070226</v>
      </c>
      <c r="AC569" s="81">
        <v>15693084</v>
      </c>
      <c r="AD569" s="81">
        <v>148.85951371246358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8.9009999999999998</v>
      </c>
      <c r="BH569" s="81">
        <v>18.823</v>
      </c>
      <c r="BI569" s="81">
        <v>1996.6969999999999</v>
      </c>
      <c r="BJ569" s="81">
        <v>567.29499999999996</v>
      </c>
      <c r="BK569" s="81">
        <v>614.20999999999992</v>
      </c>
      <c r="BL569" s="81">
        <v>0</v>
      </c>
      <c r="BM569" s="82"/>
      <c r="BN569" s="81">
        <v>2</v>
      </c>
      <c r="BO569" s="81">
        <v>3</v>
      </c>
      <c r="BP569" s="81">
        <v>63</v>
      </c>
      <c r="BQ569" s="81">
        <v>3</v>
      </c>
      <c r="BR569" s="81">
        <v>45</v>
      </c>
      <c r="BS569" s="81">
        <v>0</v>
      </c>
      <c r="BT569"/>
      <c r="BU569" s="80">
        <v>2641.873</v>
      </c>
      <c r="BV569" s="80">
        <v>271.36</v>
      </c>
      <c r="BW569" s="80">
        <v>155.21100000000001</v>
      </c>
      <c r="BX569" s="80">
        <v>30.645</v>
      </c>
      <c r="BY569" s="80">
        <v>100.255</v>
      </c>
      <c r="BZ569" s="80">
        <v>0</v>
      </c>
      <c r="CA569" s="80">
        <v>0</v>
      </c>
      <c r="CB569" s="80">
        <v>6.5819999999999999</v>
      </c>
      <c r="CC569" s="80">
        <v>0</v>
      </c>
    </row>
    <row r="570" spans="1:81">
      <c r="A570" s="80" t="s">
        <v>2367</v>
      </c>
      <c r="B570" s="80">
        <v>521</v>
      </c>
      <c r="C570" s="80">
        <v>11</v>
      </c>
      <c r="D570" s="80">
        <v>31</v>
      </c>
      <c r="E570" s="80">
        <v>2014</v>
      </c>
      <c r="F570" s="80" t="s">
        <v>90</v>
      </c>
      <c r="G570" s="80" t="s">
        <v>2356</v>
      </c>
      <c r="H570" s="80" t="s">
        <v>2357</v>
      </c>
      <c r="I570" s="177"/>
      <c r="J570" s="81">
        <v>1540.7996683218712</v>
      </c>
      <c r="K570" s="81">
        <v>132.77740848317279</v>
      </c>
      <c r="L570" s="81">
        <v>387.7127765219268</v>
      </c>
      <c r="M570" s="81">
        <v>1896.0160456624483</v>
      </c>
      <c r="N570" s="81">
        <v>2169.9270878138473</v>
      </c>
      <c r="O570" s="81">
        <v>1050.4839736676843</v>
      </c>
      <c r="P570" s="81">
        <v>982.81279294340197</v>
      </c>
      <c r="Q570" s="81">
        <v>78.419077646131228</v>
      </c>
      <c r="R570" s="81">
        <v>95.996893374323847</v>
      </c>
      <c r="S570" s="81">
        <v>114.23296387062</v>
      </c>
      <c r="T570" s="82"/>
      <c r="U570" s="81">
        <v>121493567</v>
      </c>
      <c r="V570" s="81">
        <v>41990</v>
      </c>
      <c r="W570" s="81">
        <v>7946</v>
      </c>
      <c r="X570" s="81">
        <v>349691</v>
      </c>
      <c r="Y570" s="81">
        <v>425771</v>
      </c>
      <c r="Z570" s="81">
        <v>604499</v>
      </c>
      <c r="AA570" s="81">
        <v>195727</v>
      </c>
      <c r="AB570" s="81">
        <v>1056579</v>
      </c>
      <c r="AC570" s="81">
        <v>15963617</v>
      </c>
      <c r="AD570" s="81">
        <v>114.23296387062003</v>
      </c>
      <c r="AE570" s="82"/>
      <c r="AF570" s="81">
        <v>1579101749.7387323</v>
      </c>
      <c r="AG570" s="81">
        <v>97883211.654041439</v>
      </c>
      <c r="AH570" s="81">
        <v>102851302.08827832</v>
      </c>
      <c r="AI570" s="81">
        <v>2214679797.2938423</v>
      </c>
      <c r="AJ570" s="81">
        <v>2082725126.5417058</v>
      </c>
      <c r="AK570" s="81">
        <v>0</v>
      </c>
      <c r="AL570" s="81">
        <v>0</v>
      </c>
      <c r="AM570" s="81">
        <v>145052508.01287279</v>
      </c>
      <c r="AN570" s="81">
        <v>0</v>
      </c>
      <c r="AO570" s="81">
        <v>0</v>
      </c>
      <c r="AP570" s="82"/>
      <c r="AQ570" s="81">
        <v>5303</v>
      </c>
      <c r="AR570" s="81">
        <v>337</v>
      </c>
      <c r="AS570" s="81">
        <v>29</v>
      </c>
      <c r="AT570" s="81">
        <v>4</v>
      </c>
      <c r="AU570" s="81">
        <v>0</v>
      </c>
      <c r="AV570" s="81">
        <v>4</v>
      </c>
      <c r="AW570" s="81" t="s">
        <v>564</v>
      </c>
      <c r="AX570" s="82"/>
      <c r="AY570" s="81">
        <v>22072.6</v>
      </c>
      <c r="AZ570" s="81">
        <v>50618.6</v>
      </c>
      <c r="BA570" s="81">
        <v>205300</v>
      </c>
      <c r="BB570" s="81">
        <v>5025.5</v>
      </c>
      <c r="BC570" s="81">
        <v>0</v>
      </c>
      <c r="BD570" s="81">
        <v>8565</v>
      </c>
      <c r="BE570" s="81" t="s">
        <v>564</v>
      </c>
      <c r="BF570" s="82"/>
      <c r="BG570" s="81">
        <v>7.5469999999999997</v>
      </c>
      <c r="BH570" s="81">
        <v>21.213999999999999</v>
      </c>
      <c r="BI570" s="81">
        <v>1839.357</v>
      </c>
      <c r="BJ570" s="81">
        <v>519.274</v>
      </c>
      <c r="BK570" s="81">
        <v>576.46699999999998</v>
      </c>
      <c r="BL570" s="81">
        <v>0</v>
      </c>
      <c r="BM570" s="82"/>
      <c r="BN570" s="81">
        <v>2</v>
      </c>
      <c r="BO570" s="81">
        <v>3</v>
      </c>
      <c r="BP570" s="81">
        <v>58</v>
      </c>
      <c r="BQ570" s="81">
        <v>3</v>
      </c>
      <c r="BR570" s="81">
        <v>40</v>
      </c>
      <c r="BS570" s="81">
        <v>0</v>
      </c>
      <c r="BT570"/>
      <c r="BU570" s="80">
        <v>2482.3510000000001</v>
      </c>
      <c r="BV570" s="80">
        <v>260.47500000000002</v>
      </c>
      <c r="BW570" s="80">
        <v>75.302000000000007</v>
      </c>
      <c r="BX570" s="80">
        <v>28.233000000000001</v>
      </c>
      <c r="BY570" s="80">
        <v>98.305999999999997</v>
      </c>
      <c r="BZ570" s="80">
        <v>0</v>
      </c>
      <c r="CA570" s="80">
        <v>0</v>
      </c>
      <c r="CB570" s="80">
        <v>19.192</v>
      </c>
      <c r="CC570" s="80">
        <v>0</v>
      </c>
    </row>
    <row r="571" spans="1:81">
      <c r="A571" s="80" t="s">
        <v>2368</v>
      </c>
      <c r="B571" s="80">
        <v>522</v>
      </c>
      <c r="C571" s="80">
        <v>12</v>
      </c>
      <c r="D571" s="80">
        <v>31</v>
      </c>
      <c r="E571" s="80">
        <v>2015</v>
      </c>
      <c r="F571" s="80" t="s">
        <v>91</v>
      </c>
      <c r="G571" s="80" t="s">
        <v>2356</v>
      </c>
      <c r="H571" s="80" t="s">
        <v>2357</v>
      </c>
      <c r="I571" s="177"/>
      <c r="J571" s="81">
        <v>1577.40406151295</v>
      </c>
      <c r="K571" s="81">
        <v>125.22454275896942</v>
      </c>
      <c r="L571" s="81">
        <v>415.08152176061998</v>
      </c>
      <c r="M571" s="81">
        <v>1800.6382873214711</v>
      </c>
      <c r="N571" s="81">
        <v>2101.5935221014906</v>
      </c>
      <c r="O571" s="81">
        <v>1041.1237768082215</v>
      </c>
      <c r="P571" s="81">
        <v>970.67610142878925</v>
      </c>
      <c r="Q571" s="81">
        <v>75.782857751544569</v>
      </c>
      <c r="R571" s="81">
        <v>90.021672009817152</v>
      </c>
      <c r="S571" s="81">
        <v>148.83315123529724</v>
      </c>
      <c r="T571" s="82"/>
      <c r="U571" s="81">
        <v>122413931</v>
      </c>
      <c r="V571" s="81">
        <v>41990</v>
      </c>
      <c r="W571" s="81">
        <v>7946</v>
      </c>
      <c r="X571" s="81">
        <v>349691</v>
      </c>
      <c r="Y571" s="81">
        <v>426035</v>
      </c>
      <c r="Z571" s="81">
        <v>604885</v>
      </c>
      <c r="AA571" s="81">
        <v>193158</v>
      </c>
      <c r="AB571" s="81">
        <v>1043015</v>
      </c>
      <c r="AC571" s="81">
        <v>15420964</v>
      </c>
      <c r="AD571" s="81">
        <v>148.83315123529721</v>
      </c>
      <c r="AE571" s="82"/>
      <c r="AF571" s="81">
        <v>1717283663.7396116</v>
      </c>
      <c r="AG571" s="81">
        <v>88064276.819695801</v>
      </c>
      <c r="AH571" s="81">
        <v>104892981.90457055</v>
      </c>
      <c r="AI571" s="81">
        <v>2234629236.2820845</v>
      </c>
      <c r="AJ571" s="81">
        <v>2261934800.4522195</v>
      </c>
      <c r="AK571" s="81">
        <v>0</v>
      </c>
      <c r="AL571" s="81">
        <v>0</v>
      </c>
      <c r="AM571" s="81">
        <v>142940830.46663257</v>
      </c>
      <c r="AN571" s="81">
        <v>0</v>
      </c>
      <c r="AO571" s="81">
        <v>0</v>
      </c>
      <c r="AP571" s="82"/>
      <c r="AQ571" s="81">
        <v>5802</v>
      </c>
      <c r="AR571" s="81">
        <v>561</v>
      </c>
      <c r="AS571" s="81">
        <v>46</v>
      </c>
      <c r="AT571" s="81">
        <v>5</v>
      </c>
      <c r="AU571" s="81">
        <v>0</v>
      </c>
      <c r="AV571" s="81">
        <v>4</v>
      </c>
      <c r="AW571" s="81" t="s">
        <v>564</v>
      </c>
      <c r="AX571" s="82"/>
      <c r="AY571" s="81">
        <v>24648.400000000001</v>
      </c>
      <c r="AZ571" s="81">
        <v>88785.4</v>
      </c>
      <c r="BA571" s="81">
        <v>277843</v>
      </c>
      <c r="BB571" s="81">
        <v>12549</v>
      </c>
      <c r="BC571" s="81">
        <v>0</v>
      </c>
      <c r="BD571" s="81">
        <v>8565</v>
      </c>
      <c r="BE571" s="81" t="s">
        <v>564</v>
      </c>
      <c r="BF571" s="82"/>
      <c r="BG571" s="81">
        <v>6.7720000000000002</v>
      </c>
      <c r="BH571" s="81">
        <v>21.443999999999999</v>
      </c>
      <c r="BI571" s="81">
        <v>1873.348</v>
      </c>
      <c r="BJ571" s="81">
        <v>546.63499999999999</v>
      </c>
      <c r="BK571" s="81">
        <v>571.82599999999991</v>
      </c>
      <c r="BL571" s="81">
        <v>0</v>
      </c>
      <c r="BM571" s="82"/>
      <c r="BN571" s="81">
        <v>2</v>
      </c>
      <c r="BO571" s="81">
        <v>3</v>
      </c>
      <c r="BP571" s="81">
        <v>55</v>
      </c>
      <c r="BQ571" s="81">
        <v>3</v>
      </c>
      <c r="BR571" s="81">
        <v>40</v>
      </c>
      <c r="BS571" s="81">
        <v>0</v>
      </c>
      <c r="BT571"/>
      <c r="BU571" s="80">
        <v>2454.366</v>
      </c>
      <c r="BV571" s="80">
        <v>251.69</v>
      </c>
      <c r="BW571" s="80">
        <v>170.845</v>
      </c>
      <c r="BX571" s="80">
        <v>32.034999999999997</v>
      </c>
      <c r="BY571" s="80">
        <v>101.947</v>
      </c>
      <c r="BZ571" s="80">
        <v>0</v>
      </c>
      <c r="CA571" s="80">
        <v>0</v>
      </c>
      <c r="CB571" s="80">
        <v>6.0049999999999999</v>
      </c>
      <c r="CC571" s="80">
        <v>3.137</v>
      </c>
    </row>
    <row r="572" spans="1:81">
      <c r="A572" s="80" t="s">
        <v>2369</v>
      </c>
      <c r="B572" s="80">
        <v>523</v>
      </c>
      <c r="C572" s="80">
        <v>13</v>
      </c>
      <c r="D572" s="80">
        <v>31</v>
      </c>
      <c r="E572" s="80">
        <v>2016</v>
      </c>
      <c r="F572" s="80" t="s">
        <v>92</v>
      </c>
      <c r="G572" s="80" t="s">
        <v>2356</v>
      </c>
      <c r="H572" s="80" t="s">
        <v>2357</v>
      </c>
      <c r="I572" s="177"/>
      <c r="J572" s="81">
        <v>2017.9636632596648</v>
      </c>
      <c r="K572" s="81">
        <v>133.10795995024682</v>
      </c>
      <c r="L572" s="81">
        <v>393.31692511631962</v>
      </c>
      <c r="M572" s="81">
        <v>1565.1537164984863</v>
      </c>
      <c r="N572" s="81">
        <v>2138.3674863987771</v>
      </c>
      <c r="O572" s="81">
        <v>1029.9125912431555</v>
      </c>
      <c r="P572" s="81">
        <v>967.91085520616969</v>
      </c>
      <c r="Q572" s="81">
        <v>72.694200536452811</v>
      </c>
      <c r="R572" s="81">
        <v>94.792295540627606</v>
      </c>
      <c r="S572" s="81">
        <v>154.55757798959999</v>
      </c>
      <c r="T572" s="82"/>
      <c r="U572" s="81">
        <v>123528453</v>
      </c>
      <c r="V572" s="81">
        <v>41990</v>
      </c>
      <c r="W572" s="81">
        <v>7946</v>
      </c>
      <c r="X572" s="81">
        <v>349691</v>
      </c>
      <c r="Y572" s="81">
        <v>426020</v>
      </c>
      <c r="Z572" s="81">
        <v>605727</v>
      </c>
      <c r="AA572" s="81">
        <v>199211</v>
      </c>
      <c r="AB572" s="81">
        <v>1029196</v>
      </c>
      <c r="AC572" s="81">
        <v>16189590.992269389</v>
      </c>
      <c r="AD572" s="81">
        <v>154.55757798959999</v>
      </c>
      <c r="AE572" s="82"/>
      <c r="AF572" s="81">
        <v>2528816110.917788</v>
      </c>
      <c r="AG572" s="81">
        <v>92612284.159295559</v>
      </c>
      <c r="AH572" s="81">
        <v>70799138.218075842</v>
      </c>
      <c r="AI572" s="81">
        <v>2162032439.2830038</v>
      </c>
      <c r="AJ572" s="81">
        <v>2375854800.7612891</v>
      </c>
      <c r="AK572" s="81"/>
      <c r="AL572" s="81"/>
      <c r="AM572" s="81">
        <v>141156574.16046521</v>
      </c>
      <c r="AN572" s="81"/>
      <c r="AO572" s="81"/>
      <c r="AP572" s="82"/>
      <c r="AQ572" s="81">
        <v>6345</v>
      </c>
      <c r="AR572" s="81">
        <v>722</v>
      </c>
      <c r="AS572" s="81">
        <v>88</v>
      </c>
      <c r="AT572" s="81">
        <v>10</v>
      </c>
      <c r="AU572" s="81">
        <v>0</v>
      </c>
      <c r="AV572" s="81">
        <v>6</v>
      </c>
      <c r="AW572" s="81" t="s">
        <v>564</v>
      </c>
      <c r="AX572" s="82"/>
      <c r="AY572" s="81">
        <v>27737.3</v>
      </c>
      <c r="AZ572" s="81">
        <v>141375.9</v>
      </c>
      <c r="BA572" s="81">
        <v>352627</v>
      </c>
      <c r="BB572" s="81">
        <v>17685.7</v>
      </c>
      <c r="BC572" s="81">
        <v>0</v>
      </c>
      <c r="BD572" s="81">
        <v>30000.400000000001</v>
      </c>
      <c r="BE572" s="81" t="s">
        <v>564</v>
      </c>
      <c r="BF572" s="82"/>
      <c r="BG572" s="81">
        <v>4.181</v>
      </c>
      <c r="BH572" s="81">
        <v>20.681000000000001</v>
      </c>
      <c r="BI572" s="81">
        <v>1843.5409999999999</v>
      </c>
      <c r="BJ572" s="81">
        <v>535.84400000000005</v>
      </c>
      <c r="BK572" s="81">
        <v>565.08799999999997</v>
      </c>
      <c r="BL572" s="81">
        <v>0</v>
      </c>
      <c r="BM572" s="82"/>
      <c r="BN572" s="81">
        <v>1</v>
      </c>
      <c r="BO572" s="81">
        <v>3</v>
      </c>
      <c r="BP572" s="81">
        <v>62</v>
      </c>
      <c r="BQ572" s="81">
        <v>2</v>
      </c>
      <c r="BR572" s="81">
        <v>41</v>
      </c>
      <c r="BS572" s="81">
        <v>0</v>
      </c>
      <c r="BT572"/>
      <c r="BU572" s="80">
        <v>2409.0650000000001</v>
      </c>
      <c r="BV572" s="80">
        <v>259.10000000000002</v>
      </c>
      <c r="BW572" s="80">
        <v>176.36799999999999</v>
      </c>
      <c r="BX572" s="80">
        <v>14.015000000000001</v>
      </c>
      <c r="BY572" s="80">
        <v>105.318</v>
      </c>
      <c r="BZ572" s="80">
        <v>0</v>
      </c>
      <c r="CA572" s="80">
        <v>0</v>
      </c>
      <c r="CB572" s="80">
        <v>5.4690000000000003</v>
      </c>
      <c r="CC572" s="80">
        <v>0</v>
      </c>
    </row>
    <row r="573" spans="1:81">
      <c r="A573" s="80" t="s">
        <v>2370</v>
      </c>
      <c r="B573" s="80">
        <v>524</v>
      </c>
      <c r="C573" s="80">
        <v>14</v>
      </c>
      <c r="D573" s="80">
        <v>31</v>
      </c>
      <c r="E573" s="80">
        <v>2017</v>
      </c>
      <c r="F573" s="80" t="s">
        <v>71</v>
      </c>
      <c r="G573" s="80" t="s">
        <v>2356</v>
      </c>
      <c r="H573" s="80" t="s">
        <v>2357</v>
      </c>
      <c r="I573" s="177"/>
      <c r="J573" s="81">
        <v>1813.801109014169</v>
      </c>
      <c r="K573" s="81">
        <v>129.15192189297127</v>
      </c>
      <c r="L573" s="81">
        <v>379.88906970654938</v>
      </c>
      <c r="M573" s="81">
        <v>1407.91119523164</v>
      </c>
      <c r="N573" s="81">
        <v>2298.5527303245431</v>
      </c>
      <c r="O573" s="81">
        <v>1014.5670052958739</v>
      </c>
      <c r="P573" s="81">
        <v>952.76088679958241</v>
      </c>
      <c r="Q573" s="81">
        <v>69.329061885986761</v>
      </c>
      <c r="R573" s="81">
        <v>86.489392897226949</v>
      </c>
      <c r="S573" s="81">
        <v>138.75805347896289</v>
      </c>
      <c r="T573" s="82"/>
      <c r="U573" s="81">
        <v>137544978</v>
      </c>
      <c r="V573" s="81">
        <v>41990</v>
      </c>
      <c r="W573" s="81">
        <v>7946</v>
      </c>
      <c r="X573" s="81">
        <v>349691</v>
      </c>
      <c r="Y573" s="81">
        <v>425933</v>
      </c>
      <c r="Z573" s="81">
        <v>606600</v>
      </c>
      <c r="AA573" s="81">
        <v>197343</v>
      </c>
      <c r="AB573" s="81">
        <v>1015057</v>
      </c>
      <c r="AC573" s="81">
        <v>15064635</v>
      </c>
      <c r="AD573" s="81">
        <v>138.75805347896289</v>
      </c>
      <c r="AE573" s="82"/>
      <c r="AF573" s="81">
        <v>2321256872.3913488</v>
      </c>
      <c r="AG573" s="81">
        <v>88671438.321966365</v>
      </c>
      <c r="AH573" s="81">
        <v>82151850.469741672</v>
      </c>
      <c r="AI573" s="81">
        <v>2060393254.705899</v>
      </c>
      <c r="AJ573" s="81">
        <v>2375823019.2120609</v>
      </c>
      <c r="AK573" s="81"/>
      <c r="AL573" s="81"/>
      <c r="AM573" s="81">
        <v>139435215.32034451</v>
      </c>
      <c r="AN573" s="81"/>
      <c r="AO573" s="81"/>
      <c r="AP573" s="82"/>
      <c r="AQ573" s="81">
        <v>6706</v>
      </c>
      <c r="AR573" s="81">
        <v>813</v>
      </c>
      <c r="AS573" s="81">
        <v>166</v>
      </c>
      <c r="AT573" s="81">
        <v>12</v>
      </c>
      <c r="AU573" s="81">
        <v>0</v>
      </c>
      <c r="AV573" s="81">
        <v>9</v>
      </c>
      <c r="AW573" s="81" t="s">
        <v>564</v>
      </c>
      <c r="AX573" s="82"/>
      <c r="AY573" s="81">
        <v>29825.899999999991</v>
      </c>
      <c r="AZ573" s="81">
        <v>181320.8</v>
      </c>
      <c r="BA573" s="81">
        <v>367493.8</v>
      </c>
      <c r="BB573" s="81">
        <v>26471.7</v>
      </c>
      <c r="BC573" s="81">
        <v>0</v>
      </c>
      <c r="BD573" s="81">
        <v>30810.400000000001</v>
      </c>
      <c r="BE573" s="81" t="s">
        <v>564</v>
      </c>
      <c r="BF573" s="82"/>
      <c r="BG573" s="81">
        <v>12.994999999999999</v>
      </c>
      <c r="BH573" s="81">
        <v>20.782</v>
      </c>
      <c r="BI573" s="81">
        <v>1935.248</v>
      </c>
      <c r="BJ573" s="81">
        <v>512.54100000000005</v>
      </c>
      <c r="BK573" s="81">
        <v>565.89700000000005</v>
      </c>
      <c r="BL573" s="81">
        <v>0</v>
      </c>
      <c r="BM573" s="82"/>
      <c r="BN573" s="81">
        <v>2</v>
      </c>
      <c r="BO573" s="81">
        <v>3</v>
      </c>
      <c r="BP573" s="81">
        <v>64</v>
      </c>
      <c r="BQ573" s="81">
        <v>2</v>
      </c>
      <c r="BR573" s="81">
        <v>43</v>
      </c>
      <c r="BS573" s="81">
        <v>0</v>
      </c>
      <c r="BT573"/>
      <c r="BU573" s="80">
        <v>2482.4180000000001</v>
      </c>
      <c r="BV573" s="80">
        <v>255.303</v>
      </c>
      <c r="BW573" s="80">
        <v>180.351</v>
      </c>
      <c r="BX573" s="80">
        <v>16.437000000000001</v>
      </c>
      <c r="BY573" s="80">
        <v>106.19199999999999</v>
      </c>
      <c r="BZ573" s="80">
        <v>0</v>
      </c>
      <c r="CA573" s="80">
        <v>0</v>
      </c>
      <c r="CB573" s="80">
        <v>3.6560000000000001</v>
      </c>
      <c r="CC573" s="80">
        <v>3.1059999999999999</v>
      </c>
    </row>
    <row r="574" spans="1:81">
      <c r="A574" s="80" t="s">
        <v>2371</v>
      </c>
      <c r="B574" s="80">
        <v>525</v>
      </c>
      <c r="C574" s="80">
        <v>15</v>
      </c>
      <c r="D574" s="80">
        <v>31</v>
      </c>
      <c r="E574" s="80">
        <v>2018</v>
      </c>
      <c r="F574" s="80" t="s">
        <v>93</v>
      </c>
      <c r="G574" s="80" t="s">
        <v>2356</v>
      </c>
      <c r="H574" s="80" t="s">
        <v>2357</v>
      </c>
      <c r="I574" s="177"/>
      <c r="J574" s="81">
        <v>1954.6272512866474</v>
      </c>
      <c r="K574" s="81">
        <v>122.12694722024757</v>
      </c>
      <c r="L574" s="81">
        <v>348.16138988276839</v>
      </c>
      <c r="M574" s="81">
        <v>1475.1860332225608</v>
      </c>
      <c r="N574" s="81">
        <v>1957.954412299413</v>
      </c>
      <c r="O574" s="81">
        <v>992.63682165115495</v>
      </c>
      <c r="P574" s="81">
        <v>937.49321773424447</v>
      </c>
      <c r="Q574" s="81">
        <v>63.393698217138009</v>
      </c>
      <c r="R574" s="81">
        <v>79.30685243654375</v>
      </c>
      <c r="S574" s="81">
        <v>137.71369942328198</v>
      </c>
      <c r="T574" s="82"/>
      <c r="U574" s="81">
        <v>133576925</v>
      </c>
      <c r="V574" s="81">
        <v>41990</v>
      </c>
      <c r="W574" s="81">
        <v>7946</v>
      </c>
      <c r="X574" s="81">
        <v>349691</v>
      </c>
      <c r="Y574" s="81">
        <v>425775</v>
      </c>
      <c r="Z574" s="81">
        <v>604852</v>
      </c>
      <c r="AA574" s="81">
        <v>196133</v>
      </c>
      <c r="AB574" s="81">
        <v>1000223</v>
      </c>
      <c r="AC574" s="81">
        <v>13759450</v>
      </c>
      <c r="AD574" s="81">
        <v>137.71369942328201</v>
      </c>
      <c r="AE574" s="82"/>
      <c r="AF574" s="81">
        <v>2461455334.1171169</v>
      </c>
      <c r="AG574" s="81">
        <v>82967127.340501934</v>
      </c>
      <c r="AH574" s="81">
        <v>79167313.483773604</v>
      </c>
      <c r="AI574" s="81">
        <v>2080789318.172729</v>
      </c>
      <c r="AJ574" s="81">
        <v>2147314186.5419469</v>
      </c>
      <c r="AK574" s="81"/>
      <c r="AL574" s="81"/>
      <c r="AM574" s="81">
        <v>137681806.90933761</v>
      </c>
      <c r="AN574" s="81"/>
      <c r="AO574" s="81"/>
      <c r="AP574" s="82"/>
      <c r="AQ574" s="81">
        <v>7168</v>
      </c>
      <c r="AR574" s="81">
        <v>958</v>
      </c>
      <c r="AS574" s="81">
        <v>262</v>
      </c>
      <c r="AT574" s="81">
        <v>12</v>
      </c>
      <c r="AU574" s="81">
        <v>0</v>
      </c>
      <c r="AV574" s="81">
        <v>10</v>
      </c>
      <c r="AW574" s="81" t="s">
        <v>564</v>
      </c>
      <c r="AX574" s="82"/>
      <c r="AY574" s="81">
        <v>32459.5</v>
      </c>
      <c r="AZ574" s="81">
        <v>233085.8</v>
      </c>
      <c r="BA574" s="81">
        <v>440324</v>
      </c>
      <c r="BB574" s="81">
        <v>26442</v>
      </c>
      <c r="BC574" s="81">
        <v>0</v>
      </c>
      <c r="BD574" s="81">
        <v>37865</v>
      </c>
      <c r="BE574" s="81" t="s">
        <v>564</v>
      </c>
      <c r="BF574" s="82"/>
      <c r="BG574" s="81">
        <v>15.22</v>
      </c>
      <c r="BH574" s="81">
        <v>19.646000000000001</v>
      </c>
      <c r="BI574" s="81">
        <v>1899.346</v>
      </c>
      <c r="BJ574" s="81">
        <v>492.49</v>
      </c>
      <c r="BK574" s="81">
        <v>536.20500000000004</v>
      </c>
      <c r="BL574" s="81">
        <v>0</v>
      </c>
      <c r="BM574" s="82"/>
      <c r="BN574" s="81">
        <v>3</v>
      </c>
      <c r="BO574" s="81">
        <v>3</v>
      </c>
      <c r="BP574" s="81">
        <v>67</v>
      </c>
      <c r="BQ574" s="81">
        <v>2</v>
      </c>
      <c r="BR574" s="81">
        <v>43</v>
      </c>
      <c r="BS574" s="81">
        <v>0</v>
      </c>
      <c r="BT574"/>
      <c r="BU574" s="80">
        <v>2429.0250000000001</v>
      </c>
      <c r="BV574" s="80">
        <v>241.12</v>
      </c>
      <c r="BW574" s="80">
        <v>166.71700000000001</v>
      </c>
      <c r="BX574" s="80">
        <v>16.888999999999999</v>
      </c>
      <c r="BY574" s="80">
        <v>100.196</v>
      </c>
      <c r="BZ574" s="80">
        <v>0</v>
      </c>
      <c r="CA574" s="80">
        <v>0</v>
      </c>
      <c r="CB574" s="80">
        <v>5.343</v>
      </c>
      <c r="CC574" s="80">
        <v>3.617</v>
      </c>
    </row>
    <row r="575" spans="1:81">
      <c r="A575" s="80" t="s">
        <v>2372</v>
      </c>
      <c r="B575" s="80">
        <v>526</v>
      </c>
      <c r="C575" s="80">
        <v>16</v>
      </c>
      <c r="D575" s="80">
        <v>31</v>
      </c>
      <c r="E575" s="80">
        <v>2019</v>
      </c>
      <c r="F575" s="80" t="s">
        <v>73</v>
      </c>
      <c r="G575" s="80" t="s">
        <v>2356</v>
      </c>
      <c r="H575" s="80" t="s">
        <v>2357</v>
      </c>
      <c r="I575" s="177"/>
      <c r="J575" s="81">
        <v>1784.4585259878629</v>
      </c>
      <c r="K575" s="81">
        <v>114.45111138018103</v>
      </c>
      <c r="L575" s="81">
        <v>351.38536856107885</v>
      </c>
      <c r="M575" s="81">
        <v>1394.134323469272</v>
      </c>
      <c r="N575" s="81">
        <v>1841.9480555832788</v>
      </c>
      <c r="O575" s="81">
        <v>962.17583006414611</v>
      </c>
      <c r="P575" s="81">
        <v>891.32264553828679</v>
      </c>
      <c r="Q575" s="81">
        <v>60.808828928586813</v>
      </c>
      <c r="R575" s="81">
        <v>71.990906798533132</v>
      </c>
      <c r="S575" s="81">
        <v>121.87055831456094</v>
      </c>
      <c r="T575" s="82"/>
      <c r="U575" s="81">
        <v>128617154</v>
      </c>
      <c r="V575" s="81">
        <v>41990</v>
      </c>
      <c r="W575" s="81">
        <v>7946</v>
      </c>
      <c r="X575" s="81">
        <v>349691</v>
      </c>
      <c r="Y575" s="81">
        <v>425547</v>
      </c>
      <c r="Z575" s="81">
        <v>602388</v>
      </c>
      <c r="AA575" s="81">
        <v>185078</v>
      </c>
      <c r="AB575" s="81">
        <v>985416</v>
      </c>
      <c r="AC575" s="81">
        <v>12694734</v>
      </c>
      <c r="AD575" s="81">
        <v>121.87055831456099</v>
      </c>
      <c r="AE575" s="82"/>
      <c r="AF575" s="81">
        <v>2399485529.2257099</v>
      </c>
      <c r="AG575" s="81">
        <v>79825093.077394083</v>
      </c>
      <c r="AH575" s="81">
        <v>82434999.969679952</v>
      </c>
      <c r="AI575" s="81">
        <v>2013509216.6317148</v>
      </c>
      <c r="AJ575" s="81">
        <v>2043090284.8643091</v>
      </c>
      <c r="AK575" s="81">
        <v>0</v>
      </c>
      <c r="AL575" s="81">
        <v>0</v>
      </c>
      <c r="AM575" s="81">
        <v>134206240.99232371</v>
      </c>
      <c r="AN575" s="81">
        <v>0</v>
      </c>
      <c r="AO575" s="81">
        <v>0</v>
      </c>
      <c r="AP575" s="82"/>
      <c r="AQ575" s="81">
        <v>7610</v>
      </c>
      <c r="AR575" s="81">
        <v>1065</v>
      </c>
      <c r="AS575" s="81">
        <v>321</v>
      </c>
      <c r="AT575" s="81">
        <v>15</v>
      </c>
      <c r="AU575" s="81">
        <v>1</v>
      </c>
      <c r="AV575" s="81">
        <v>10</v>
      </c>
      <c r="AW575" s="81" t="s">
        <v>564</v>
      </c>
      <c r="AX575" s="82"/>
      <c r="AY575" s="81">
        <v>34979.599999999991</v>
      </c>
      <c r="AZ575" s="81">
        <v>242462.6</v>
      </c>
      <c r="BA575" s="81">
        <v>581722.19999999995</v>
      </c>
      <c r="BB575" s="81">
        <v>28809.599999999999</v>
      </c>
      <c r="BC575" s="81">
        <v>46199</v>
      </c>
      <c r="BD575" s="81">
        <v>37865.275999999998</v>
      </c>
      <c r="BE575" s="81" t="s">
        <v>564</v>
      </c>
      <c r="BF575" s="82"/>
      <c r="BG575" s="81">
        <v>14.507999999999999</v>
      </c>
      <c r="BH575" s="81">
        <v>23.221</v>
      </c>
      <c r="BI575" s="81">
        <v>1482.2339999999999</v>
      </c>
      <c r="BJ575" s="81">
        <v>520.22799999999995</v>
      </c>
      <c r="BK575" s="81">
        <v>544.48400000000004</v>
      </c>
      <c r="BL575" s="81">
        <v>0</v>
      </c>
      <c r="BM575" s="82"/>
      <c r="BN575" s="81">
        <v>3</v>
      </c>
      <c r="BO575" s="81">
        <v>4</v>
      </c>
      <c r="BP575" s="81">
        <v>63</v>
      </c>
      <c r="BQ575" s="81">
        <v>2</v>
      </c>
      <c r="BR575" s="81">
        <v>41</v>
      </c>
      <c r="BS575" s="81">
        <v>0</v>
      </c>
      <c r="BT575"/>
      <c r="BU575" s="80">
        <v>2193.11</v>
      </c>
      <c r="BV575" s="80">
        <v>238.95500000000001</v>
      </c>
      <c r="BW575" s="80">
        <v>89.965000000000003</v>
      </c>
      <c r="BX575" s="80">
        <v>19.678000000000001</v>
      </c>
      <c r="BY575" s="80">
        <v>42.966999999999999</v>
      </c>
      <c r="BZ575" s="80">
        <v>0</v>
      </c>
      <c r="CA575" s="80">
        <v>0</v>
      </c>
      <c r="CB575" s="80">
        <v>0</v>
      </c>
      <c r="CC575" s="80">
        <v>0</v>
      </c>
    </row>
    <row r="576" spans="1:81">
      <c r="A576" s="80" t="s">
        <v>2373</v>
      </c>
      <c r="B576" s="80">
        <v>527</v>
      </c>
      <c r="C576" s="80">
        <v>17</v>
      </c>
      <c r="D576" s="80">
        <v>31</v>
      </c>
      <c r="E576" s="80">
        <v>2020</v>
      </c>
      <c r="F576" s="80" t="s">
        <v>218</v>
      </c>
      <c r="G576" s="80" t="s">
        <v>2356</v>
      </c>
      <c r="H576" s="80" t="s">
        <v>2357</v>
      </c>
      <c r="I576" s="177"/>
      <c r="J576" s="81">
        <v>1723.0989083196771</v>
      </c>
      <c r="K576" s="81">
        <v>121.87620745918332</v>
      </c>
      <c r="L576" s="81">
        <v>374.41290361264055</v>
      </c>
      <c r="M576" s="81">
        <v>1228.1749747132446</v>
      </c>
      <c r="N576" s="81">
        <v>1733.3863041816883</v>
      </c>
      <c r="O576" s="81">
        <v>842.08834615001183</v>
      </c>
      <c r="P576" s="81">
        <v>856.06090685822619</v>
      </c>
      <c r="Q576" s="81">
        <v>57.288852846999831</v>
      </c>
      <c r="R576" s="81">
        <v>68.522918643694524</v>
      </c>
      <c r="S576" s="81">
        <v>119.93619902851299</v>
      </c>
      <c r="T576" s="82"/>
      <c r="U576" s="81">
        <v>130782705</v>
      </c>
      <c r="V576" s="81">
        <v>38495</v>
      </c>
      <c r="W576" s="81">
        <v>10139</v>
      </c>
      <c r="X576" s="81">
        <v>328494</v>
      </c>
      <c r="Y576" s="81">
        <v>425698</v>
      </c>
      <c r="Z576" s="81">
        <v>601735</v>
      </c>
      <c r="AA576" s="81">
        <v>193129</v>
      </c>
      <c r="AB576" s="81">
        <v>971604</v>
      </c>
      <c r="AC576" s="81">
        <v>12146233</v>
      </c>
      <c r="AD576" s="81">
        <v>119.93619902851299</v>
      </c>
      <c r="AE576" s="82"/>
      <c r="AF576" s="81">
        <v>2302071681.8869519</v>
      </c>
      <c r="AG576" s="81">
        <v>86689760.927803352</v>
      </c>
      <c r="AH576" s="81">
        <v>90779503.585795611</v>
      </c>
      <c r="AI576" s="81">
        <v>1888935341.5061772</v>
      </c>
      <c r="AJ576" s="81">
        <v>1973426708.443166</v>
      </c>
      <c r="AK576" s="81">
        <v>0</v>
      </c>
      <c r="AL576" s="81">
        <v>0</v>
      </c>
      <c r="AM576" s="81">
        <v>126805116.7455865</v>
      </c>
      <c r="AN576" s="81">
        <v>0</v>
      </c>
      <c r="AO576" s="81">
        <v>0</v>
      </c>
      <c r="AP576" s="82"/>
      <c r="AQ576" s="81">
        <v>8113</v>
      </c>
      <c r="AR576" s="81">
        <v>1225</v>
      </c>
      <c r="AS576" s="81">
        <v>380</v>
      </c>
      <c r="AT576" s="81">
        <v>18</v>
      </c>
      <c r="AU576" s="81">
        <v>2</v>
      </c>
      <c r="AV576" s="81">
        <v>10</v>
      </c>
      <c r="AW576" s="81">
        <v>380</v>
      </c>
      <c r="AX576" s="82"/>
      <c r="AY576" s="81">
        <v>37861.299999999981</v>
      </c>
      <c r="AZ576" s="81">
        <v>261794.2</v>
      </c>
      <c r="BA576" s="81">
        <v>658694.89999999991</v>
      </c>
      <c r="BB576" s="81">
        <v>30817.1</v>
      </c>
      <c r="BC576" s="81">
        <v>46449</v>
      </c>
      <c r="BD576" s="81">
        <v>38215.816000000013</v>
      </c>
      <c r="BE576" s="81">
        <v>658694.89999999991</v>
      </c>
      <c r="BF576" s="82"/>
      <c r="BG576" s="81">
        <v>19.420000000000002</v>
      </c>
      <c r="BH576" s="81">
        <v>21.123000000000001</v>
      </c>
      <c r="BI576" s="81">
        <v>1656.2080000000001</v>
      </c>
      <c r="BJ576" s="81">
        <v>606.93200000000002</v>
      </c>
      <c r="BK576" s="81">
        <v>519.17300000000012</v>
      </c>
      <c r="BL576" s="81">
        <v>0</v>
      </c>
      <c r="BM576" s="82"/>
      <c r="BN576" s="81">
        <v>4</v>
      </c>
      <c r="BO576" s="81">
        <v>4</v>
      </c>
      <c r="BP576" s="81">
        <v>59</v>
      </c>
      <c r="BQ576" s="81">
        <v>2</v>
      </c>
      <c r="BR576" s="81">
        <v>37</v>
      </c>
      <c r="BS576" s="81">
        <v>0</v>
      </c>
      <c r="BT576"/>
      <c r="BU576" s="80">
        <v>2304.6350000000002</v>
      </c>
      <c r="BV576" s="80">
        <v>245.29599999999999</v>
      </c>
      <c r="BW576" s="80">
        <v>171.63800000000001</v>
      </c>
      <c r="BX576" s="80">
        <v>14.439</v>
      </c>
      <c r="BY576" s="80">
        <v>86.847999999999999</v>
      </c>
      <c r="BZ576" s="80">
        <v>0</v>
      </c>
      <c r="CA576" s="80">
        <v>0</v>
      </c>
      <c r="CB576" s="80">
        <v>0</v>
      </c>
      <c r="CC576" s="80">
        <v>0</v>
      </c>
    </row>
    <row r="577" spans="1:81">
      <c r="A577" s="80" t="s">
        <v>2374</v>
      </c>
      <c r="B577" s="80">
        <v>527</v>
      </c>
      <c r="C577" s="80">
        <v>18</v>
      </c>
      <c r="D577" s="80">
        <v>31</v>
      </c>
      <c r="E577" s="80">
        <v>2021</v>
      </c>
      <c r="F577" s="80" t="s">
        <v>75</v>
      </c>
      <c r="G577" s="174" t="s">
        <v>2356</v>
      </c>
      <c r="H577" s="80" t="s">
        <v>2357</v>
      </c>
      <c r="I577" s="177"/>
      <c r="J577" s="81">
        <v>1784.2560764599957</v>
      </c>
      <c r="K577" s="81">
        <v>119.24001222319923</v>
      </c>
      <c r="L577" s="81">
        <v>391.54643427904915</v>
      </c>
      <c r="M577" s="81">
        <v>1419.0121857374595</v>
      </c>
      <c r="N577" s="81">
        <v>1835.3768264906555</v>
      </c>
      <c r="O577" s="81">
        <v>813.5356789027777</v>
      </c>
      <c r="P577" s="81">
        <v>875.72775676703577</v>
      </c>
      <c r="Q577" s="81">
        <v>57.095147503040032</v>
      </c>
      <c r="R577" s="81">
        <v>69.130342110404285</v>
      </c>
      <c r="S577" s="81">
        <v>113.29079561066568</v>
      </c>
      <c r="T577" s="82"/>
      <c r="U577" s="81">
        <v>140572345</v>
      </c>
      <c r="V577" s="81">
        <v>38495</v>
      </c>
      <c r="W577" s="81">
        <v>10139</v>
      </c>
      <c r="X577" s="81">
        <v>328494</v>
      </c>
      <c r="Y577" s="81">
        <v>425716</v>
      </c>
      <c r="Z577" s="81">
        <v>598589</v>
      </c>
      <c r="AA577" s="81">
        <v>192667</v>
      </c>
      <c r="AB577" s="81">
        <v>956836</v>
      </c>
      <c r="AC577" s="81">
        <v>11877264.999999998</v>
      </c>
      <c r="AD577" s="81">
        <v>113.29079561066568</v>
      </c>
      <c r="AE577" s="82"/>
      <c r="AF577" s="81">
        <v>2425400116.6167798</v>
      </c>
      <c r="AG577" s="81">
        <v>81395529.521681696</v>
      </c>
      <c r="AH577" s="81">
        <v>83231719.063836783</v>
      </c>
      <c r="AI577" s="81">
        <v>2138295455.4847269</v>
      </c>
      <c r="AJ577" s="81">
        <v>2153935183.7974501</v>
      </c>
      <c r="AK577" s="81">
        <v>0</v>
      </c>
      <c r="AL577" s="81">
        <v>0</v>
      </c>
      <c r="AM577" s="81">
        <v>125598013.35446689</v>
      </c>
      <c r="AN577" s="81">
        <v>0</v>
      </c>
      <c r="AO577" s="81">
        <v>0</v>
      </c>
      <c r="AP577" s="82"/>
      <c r="AQ577" s="81">
        <v>8655</v>
      </c>
      <c r="AR577" s="81">
        <v>1355</v>
      </c>
      <c r="AS577" s="81">
        <v>406</v>
      </c>
      <c r="AT577" s="81">
        <v>23</v>
      </c>
      <c r="AU577" s="81">
        <v>2</v>
      </c>
      <c r="AV577" s="81">
        <v>18</v>
      </c>
      <c r="AW577" s="81"/>
      <c r="AX577" s="82"/>
      <c r="AY577" s="81">
        <v>41201.200000000237</v>
      </c>
      <c r="AZ577" s="81">
        <v>271313.49999999988</v>
      </c>
      <c r="BA577" s="81">
        <v>673577.9</v>
      </c>
      <c r="BB577" s="81">
        <v>32180.799999999999</v>
      </c>
      <c r="BC577" s="81">
        <v>46449</v>
      </c>
      <c r="BD577" s="81">
        <v>38535.816000000013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2375</v>
      </c>
      <c r="B578" s="80">
        <v>527</v>
      </c>
      <c r="C578" s="80">
        <v>19</v>
      </c>
      <c r="D578" s="80">
        <v>31</v>
      </c>
      <c r="E578" s="80">
        <v>2022</v>
      </c>
      <c r="F578" s="80" t="s">
        <v>568</v>
      </c>
      <c r="G578" s="174" t="s">
        <v>2356</v>
      </c>
      <c r="H578" s="80" t="s">
        <v>2357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9288</v>
      </c>
      <c r="AR578" s="81">
        <v>1443</v>
      </c>
      <c r="AS578" s="81">
        <v>442</v>
      </c>
      <c r="AT578" s="81">
        <v>24</v>
      </c>
      <c r="AU578" s="81">
        <v>2</v>
      </c>
      <c r="AV578" s="81">
        <v>19</v>
      </c>
      <c r="AW578" s="81"/>
      <c r="AX578" s="82"/>
      <c r="AY578" s="81">
        <v>45270.800000000527</v>
      </c>
      <c r="AZ578" s="81">
        <v>276215.39999999997</v>
      </c>
      <c r="BA578" s="81">
        <v>758221.7</v>
      </c>
      <c r="BB578" s="81">
        <v>42506.8</v>
      </c>
      <c r="BC578" s="81">
        <v>46449</v>
      </c>
      <c r="BD578" s="81">
        <v>38575.815999999999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2051</v>
      </c>
      <c r="B9" s="80">
        <v>1</v>
      </c>
      <c r="C9" s="80">
        <v>1</v>
      </c>
      <c r="D9" s="80">
        <v>1</v>
      </c>
      <c r="E9" s="80">
        <v>1990</v>
      </c>
      <c r="F9" s="80" t="s">
        <v>562</v>
      </c>
      <c r="G9" s="182" t="s">
        <v>2052</v>
      </c>
      <c r="H9" s="80" t="s">
        <v>2053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2054</v>
      </c>
      <c r="B10" s="80">
        <v>2</v>
      </c>
      <c r="C10" s="80">
        <v>2</v>
      </c>
      <c r="D10" s="80">
        <v>1</v>
      </c>
      <c r="E10" s="80">
        <v>2005</v>
      </c>
      <c r="F10" s="80" t="s">
        <v>565</v>
      </c>
      <c r="G10" s="182" t="s">
        <v>2052</v>
      </c>
      <c r="H10" s="80" t="s">
        <v>2053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2055</v>
      </c>
      <c r="B11" s="80">
        <v>3</v>
      </c>
      <c r="C11" s="80">
        <v>3</v>
      </c>
      <c r="D11" s="80">
        <v>1</v>
      </c>
      <c r="E11" s="80">
        <v>2006</v>
      </c>
      <c r="F11" s="80" t="s">
        <v>566</v>
      </c>
      <c r="G11" s="182" t="s">
        <v>2052</v>
      </c>
      <c r="H11" s="80" t="s">
        <v>2053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2056</v>
      </c>
      <c r="B12" s="80">
        <v>4</v>
      </c>
      <c r="C12" s="80">
        <v>4</v>
      </c>
      <c r="D12" s="80">
        <v>1</v>
      </c>
      <c r="E12" s="80">
        <v>2007</v>
      </c>
      <c r="F12" s="80" t="s">
        <v>567</v>
      </c>
      <c r="G12" s="182" t="s">
        <v>2052</v>
      </c>
      <c r="H12" s="80" t="s">
        <v>2053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2057</v>
      </c>
      <c r="B13" s="80">
        <v>5</v>
      </c>
      <c r="C13" s="80">
        <v>5</v>
      </c>
      <c r="D13" s="80">
        <v>1</v>
      </c>
      <c r="E13" s="80">
        <v>2008</v>
      </c>
      <c r="F13" s="80" t="s">
        <v>84</v>
      </c>
      <c r="G13" s="182" t="s">
        <v>2052</v>
      </c>
      <c r="H13" s="80" t="s">
        <v>2053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2058</v>
      </c>
      <c r="B14" s="80">
        <v>6</v>
      </c>
      <c r="C14" s="80">
        <v>6</v>
      </c>
      <c r="D14" s="80">
        <v>1</v>
      </c>
      <c r="E14" s="80">
        <v>2009</v>
      </c>
      <c r="F14" s="80" t="s">
        <v>85</v>
      </c>
      <c r="G14" s="182" t="s">
        <v>2052</v>
      </c>
      <c r="H14" s="80" t="s">
        <v>2053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3.6070000000000002</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9.9879999999999995</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3.6070000000000002</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9.9879999999999995</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3.6070000000000002</v>
      </c>
      <c r="HL14" s="83">
        <v>0</v>
      </c>
      <c r="HM14" s="83">
        <v>0</v>
      </c>
      <c r="HN14" s="83">
        <v>0</v>
      </c>
      <c r="HO14" s="83">
        <v>0</v>
      </c>
      <c r="HP14" s="83">
        <v>0</v>
      </c>
      <c r="HQ14" s="83">
        <v>0</v>
      </c>
      <c r="HR14" s="83">
        <v>0</v>
      </c>
      <c r="HS14" s="83">
        <v>0</v>
      </c>
      <c r="HT14" s="83">
        <v>0</v>
      </c>
      <c r="HU14" s="83">
        <v>0</v>
      </c>
      <c r="HV14" s="83">
        <v>0</v>
      </c>
      <c r="HW14" s="83">
        <v>0</v>
      </c>
      <c r="HX14" s="83">
        <v>9.9879999999999995</v>
      </c>
      <c r="HY14" s="83">
        <v>0</v>
      </c>
      <c r="HZ14" s="83">
        <v>0</v>
      </c>
      <c r="IA14" s="83">
        <v>0</v>
      </c>
      <c r="IB14" s="83">
        <v>0</v>
      </c>
      <c r="IC14" s="83">
        <v>0</v>
      </c>
      <c r="ID14" s="83">
        <v>0</v>
      </c>
      <c r="IE14" s="83">
        <v>0</v>
      </c>
      <c r="IF14" s="83">
        <v>3.6070000000000002</v>
      </c>
      <c r="IG14" s="83">
        <v>0</v>
      </c>
      <c r="IH14" s="83">
        <v>0</v>
      </c>
      <c r="II14" s="83">
        <v>0</v>
      </c>
      <c r="IJ14" s="83">
        <v>0</v>
      </c>
      <c r="IK14" s="83">
        <v>0</v>
      </c>
      <c r="IL14" s="83">
        <v>0</v>
      </c>
      <c r="IM14" s="83">
        <v>0</v>
      </c>
      <c r="IN14" s="83">
        <v>0</v>
      </c>
      <c r="IO14" s="83">
        <v>0</v>
      </c>
      <c r="IP14" s="83">
        <v>0</v>
      </c>
      <c r="IQ14" s="83">
        <v>0</v>
      </c>
      <c r="IR14" s="83">
        <v>0</v>
      </c>
      <c r="IS14" s="83">
        <v>9.9879999999999995</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1</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1</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0</v>
      </c>
      <c r="RC14" s="81">
        <v>0</v>
      </c>
      <c r="RD14" s="81">
        <v>0</v>
      </c>
      <c r="RE14" s="81">
        <v>0</v>
      </c>
      <c r="RF14" s="81">
        <v>0</v>
      </c>
      <c r="RG14" s="81">
        <v>0</v>
      </c>
      <c r="RH14" s="81">
        <v>0</v>
      </c>
      <c r="RI14" s="81">
        <v>0</v>
      </c>
      <c r="RJ14" s="81">
        <v>0</v>
      </c>
      <c r="RK14" s="81">
        <v>1</v>
      </c>
      <c r="RL14" s="81">
        <v>0</v>
      </c>
      <c r="RM14" s="81">
        <v>0</v>
      </c>
      <c r="RN14" s="81">
        <v>0</v>
      </c>
      <c r="RO14" s="81">
        <v>0</v>
      </c>
      <c r="RP14" s="81">
        <v>0</v>
      </c>
      <c r="RQ14" s="81">
        <v>0</v>
      </c>
      <c r="RR14" s="81">
        <v>0</v>
      </c>
      <c r="RS14" s="81">
        <v>1</v>
      </c>
      <c r="RT14" s="81">
        <v>0</v>
      </c>
      <c r="RU14" s="81">
        <v>0</v>
      </c>
      <c r="RV14" s="81">
        <v>0</v>
      </c>
      <c r="RW14" s="81">
        <v>0</v>
      </c>
      <c r="RX14" s="81">
        <v>0</v>
      </c>
      <c r="RY14" s="81">
        <v>0</v>
      </c>
      <c r="RZ14" s="81">
        <v>0</v>
      </c>
      <c r="SA14" s="81">
        <v>0</v>
      </c>
      <c r="SB14" s="81">
        <v>0</v>
      </c>
      <c r="SC14" s="81">
        <v>0</v>
      </c>
      <c r="SD14" s="81">
        <v>0</v>
      </c>
      <c r="SE14" s="81">
        <v>0</v>
      </c>
      <c r="SF14" s="81">
        <v>1</v>
      </c>
      <c r="SG14" s="81">
        <v>0</v>
      </c>
      <c r="SH14" s="81">
        <v>0</v>
      </c>
    </row>
    <row r="15" spans="1:503">
      <c r="A15" s="18" t="s">
        <v>2059</v>
      </c>
      <c r="B15" s="80">
        <v>7</v>
      </c>
      <c r="C15" s="80">
        <v>7</v>
      </c>
      <c r="D15" s="80">
        <v>1</v>
      </c>
      <c r="E15" s="80">
        <v>2010</v>
      </c>
      <c r="F15" s="80" t="s">
        <v>86</v>
      </c>
      <c r="G15" s="182" t="s">
        <v>2052</v>
      </c>
      <c r="H15" s="80" t="s">
        <v>2053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3.992</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9.8859999999999992</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3.992</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9.8859999999999992</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3.992</v>
      </c>
      <c r="HL15" s="83">
        <v>0</v>
      </c>
      <c r="HM15" s="83">
        <v>0</v>
      </c>
      <c r="HN15" s="83">
        <v>0</v>
      </c>
      <c r="HO15" s="83">
        <v>0</v>
      </c>
      <c r="HP15" s="83">
        <v>0</v>
      </c>
      <c r="HQ15" s="83">
        <v>0</v>
      </c>
      <c r="HR15" s="83">
        <v>0</v>
      </c>
      <c r="HS15" s="83">
        <v>0</v>
      </c>
      <c r="HT15" s="83">
        <v>0</v>
      </c>
      <c r="HU15" s="83">
        <v>0</v>
      </c>
      <c r="HV15" s="83">
        <v>0</v>
      </c>
      <c r="HW15" s="83">
        <v>0</v>
      </c>
      <c r="HX15" s="83">
        <v>9.8859999999999992</v>
      </c>
      <c r="HY15" s="83">
        <v>0</v>
      </c>
      <c r="HZ15" s="83">
        <v>0</v>
      </c>
      <c r="IA15" s="83">
        <v>0</v>
      </c>
      <c r="IB15" s="83">
        <v>0</v>
      </c>
      <c r="IC15" s="83">
        <v>0</v>
      </c>
      <c r="ID15" s="83">
        <v>0</v>
      </c>
      <c r="IE15" s="83">
        <v>0</v>
      </c>
      <c r="IF15" s="83">
        <v>3.992</v>
      </c>
      <c r="IG15" s="83">
        <v>0</v>
      </c>
      <c r="IH15" s="83">
        <v>0</v>
      </c>
      <c r="II15" s="83">
        <v>0</v>
      </c>
      <c r="IJ15" s="83">
        <v>0</v>
      </c>
      <c r="IK15" s="83">
        <v>0</v>
      </c>
      <c r="IL15" s="83">
        <v>0</v>
      </c>
      <c r="IM15" s="83">
        <v>0</v>
      </c>
      <c r="IN15" s="83">
        <v>0</v>
      </c>
      <c r="IO15" s="83">
        <v>0</v>
      </c>
      <c r="IP15" s="83">
        <v>0</v>
      </c>
      <c r="IQ15" s="83">
        <v>0</v>
      </c>
      <c r="IR15" s="83">
        <v>0</v>
      </c>
      <c r="IS15" s="83">
        <v>9.8859999999999992</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1</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0</v>
      </c>
      <c r="QZ15" s="81">
        <v>0</v>
      </c>
      <c r="RA15" s="81">
        <v>0</v>
      </c>
      <c r="RB15" s="81">
        <v>0</v>
      </c>
      <c r="RC15" s="81">
        <v>0</v>
      </c>
      <c r="RD15" s="81">
        <v>0</v>
      </c>
      <c r="RE15" s="81">
        <v>0</v>
      </c>
      <c r="RF15" s="81">
        <v>0</v>
      </c>
      <c r="RG15" s="81">
        <v>0</v>
      </c>
      <c r="RH15" s="81">
        <v>0</v>
      </c>
      <c r="RI15" s="81">
        <v>0</v>
      </c>
      <c r="RJ15" s="81">
        <v>0</v>
      </c>
      <c r="RK15" s="81">
        <v>1</v>
      </c>
      <c r="RL15" s="81">
        <v>0</v>
      </c>
      <c r="RM15" s="81">
        <v>0</v>
      </c>
      <c r="RN15" s="81">
        <v>0</v>
      </c>
      <c r="RO15" s="81">
        <v>0</v>
      </c>
      <c r="RP15" s="81">
        <v>0</v>
      </c>
      <c r="RQ15" s="81">
        <v>0</v>
      </c>
      <c r="RR15" s="81">
        <v>0</v>
      </c>
      <c r="RS15" s="81">
        <v>1</v>
      </c>
      <c r="RT15" s="81">
        <v>0</v>
      </c>
      <c r="RU15" s="81">
        <v>0</v>
      </c>
      <c r="RV15" s="81">
        <v>0</v>
      </c>
      <c r="RW15" s="81">
        <v>0</v>
      </c>
      <c r="RX15" s="81">
        <v>0</v>
      </c>
      <c r="RY15" s="81">
        <v>0</v>
      </c>
      <c r="RZ15" s="81">
        <v>0</v>
      </c>
      <c r="SA15" s="81">
        <v>0</v>
      </c>
      <c r="SB15" s="81">
        <v>0</v>
      </c>
      <c r="SC15" s="81">
        <v>0</v>
      </c>
      <c r="SD15" s="81">
        <v>0</v>
      </c>
      <c r="SE15" s="81">
        <v>0</v>
      </c>
      <c r="SF15" s="81">
        <v>1</v>
      </c>
      <c r="SG15" s="81">
        <v>0</v>
      </c>
      <c r="SH15" s="81">
        <v>0</v>
      </c>
    </row>
    <row r="16" spans="1:503">
      <c r="A16" s="18" t="s">
        <v>2060</v>
      </c>
      <c r="B16" s="80">
        <v>8</v>
      </c>
      <c r="C16" s="80">
        <v>8</v>
      </c>
      <c r="D16" s="80">
        <v>1</v>
      </c>
      <c r="E16" s="80">
        <v>2011</v>
      </c>
      <c r="F16" s="80" t="s">
        <v>87</v>
      </c>
      <c r="G16" s="182" t="s">
        <v>2052</v>
      </c>
      <c r="H16" s="80" t="s">
        <v>2053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3.4740000000000002</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9.9670000000000005</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3.4740000000000002</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9.9670000000000005</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3.4740000000000002</v>
      </c>
      <c r="HL16" s="83">
        <v>0</v>
      </c>
      <c r="HM16" s="83">
        <v>0</v>
      </c>
      <c r="HN16" s="83">
        <v>0</v>
      </c>
      <c r="HO16" s="83">
        <v>0</v>
      </c>
      <c r="HP16" s="83">
        <v>0</v>
      </c>
      <c r="HQ16" s="83">
        <v>0</v>
      </c>
      <c r="HR16" s="83">
        <v>0</v>
      </c>
      <c r="HS16" s="83">
        <v>0</v>
      </c>
      <c r="HT16" s="83">
        <v>0</v>
      </c>
      <c r="HU16" s="83">
        <v>0</v>
      </c>
      <c r="HV16" s="83">
        <v>0</v>
      </c>
      <c r="HW16" s="83">
        <v>0</v>
      </c>
      <c r="HX16" s="83">
        <v>9.9670000000000005</v>
      </c>
      <c r="HY16" s="83">
        <v>0</v>
      </c>
      <c r="HZ16" s="83">
        <v>0</v>
      </c>
      <c r="IA16" s="83">
        <v>0</v>
      </c>
      <c r="IB16" s="83">
        <v>0</v>
      </c>
      <c r="IC16" s="83">
        <v>0</v>
      </c>
      <c r="ID16" s="83">
        <v>0</v>
      </c>
      <c r="IE16" s="83">
        <v>0</v>
      </c>
      <c r="IF16" s="83">
        <v>3.4740000000000002</v>
      </c>
      <c r="IG16" s="83">
        <v>0</v>
      </c>
      <c r="IH16" s="83">
        <v>0</v>
      </c>
      <c r="II16" s="83">
        <v>0</v>
      </c>
      <c r="IJ16" s="83">
        <v>0</v>
      </c>
      <c r="IK16" s="83">
        <v>0</v>
      </c>
      <c r="IL16" s="83">
        <v>0</v>
      </c>
      <c r="IM16" s="83">
        <v>0</v>
      </c>
      <c r="IN16" s="83">
        <v>0</v>
      </c>
      <c r="IO16" s="83">
        <v>0</v>
      </c>
      <c r="IP16" s="83">
        <v>0</v>
      </c>
      <c r="IQ16" s="83">
        <v>0</v>
      </c>
      <c r="IR16" s="83">
        <v>0</v>
      </c>
      <c r="IS16" s="83">
        <v>9.9670000000000005</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1</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0</v>
      </c>
      <c r="RC16" s="81">
        <v>0</v>
      </c>
      <c r="RD16" s="81">
        <v>0</v>
      </c>
      <c r="RE16" s="81">
        <v>0</v>
      </c>
      <c r="RF16" s="81">
        <v>0</v>
      </c>
      <c r="RG16" s="81">
        <v>0</v>
      </c>
      <c r="RH16" s="81">
        <v>0</v>
      </c>
      <c r="RI16" s="81">
        <v>0</v>
      </c>
      <c r="RJ16" s="81">
        <v>0</v>
      </c>
      <c r="RK16" s="81">
        <v>1</v>
      </c>
      <c r="RL16" s="81">
        <v>0</v>
      </c>
      <c r="RM16" s="81">
        <v>0</v>
      </c>
      <c r="RN16" s="81">
        <v>0</v>
      </c>
      <c r="RO16" s="81">
        <v>0</v>
      </c>
      <c r="RP16" s="81">
        <v>0</v>
      </c>
      <c r="RQ16" s="81">
        <v>0</v>
      </c>
      <c r="RR16" s="81">
        <v>0</v>
      </c>
      <c r="RS16" s="81">
        <v>1</v>
      </c>
      <c r="RT16" s="81">
        <v>0</v>
      </c>
      <c r="RU16" s="81">
        <v>0</v>
      </c>
      <c r="RV16" s="81">
        <v>0</v>
      </c>
      <c r="RW16" s="81">
        <v>0</v>
      </c>
      <c r="RX16" s="81">
        <v>0</v>
      </c>
      <c r="RY16" s="81">
        <v>0</v>
      </c>
      <c r="RZ16" s="81">
        <v>0</v>
      </c>
      <c r="SA16" s="81">
        <v>0</v>
      </c>
      <c r="SB16" s="81">
        <v>0</v>
      </c>
      <c r="SC16" s="81">
        <v>0</v>
      </c>
      <c r="SD16" s="81">
        <v>0</v>
      </c>
      <c r="SE16" s="81">
        <v>0</v>
      </c>
      <c r="SF16" s="81">
        <v>1</v>
      </c>
      <c r="SG16" s="81">
        <v>0</v>
      </c>
      <c r="SH16" s="81">
        <v>0</v>
      </c>
    </row>
    <row r="17" spans="1:502">
      <c r="A17" s="18" t="s">
        <v>2061</v>
      </c>
      <c r="B17" s="80">
        <v>9</v>
      </c>
      <c r="C17" s="80">
        <v>9</v>
      </c>
      <c r="D17" s="80">
        <v>1</v>
      </c>
      <c r="E17" s="80">
        <v>2012</v>
      </c>
      <c r="F17" s="80" t="s">
        <v>88</v>
      </c>
      <c r="G17" s="182" t="s">
        <v>2052</v>
      </c>
      <c r="H17" s="80" t="s">
        <v>2053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4.8380000000000001</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10.419</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4.8380000000000001</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10.419</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4.8380000000000001</v>
      </c>
      <c r="HL17" s="83">
        <v>0</v>
      </c>
      <c r="HM17" s="83">
        <v>0</v>
      </c>
      <c r="HN17" s="83">
        <v>0</v>
      </c>
      <c r="HO17" s="83">
        <v>0</v>
      </c>
      <c r="HP17" s="83">
        <v>0</v>
      </c>
      <c r="HQ17" s="83">
        <v>0</v>
      </c>
      <c r="HR17" s="83">
        <v>0</v>
      </c>
      <c r="HS17" s="83">
        <v>0</v>
      </c>
      <c r="HT17" s="83">
        <v>0</v>
      </c>
      <c r="HU17" s="83">
        <v>0</v>
      </c>
      <c r="HV17" s="83">
        <v>0</v>
      </c>
      <c r="HW17" s="83">
        <v>0</v>
      </c>
      <c r="HX17" s="83">
        <v>10.419</v>
      </c>
      <c r="HY17" s="83">
        <v>0</v>
      </c>
      <c r="HZ17" s="83">
        <v>0</v>
      </c>
      <c r="IA17" s="83">
        <v>0</v>
      </c>
      <c r="IB17" s="83">
        <v>0</v>
      </c>
      <c r="IC17" s="83">
        <v>0</v>
      </c>
      <c r="ID17" s="83">
        <v>0</v>
      </c>
      <c r="IE17" s="83">
        <v>0</v>
      </c>
      <c r="IF17" s="83">
        <v>4.8380000000000001</v>
      </c>
      <c r="IG17" s="83">
        <v>0</v>
      </c>
      <c r="IH17" s="83">
        <v>0</v>
      </c>
      <c r="II17" s="83">
        <v>0</v>
      </c>
      <c r="IJ17" s="83">
        <v>0</v>
      </c>
      <c r="IK17" s="83">
        <v>0</v>
      </c>
      <c r="IL17" s="83">
        <v>0</v>
      </c>
      <c r="IM17" s="83">
        <v>0</v>
      </c>
      <c r="IN17" s="83">
        <v>0</v>
      </c>
      <c r="IO17" s="83">
        <v>0</v>
      </c>
      <c r="IP17" s="83">
        <v>0</v>
      </c>
      <c r="IQ17" s="83">
        <v>0</v>
      </c>
      <c r="IR17" s="83">
        <v>0</v>
      </c>
      <c r="IS17" s="83">
        <v>10.419</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1</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0</v>
      </c>
      <c r="RG17" s="81">
        <v>0</v>
      </c>
      <c r="RH17" s="81">
        <v>0</v>
      </c>
      <c r="RI17" s="81">
        <v>0</v>
      </c>
      <c r="RJ17" s="81">
        <v>0</v>
      </c>
      <c r="RK17" s="81">
        <v>1</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0</v>
      </c>
      <c r="SB17" s="81">
        <v>0</v>
      </c>
      <c r="SC17" s="81">
        <v>0</v>
      </c>
      <c r="SD17" s="81">
        <v>0</v>
      </c>
      <c r="SE17" s="81">
        <v>0</v>
      </c>
      <c r="SF17" s="81">
        <v>1</v>
      </c>
      <c r="SG17" s="81">
        <v>0</v>
      </c>
      <c r="SH17" s="81">
        <v>0</v>
      </c>
    </row>
    <row r="18" spans="1:502">
      <c r="A18" s="18" t="s">
        <v>2062</v>
      </c>
      <c r="B18" s="80">
        <v>10</v>
      </c>
      <c r="C18" s="80">
        <v>10</v>
      </c>
      <c r="D18" s="80">
        <v>1</v>
      </c>
      <c r="E18" s="80">
        <v>2013</v>
      </c>
      <c r="F18" s="80" t="s">
        <v>89</v>
      </c>
      <c r="G18" s="182" t="s">
        <v>2052</v>
      </c>
      <c r="H18" s="80" t="s">
        <v>2053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5.4749999999999996</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15.667999999999999</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5.4749999999999996</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15.667999999999999</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5.4749999999999996</v>
      </c>
      <c r="HL18" s="83">
        <v>0</v>
      </c>
      <c r="HM18" s="83">
        <v>0</v>
      </c>
      <c r="HN18" s="83">
        <v>0</v>
      </c>
      <c r="HO18" s="83">
        <v>0</v>
      </c>
      <c r="HP18" s="83">
        <v>0</v>
      </c>
      <c r="HQ18" s="83">
        <v>0</v>
      </c>
      <c r="HR18" s="83">
        <v>0</v>
      </c>
      <c r="HS18" s="83">
        <v>0</v>
      </c>
      <c r="HT18" s="83">
        <v>0</v>
      </c>
      <c r="HU18" s="83">
        <v>0</v>
      </c>
      <c r="HV18" s="83">
        <v>0</v>
      </c>
      <c r="HW18" s="83">
        <v>0</v>
      </c>
      <c r="HX18" s="83">
        <v>15.667999999999999</v>
      </c>
      <c r="HY18" s="83">
        <v>0</v>
      </c>
      <c r="HZ18" s="83">
        <v>0</v>
      </c>
      <c r="IA18" s="83">
        <v>0</v>
      </c>
      <c r="IB18" s="83">
        <v>0</v>
      </c>
      <c r="IC18" s="83">
        <v>0</v>
      </c>
      <c r="ID18" s="83">
        <v>0</v>
      </c>
      <c r="IE18" s="83">
        <v>0</v>
      </c>
      <c r="IF18" s="83">
        <v>5.4749999999999996</v>
      </c>
      <c r="IG18" s="83">
        <v>0</v>
      </c>
      <c r="IH18" s="83">
        <v>0</v>
      </c>
      <c r="II18" s="83">
        <v>0</v>
      </c>
      <c r="IJ18" s="83">
        <v>0</v>
      </c>
      <c r="IK18" s="83">
        <v>0</v>
      </c>
      <c r="IL18" s="83">
        <v>0</v>
      </c>
      <c r="IM18" s="83">
        <v>0</v>
      </c>
      <c r="IN18" s="83">
        <v>0</v>
      </c>
      <c r="IO18" s="83">
        <v>0</v>
      </c>
      <c r="IP18" s="83">
        <v>0</v>
      </c>
      <c r="IQ18" s="83">
        <v>0</v>
      </c>
      <c r="IR18" s="83">
        <v>0</v>
      </c>
      <c r="IS18" s="83">
        <v>15.667999999999999</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1</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1</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0</v>
      </c>
      <c r="RC18" s="81">
        <v>0</v>
      </c>
      <c r="RD18" s="81">
        <v>0</v>
      </c>
      <c r="RE18" s="81">
        <v>0</v>
      </c>
      <c r="RF18" s="81">
        <v>0</v>
      </c>
      <c r="RG18" s="81">
        <v>0</v>
      </c>
      <c r="RH18" s="81">
        <v>0</v>
      </c>
      <c r="RI18" s="81">
        <v>0</v>
      </c>
      <c r="RJ18" s="81">
        <v>0</v>
      </c>
      <c r="RK18" s="81">
        <v>1</v>
      </c>
      <c r="RL18" s="81">
        <v>0</v>
      </c>
      <c r="RM18" s="81">
        <v>0</v>
      </c>
      <c r="RN18" s="81">
        <v>0</v>
      </c>
      <c r="RO18" s="81">
        <v>0</v>
      </c>
      <c r="RP18" s="81">
        <v>0</v>
      </c>
      <c r="RQ18" s="81">
        <v>0</v>
      </c>
      <c r="RR18" s="81">
        <v>0</v>
      </c>
      <c r="RS18" s="81">
        <v>1</v>
      </c>
      <c r="RT18" s="81">
        <v>0</v>
      </c>
      <c r="RU18" s="81">
        <v>0</v>
      </c>
      <c r="RV18" s="81">
        <v>0</v>
      </c>
      <c r="RW18" s="81">
        <v>0</v>
      </c>
      <c r="RX18" s="81">
        <v>0</v>
      </c>
      <c r="RY18" s="81">
        <v>0</v>
      </c>
      <c r="RZ18" s="81">
        <v>0</v>
      </c>
      <c r="SA18" s="81">
        <v>0</v>
      </c>
      <c r="SB18" s="81">
        <v>0</v>
      </c>
      <c r="SC18" s="81">
        <v>0</v>
      </c>
      <c r="SD18" s="81">
        <v>0</v>
      </c>
      <c r="SE18" s="81">
        <v>0</v>
      </c>
      <c r="SF18" s="81">
        <v>1</v>
      </c>
      <c r="SG18" s="81">
        <v>0</v>
      </c>
      <c r="SH18" s="81">
        <v>0</v>
      </c>
    </row>
    <row r="19" spans="1:502">
      <c r="A19" s="18" t="s">
        <v>2063</v>
      </c>
      <c r="B19" s="80">
        <v>11</v>
      </c>
      <c r="C19" s="80">
        <v>11</v>
      </c>
      <c r="D19" s="80">
        <v>1</v>
      </c>
      <c r="E19" s="80">
        <v>2014</v>
      </c>
      <c r="F19" s="80" t="s">
        <v>90</v>
      </c>
      <c r="G19" s="182" t="s">
        <v>2052</v>
      </c>
      <c r="H19" s="80" t="s">
        <v>2053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5.843</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12.032999999999999</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5.843</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12.032999999999999</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5.843</v>
      </c>
      <c r="HL19" s="83">
        <v>0</v>
      </c>
      <c r="HM19" s="83">
        <v>0</v>
      </c>
      <c r="HN19" s="83">
        <v>0</v>
      </c>
      <c r="HO19" s="83">
        <v>0</v>
      </c>
      <c r="HP19" s="83">
        <v>0</v>
      </c>
      <c r="HQ19" s="83">
        <v>0</v>
      </c>
      <c r="HR19" s="83">
        <v>0</v>
      </c>
      <c r="HS19" s="83">
        <v>0</v>
      </c>
      <c r="HT19" s="83">
        <v>0</v>
      </c>
      <c r="HU19" s="83">
        <v>0</v>
      </c>
      <c r="HV19" s="83">
        <v>0</v>
      </c>
      <c r="HW19" s="83">
        <v>0</v>
      </c>
      <c r="HX19" s="83">
        <v>12.032999999999999</v>
      </c>
      <c r="HY19" s="83">
        <v>0</v>
      </c>
      <c r="HZ19" s="83">
        <v>0</v>
      </c>
      <c r="IA19" s="83">
        <v>0</v>
      </c>
      <c r="IB19" s="83">
        <v>0</v>
      </c>
      <c r="IC19" s="83">
        <v>0</v>
      </c>
      <c r="ID19" s="83">
        <v>0</v>
      </c>
      <c r="IE19" s="83">
        <v>0</v>
      </c>
      <c r="IF19" s="83">
        <v>5.843</v>
      </c>
      <c r="IG19" s="83">
        <v>0</v>
      </c>
      <c r="IH19" s="83">
        <v>0</v>
      </c>
      <c r="II19" s="83">
        <v>0</v>
      </c>
      <c r="IJ19" s="83">
        <v>0</v>
      </c>
      <c r="IK19" s="83">
        <v>0</v>
      </c>
      <c r="IL19" s="83">
        <v>0</v>
      </c>
      <c r="IM19" s="83">
        <v>0</v>
      </c>
      <c r="IN19" s="83">
        <v>0</v>
      </c>
      <c r="IO19" s="83">
        <v>0</v>
      </c>
      <c r="IP19" s="83">
        <v>0</v>
      </c>
      <c r="IQ19" s="83">
        <v>0</v>
      </c>
      <c r="IR19" s="83">
        <v>0</v>
      </c>
      <c r="IS19" s="83">
        <v>12.032999999999999</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1</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1</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0</v>
      </c>
      <c r="RC19" s="81">
        <v>0</v>
      </c>
      <c r="RD19" s="81">
        <v>0</v>
      </c>
      <c r="RE19" s="81">
        <v>0</v>
      </c>
      <c r="RF19" s="81">
        <v>0</v>
      </c>
      <c r="RG19" s="81">
        <v>0</v>
      </c>
      <c r="RH19" s="81">
        <v>0</v>
      </c>
      <c r="RI19" s="81">
        <v>0</v>
      </c>
      <c r="RJ19" s="81">
        <v>0</v>
      </c>
      <c r="RK19" s="81">
        <v>1</v>
      </c>
      <c r="RL19" s="81">
        <v>0</v>
      </c>
      <c r="RM19" s="81">
        <v>0</v>
      </c>
      <c r="RN19" s="81">
        <v>0</v>
      </c>
      <c r="RO19" s="81">
        <v>0</v>
      </c>
      <c r="RP19" s="81">
        <v>0</v>
      </c>
      <c r="RQ19" s="81">
        <v>0</v>
      </c>
      <c r="RR19" s="81">
        <v>0</v>
      </c>
      <c r="RS19" s="81">
        <v>1</v>
      </c>
      <c r="RT19" s="81">
        <v>0</v>
      </c>
      <c r="RU19" s="81">
        <v>0</v>
      </c>
      <c r="RV19" s="81">
        <v>0</v>
      </c>
      <c r="RW19" s="81">
        <v>0</v>
      </c>
      <c r="RX19" s="81">
        <v>0</v>
      </c>
      <c r="RY19" s="81">
        <v>0</v>
      </c>
      <c r="RZ19" s="81">
        <v>0</v>
      </c>
      <c r="SA19" s="81">
        <v>0</v>
      </c>
      <c r="SB19" s="81">
        <v>0</v>
      </c>
      <c r="SC19" s="81">
        <v>0</v>
      </c>
      <c r="SD19" s="81">
        <v>0</v>
      </c>
      <c r="SE19" s="81">
        <v>0</v>
      </c>
      <c r="SF19" s="81">
        <v>1</v>
      </c>
      <c r="SG19" s="81">
        <v>0</v>
      </c>
      <c r="SH19" s="81">
        <v>0</v>
      </c>
    </row>
    <row r="20" spans="1:502">
      <c r="A20" s="18" t="s">
        <v>2064</v>
      </c>
      <c r="B20" s="80">
        <v>12</v>
      </c>
      <c r="C20" s="80">
        <v>12</v>
      </c>
      <c r="D20" s="80">
        <v>1</v>
      </c>
      <c r="E20" s="80">
        <v>2015</v>
      </c>
      <c r="F20" s="80" t="s">
        <v>91</v>
      </c>
      <c r="G20" s="182" t="s">
        <v>2052</v>
      </c>
      <c r="H20" s="80" t="s">
        <v>2053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5.7039999999999997</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9.7029999999999994</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5.7039999999999997</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9.7029999999999994</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5.7039999999999997</v>
      </c>
      <c r="HL20" s="83">
        <v>0</v>
      </c>
      <c r="HM20" s="83">
        <v>0</v>
      </c>
      <c r="HN20" s="83">
        <v>0</v>
      </c>
      <c r="HO20" s="83">
        <v>0</v>
      </c>
      <c r="HP20" s="83">
        <v>0</v>
      </c>
      <c r="HQ20" s="83">
        <v>0</v>
      </c>
      <c r="HR20" s="83">
        <v>0</v>
      </c>
      <c r="HS20" s="83">
        <v>0</v>
      </c>
      <c r="HT20" s="83">
        <v>0</v>
      </c>
      <c r="HU20" s="83">
        <v>0</v>
      </c>
      <c r="HV20" s="83">
        <v>0</v>
      </c>
      <c r="HW20" s="83">
        <v>0</v>
      </c>
      <c r="HX20" s="83">
        <v>9.7029999999999994</v>
      </c>
      <c r="HY20" s="83">
        <v>0</v>
      </c>
      <c r="HZ20" s="83">
        <v>0</v>
      </c>
      <c r="IA20" s="83">
        <v>0</v>
      </c>
      <c r="IB20" s="83">
        <v>0</v>
      </c>
      <c r="IC20" s="83">
        <v>0</v>
      </c>
      <c r="ID20" s="83">
        <v>0</v>
      </c>
      <c r="IE20" s="83">
        <v>0</v>
      </c>
      <c r="IF20" s="83">
        <v>5.7039999999999997</v>
      </c>
      <c r="IG20" s="83">
        <v>0</v>
      </c>
      <c r="IH20" s="83">
        <v>0</v>
      </c>
      <c r="II20" s="83">
        <v>0</v>
      </c>
      <c r="IJ20" s="83">
        <v>0</v>
      </c>
      <c r="IK20" s="83">
        <v>0</v>
      </c>
      <c r="IL20" s="83">
        <v>0</v>
      </c>
      <c r="IM20" s="83">
        <v>0</v>
      </c>
      <c r="IN20" s="83">
        <v>0</v>
      </c>
      <c r="IO20" s="83">
        <v>0</v>
      </c>
      <c r="IP20" s="83">
        <v>0</v>
      </c>
      <c r="IQ20" s="83">
        <v>0</v>
      </c>
      <c r="IR20" s="83">
        <v>0</v>
      </c>
      <c r="IS20" s="83">
        <v>9.7029999999999994</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1</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1</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1</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1</v>
      </c>
      <c r="SG20" s="81">
        <v>0</v>
      </c>
      <c r="SH20" s="81">
        <v>0</v>
      </c>
    </row>
    <row r="21" spans="1:502">
      <c r="A21" s="18" t="s">
        <v>2065</v>
      </c>
      <c r="B21" s="80">
        <v>13</v>
      </c>
      <c r="C21" s="80">
        <v>13</v>
      </c>
      <c r="D21" s="80">
        <v>1</v>
      </c>
      <c r="E21" s="80">
        <v>2016</v>
      </c>
      <c r="F21" s="80" t="s">
        <v>92</v>
      </c>
      <c r="G21" s="182" t="s">
        <v>2052</v>
      </c>
      <c r="H21" s="80" t="s">
        <v>2053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5.867</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6.5860000000000003</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5.867</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6.5860000000000003</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5.867</v>
      </c>
      <c r="HL21" s="83">
        <v>0</v>
      </c>
      <c r="HM21" s="83">
        <v>0</v>
      </c>
      <c r="HN21" s="83">
        <v>0</v>
      </c>
      <c r="HO21" s="83">
        <v>0</v>
      </c>
      <c r="HP21" s="83">
        <v>0</v>
      </c>
      <c r="HQ21" s="83">
        <v>0</v>
      </c>
      <c r="HR21" s="83">
        <v>0</v>
      </c>
      <c r="HS21" s="83">
        <v>0</v>
      </c>
      <c r="HT21" s="83">
        <v>0</v>
      </c>
      <c r="HU21" s="83">
        <v>0</v>
      </c>
      <c r="HV21" s="83">
        <v>0</v>
      </c>
      <c r="HW21" s="83">
        <v>0</v>
      </c>
      <c r="HX21" s="83">
        <v>6.5860000000000003</v>
      </c>
      <c r="HY21" s="83">
        <v>0</v>
      </c>
      <c r="HZ21" s="83">
        <v>0</v>
      </c>
      <c r="IA21" s="83">
        <v>0</v>
      </c>
      <c r="IB21" s="83">
        <v>0</v>
      </c>
      <c r="IC21" s="83">
        <v>0</v>
      </c>
      <c r="ID21" s="83">
        <v>0</v>
      </c>
      <c r="IE21" s="83">
        <v>0</v>
      </c>
      <c r="IF21" s="83">
        <v>5.867</v>
      </c>
      <c r="IG21" s="83">
        <v>0</v>
      </c>
      <c r="IH21" s="83">
        <v>0</v>
      </c>
      <c r="II21" s="83">
        <v>0</v>
      </c>
      <c r="IJ21" s="83">
        <v>0</v>
      </c>
      <c r="IK21" s="83">
        <v>0</v>
      </c>
      <c r="IL21" s="83">
        <v>0</v>
      </c>
      <c r="IM21" s="83">
        <v>0</v>
      </c>
      <c r="IN21" s="83">
        <v>0</v>
      </c>
      <c r="IO21" s="83">
        <v>0</v>
      </c>
      <c r="IP21" s="83">
        <v>0</v>
      </c>
      <c r="IQ21" s="83">
        <v>0</v>
      </c>
      <c r="IR21" s="83">
        <v>0</v>
      </c>
      <c r="IS21" s="83">
        <v>6.5860000000000003</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1</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1</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1</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1</v>
      </c>
      <c r="SG21" s="81">
        <v>0</v>
      </c>
      <c r="SH21" s="81">
        <v>0</v>
      </c>
    </row>
    <row r="22" spans="1:502">
      <c r="A22" s="18" t="s">
        <v>2066</v>
      </c>
      <c r="B22" s="80">
        <v>14</v>
      </c>
      <c r="C22" s="80">
        <v>14</v>
      </c>
      <c r="D22" s="80">
        <v>1</v>
      </c>
      <c r="E22" s="80">
        <v>2017</v>
      </c>
      <c r="F22" s="80" t="s">
        <v>71</v>
      </c>
      <c r="G22" s="182" t="s">
        <v>2052</v>
      </c>
      <c r="H22" s="80" t="s">
        <v>2053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6.0279999999999996</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6.0279999999999996</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6.0279999999999996</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6.0279999999999996</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1</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1</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2067</v>
      </c>
      <c r="B23" s="80">
        <v>15</v>
      </c>
      <c r="C23" s="80">
        <v>15</v>
      </c>
      <c r="D23" s="80">
        <v>1</v>
      </c>
      <c r="E23" s="80">
        <v>2018</v>
      </c>
      <c r="F23" s="80" t="s">
        <v>93</v>
      </c>
      <c r="G23" s="182" t="s">
        <v>2052</v>
      </c>
      <c r="H23" s="80" t="s">
        <v>2053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6.0839999999999996</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6.0839999999999996</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6.0839999999999996</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6.0839999999999996</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1</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1</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2068</v>
      </c>
      <c r="B24" s="80">
        <v>16</v>
      </c>
      <c r="C24" s="80">
        <v>16</v>
      </c>
      <c r="D24" s="80">
        <v>1</v>
      </c>
      <c r="E24" s="80">
        <v>2019</v>
      </c>
      <c r="F24" s="80" t="s">
        <v>73</v>
      </c>
      <c r="G24" s="182" t="s">
        <v>2052</v>
      </c>
      <c r="H24" s="80" t="s">
        <v>2053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6.3529999999999998</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6.3529999999999998</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6.3529999999999998</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6.3529999999999998</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1</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1</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2069</v>
      </c>
      <c r="B25" s="80">
        <v>17</v>
      </c>
      <c r="C25" s="80">
        <v>17</v>
      </c>
      <c r="D25" s="80">
        <v>1</v>
      </c>
      <c r="E25" s="80">
        <v>2020</v>
      </c>
      <c r="F25" s="80" t="s">
        <v>218</v>
      </c>
      <c r="G25" s="182" t="s">
        <v>2052</v>
      </c>
      <c r="H25" s="80" t="s">
        <v>2053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6.8319999999999999</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6.8319999999999999</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6.8319999999999999</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6.8319999999999999</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1</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1</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1</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1661</v>
      </c>
      <c r="B10" s="80">
        <v>2</v>
      </c>
      <c r="C10" s="80">
        <v>18</v>
      </c>
      <c r="D10" s="80">
        <v>2</v>
      </c>
      <c r="E10" s="80">
        <v>2022</v>
      </c>
      <c r="F10" s="80" t="s">
        <v>568</v>
      </c>
      <c r="G10" s="182" t="s">
        <v>1658</v>
      </c>
      <c r="H10" s="80" t="s">
        <v>1659</v>
      </c>
      <c r="I10" s="173"/>
      <c r="J10" s="83">
        <v>1320106</v>
      </c>
      <c r="K10" s="81">
        <v>1464293454</v>
      </c>
      <c r="L10" s="81">
        <v>1658008</v>
      </c>
      <c r="M10" s="81">
        <v>1838424780</v>
      </c>
      <c r="N10" s="81">
        <v>752000</v>
      </c>
      <c r="O10" s="81">
        <v>1730720928.0000002</v>
      </c>
      <c r="P10" s="81">
        <v>31022</v>
      </c>
      <c r="Q10" s="81">
        <v>210351971</v>
      </c>
      <c r="R10" s="81">
        <v>0</v>
      </c>
      <c r="S10" s="81">
        <v>0</v>
      </c>
      <c r="T10" s="81">
        <v>0</v>
      </c>
      <c r="U10" s="81">
        <v>0</v>
      </c>
      <c r="V10" s="81">
        <v>41</v>
      </c>
      <c r="W10" s="81">
        <v>0</v>
      </c>
      <c r="X10" s="81">
        <v>0</v>
      </c>
      <c r="Y10" s="81">
        <v>248959</v>
      </c>
      <c r="Z10" s="81">
        <v>5244040092</v>
      </c>
      <c r="AA10" s="81">
        <v>3069979091</v>
      </c>
      <c r="AB10" s="81">
        <v>13821462649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2310</v>
      </c>
      <c r="B11" s="80">
        <v>3</v>
      </c>
      <c r="C11" s="80">
        <v>18</v>
      </c>
      <c r="D11" s="80">
        <v>3</v>
      </c>
      <c r="E11" s="80">
        <v>2022</v>
      </c>
      <c r="F11" s="80" t="s">
        <v>568</v>
      </c>
      <c r="G11" s="182" t="s">
        <v>2307</v>
      </c>
      <c r="H11" s="80" t="s">
        <v>2308</v>
      </c>
      <c r="I11" s="173"/>
      <c r="J11" s="83">
        <v>39015</v>
      </c>
      <c r="K11" s="81">
        <v>43892192</v>
      </c>
      <c r="L11" s="81">
        <v>273022</v>
      </c>
      <c r="M11" s="81">
        <v>307090037</v>
      </c>
      <c r="N11" s="81">
        <v>35200</v>
      </c>
      <c r="O11" s="81">
        <v>78719240</v>
      </c>
      <c r="P11" s="81">
        <v>0</v>
      </c>
      <c r="Q11" s="81">
        <v>0</v>
      </c>
      <c r="R11" s="81">
        <v>0</v>
      </c>
      <c r="S11" s="81">
        <v>0</v>
      </c>
      <c r="T11" s="81">
        <v>0</v>
      </c>
      <c r="U11" s="81">
        <v>0</v>
      </c>
      <c r="V11" s="81">
        <v>0</v>
      </c>
      <c r="W11" s="81">
        <v>0</v>
      </c>
      <c r="X11" s="81">
        <v>0</v>
      </c>
      <c r="Y11" s="81">
        <v>0</v>
      </c>
      <c r="Z11" s="81">
        <v>429701469.00000006</v>
      </c>
      <c r="AA11" s="81">
        <v>78815258</v>
      </c>
      <c r="AB11" s="81">
        <v>361632462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2071</v>
      </c>
      <c r="B12" s="80">
        <v>4</v>
      </c>
      <c r="C12" s="80">
        <v>18</v>
      </c>
      <c r="D12" s="80">
        <v>4</v>
      </c>
      <c r="E12" s="80">
        <v>2022</v>
      </c>
      <c r="F12" s="80" t="s">
        <v>568</v>
      </c>
      <c r="G12" s="182" t="s">
        <v>2052</v>
      </c>
      <c r="H12" s="80" t="s">
        <v>2053</v>
      </c>
      <c r="I12" s="173"/>
      <c r="J12" s="83">
        <v>107823</v>
      </c>
      <c r="K12" s="81">
        <v>122469320.00000001</v>
      </c>
      <c r="L12" s="81">
        <v>736016</v>
      </c>
      <c r="M12" s="81">
        <v>837414834</v>
      </c>
      <c r="N12" s="81">
        <v>326300</v>
      </c>
      <c r="O12" s="81">
        <v>736233764</v>
      </c>
      <c r="P12" s="81">
        <v>1505</v>
      </c>
      <c r="Q12" s="81">
        <v>10778953</v>
      </c>
      <c r="R12" s="81">
        <v>0</v>
      </c>
      <c r="S12" s="81">
        <v>0</v>
      </c>
      <c r="T12" s="81">
        <v>0</v>
      </c>
      <c r="U12" s="81">
        <v>0</v>
      </c>
      <c r="V12" s="81">
        <v>0</v>
      </c>
      <c r="W12" s="81">
        <v>0</v>
      </c>
      <c r="X12" s="81">
        <v>0</v>
      </c>
      <c r="Y12" s="81">
        <v>0</v>
      </c>
      <c r="Z12" s="81">
        <v>1706896870.9999998</v>
      </c>
      <c r="AA12" s="81">
        <v>88321267</v>
      </c>
      <c r="AB12" s="81">
        <v>802046771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1685</v>
      </c>
      <c r="B13" s="80">
        <v>5</v>
      </c>
      <c r="C13" s="80">
        <v>18</v>
      </c>
      <c r="D13" s="80">
        <v>5</v>
      </c>
      <c r="E13" s="80">
        <v>2022</v>
      </c>
      <c r="F13" s="80" t="s">
        <v>568</v>
      </c>
      <c r="G13" s="182" t="s">
        <v>1682</v>
      </c>
      <c r="H13" s="80" t="s">
        <v>1683</v>
      </c>
      <c r="I13" s="173"/>
      <c r="J13" s="83">
        <v>40020</v>
      </c>
      <c r="K13" s="81">
        <v>45436432.999999993</v>
      </c>
      <c r="L13" s="81">
        <v>3736106</v>
      </c>
      <c r="M13" s="81">
        <v>4243009321.0000005</v>
      </c>
      <c r="N13" s="81">
        <v>173400</v>
      </c>
      <c r="O13" s="81">
        <v>312492283</v>
      </c>
      <c r="P13" s="81">
        <v>0</v>
      </c>
      <c r="Q13" s="81">
        <v>0</v>
      </c>
      <c r="R13" s="81">
        <v>0</v>
      </c>
      <c r="S13" s="81">
        <v>0</v>
      </c>
      <c r="T13" s="81">
        <v>0</v>
      </c>
      <c r="U13" s="81">
        <v>0</v>
      </c>
      <c r="V13" s="81">
        <v>1490</v>
      </c>
      <c r="W13" s="81">
        <v>0</v>
      </c>
      <c r="X13" s="81">
        <v>0</v>
      </c>
      <c r="Y13" s="81">
        <v>9137661</v>
      </c>
      <c r="Z13" s="81">
        <v>4610075698</v>
      </c>
      <c r="AA13" s="81">
        <v>9371038</v>
      </c>
      <c r="AB13" s="81">
        <v>46413963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2354</v>
      </c>
      <c r="B14" s="80">
        <v>6</v>
      </c>
      <c r="C14" s="80">
        <v>18</v>
      </c>
      <c r="D14" s="80">
        <v>6</v>
      </c>
      <c r="E14" s="80">
        <v>2022</v>
      </c>
      <c r="F14" s="80" t="s">
        <v>568</v>
      </c>
      <c r="G14" s="182" t="s">
        <v>2351</v>
      </c>
      <c r="H14" s="80" t="s">
        <v>2352</v>
      </c>
      <c r="I14" s="173"/>
      <c r="J14" s="83">
        <v>487632</v>
      </c>
      <c r="K14" s="81">
        <v>551635350</v>
      </c>
      <c r="L14" s="81">
        <v>1232380</v>
      </c>
      <c r="M14" s="81">
        <v>1394077331</v>
      </c>
      <c r="N14" s="81">
        <v>1311600</v>
      </c>
      <c r="O14" s="81">
        <v>3142484188</v>
      </c>
      <c r="P14" s="81">
        <v>15850</v>
      </c>
      <c r="Q14" s="81">
        <v>95229036.999999985</v>
      </c>
      <c r="R14" s="81">
        <v>0</v>
      </c>
      <c r="S14" s="81">
        <v>0</v>
      </c>
      <c r="T14" s="81">
        <v>0</v>
      </c>
      <c r="U14" s="81">
        <v>0</v>
      </c>
      <c r="V14" s="81">
        <v>4</v>
      </c>
      <c r="W14" s="81">
        <v>0</v>
      </c>
      <c r="X14" s="81">
        <v>0</v>
      </c>
      <c r="Y14" s="81">
        <v>21585</v>
      </c>
      <c r="Z14" s="81">
        <v>5183447490.999999</v>
      </c>
      <c r="AA14" s="81">
        <v>1303998106</v>
      </c>
      <c r="AB14" s="81">
        <v>5302513727</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1677</v>
      </c>
      <c r="B15" s="80">
        <v>7</v>
      </c>
      <c r="C15" s="80">
        <v>18</v>
      </c>
      <c r="D15" s="80">
        <v>7</v>
      </c>
      <c r="E15" s="80">
        <v>2022</v>
      </c>
      <c r="F15" s="80" t="s">
        <v>568</v>
      </c>
      <c r="G15" s="182" t="s">
        <v>1674</v>
      </c>
      <c r="H15" s="80" t="s">
        <v>1675</v>
      </c>
      <c r="I15" s="173"/>
      <c r="J15" s="83">
        <v>212147</v>
      </c>
      <c r="K15" s="81">
        <v>240856502</v>
      </c>
      <c r="L15" s="81">
        <v>967783</v>
      </c>
      <c r="M15" s="81">
        <v>1099479762.0000002</v>
      </c>
      <c r="N15" s="81">
        <v>502300</v>
      </c>
      <c r="O15" s="81">
        <v>1302128921</v>
      </c>
      <c r="P15" s="81">
        <v>224</v>
      </c>
      <c r="Q15" s="81">
        <v>1293064</v>
      </c>
      <c r="R15" s="81">
        <v>0</v>
      </c>
      <c r="S15" s="81">
        <v>0</v>
      </c>
      <c r="T15" s="81">
        <v>0</v>
      </c>
      <c r="U15" s="81">
        <v>0</v>
      </c>
      <c r="V15" s="81">
        <v>1269</v>
      </c>
      <c r="W15" s="81">
        <v>0</v>
      </c>
      <c r="X15" s="81">
        <v>0</v>
      </c>
      <c r="Y15" s="81">
        <v>7778564.9999999991</v>
      </c>
      <c r="Z15" s="81">
        <v>2651536814.0000005</v>
      </c>
      <c r="AA15" s="81">
        <v>516608257.00000006</v>
      </c>
      <c r="AB15" s="81">
        <v>2091181930.9999998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1669</v>
      </c>
      <c r="B16" s="80">
        <v>8</v>
      </c>
      <c r="C16" s="80">
        <v>18</v>
      </c>
      <c r="D16" s="80">
        <v>8</v>
      </c>
      <c r="E16" s="80">
        <v>2022</v>
      </c>
      <c r="F16" s="80" t="s">
        <v>568</v>
      </c>
      <c r="G16" s="182" t="s">
        <v>1666</v>
      </c>
      <c r="H16" s="80" t="s">
        <v>1667</v>
      </c>
      <c r="I16" s="173"/>
      <c r="J16" s="83">
        <v>191703</v>
      </c>
      <c r="K16" s="81">
        <v>217037609.99999997</v>
      </c>
      <c r="L16" s="81">
        <v>783063</v>
      </c>
      <c r="M16" s="81">
        <v>886333844</v>
      </c>
      <c r="N16" s="81">
        <v>13200</v>
      </c>
      <c r="O16" s="81">
        <v>24323942</v>
      </c>
      <c r="P16" s="81">
        <v>0</v>
      </c>
      <c r="Q16" s="81">
        <v>0</v>
      </c>
      <c r="R16" s="81">
        <v>0</v>
      </c>
      <c r="S16" s="81">
        <v>0</v>
      </c>
      <c r="T16" s="81">
        <v>0</v>
      </c>
      <c r="U16" s="81">
        <v>0</v>
      </c>
      <c r="V16" s="81">
        <v>0</v>
      </c>
      <c r="W16" s="81">
        <v>0</v>
      </c>
      <c r="X16" s="81">
        <v>0</v>
      </c>
      <c r="Y16" s="81">
        <v>0</v>
      </c>
      <c r="Z16" s="81">
        <v>1127695396.0000002</v>
      </c>
      <c r="AA16" s="81">
        <v>492678207</v>
      </c>
      <c r="AB16" s="81">
        <v>1985141845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2342</v>
      </c>
      <c r="B17" s="80">
        <v>9</v>
      </c>
      <c r="C17" s="80">
        <v>18</v>
      </c>
      <c r="D17" s="80">
        <v>9</v>
      </c>
      <c r="E17" s="80">
        <v>2022</v>
      </c>
      <c r="F17" s="80" t="s">
        <v>568</v>
      </c>
      <c r="G17" s="182" t="s">
        <v>2339</v>
      </c>
      <c r="H17" s="80" t="s">
        <v>2340</v>
      </c>
      <c r="I17" s="173"/>
      <c r="J17" s="83">
        <v>257595.00000000003</v>
      </c>
      <c r="K17" s="81">
        <v>294648128.00000006</v>
      </c>
      <c r="L17" s="81">
        <v>1211312</v>
      </c>
      <c r="M17" s="81">
        <v>1385670397</v>
      </c>
      <c r="N17" s="81">
        <v>1729300</v>
      </c>
      <c r="O17" s="81">
        <v>5172628516</v>
      </c>
      <c r="P17" s="81">
        <v>28874</v>
      </c>
      <c r="Q17" s="81">
        <v>173486686</v>
      </c>
      <c r="R17" s="81">
        <v>0</v>
      </c>
      <c r="S17" s="81">
        <v>0</v>
      </c>
      <c r="T17" s="81">
        <v>321698</v>
      </c>
      <c r="U17" s="81">
        <v>4837</v>
      </c>
      <c r="V17" s="81">
        <v>1750</v>
      </c>
      <c r="W17" s="81">
        <v>2251800953.0000005</v>
      </c>
      <c r="X17" s="81">
        <v>29658767</v>
      </c>
      <c r="Y17" s="81">
        <v>10732961.999999998</v>
      </c>
      <c r="Z17" s="81">
        <v>9318626409</v>
      </c>
      <c r="AA17" s="81">
        <v>713307161</v>
      </c>
      <c r="AB17" s="81">
        <v>2657961102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2314</v>
      </c>
      <c r="B18" s="80">
        <v>10</v>
      </c>
      <c r="C18" s="80">
        <v>18</v>
      </c>
      <c r="D18" s="80">
        <v>10</v>
      </c>
      <c r="E18" s="80">
        <v>2022</v>
      </c>
      <c r="F18" s="80" t="s">
        <v>568</v>
      </c>
      <c r="G18" s="182" t="s">
        <v>2311</v>
      </c>
      <c r="H18" s="80" t="s">
        <v>2312</v>
      </c>
      <c r="I18" s="173"/>
      <c r="J18" s="83">
        <v>23869</v>
      </c>
      <c r="K18" s="81">
        <v>26464063</v>
      </c>
      <c r="L18" s="81">
        <v>64730.999999999993</v>
      </c>
      <c r="M18" s="81">
        <v>71824276</v>
      </c>
      <c r="N18" s="81">
        <v>628400</v>
      </c>
      <c r="O18" s="81">
        <v>1447359559</v>
      </c>
      <c r="P18" s="81">
        <v>3864</v>
      </c>
      <c r="Q18" s="81">
        <v>22325225.999999996</v>
      </c>
      <c r="R18" s="81">
        <v>0</v>
      </c>
      <c r="S18" s="81">
        <v>0</v>
      </c>
      <c r="T18" s="81">
        <v>0</v>
      </c>
      <c r="U18" s="81">
        <v>0</v>
      </c>
      <c r="V18" s="81">
        <v>0</v>
      </c>
      <c r="W18" s="81">
        <v>0</v>
      </c>
      <c r="X18" s="81">
        <v>0</v>
      </c>
      <c r="Y18" s="81">
        <v>0</v>
      </c>
      <c r="Z18" s="81">
        <v>1567973123.9999998</v>
      </c>
      <c r="AA18" s="81">
        <v>9668265</v>
      </c>
      <c r="AB18" s="81">
        <v>130107655.00000001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2338</v>
      </c>
      <c r="B19" s="80">
        <v>11</v>
      </c>
      <c r="C19" s="80">
        <v>18</v>
      </c>
      <c r="D19" s="80">
        <v>11</v>
      </c>
      <c r="E19" s="80">
        <v>2022</v>
      </c>
      <c r="F19" s="80" t="s">
        <v>568</v>
      </c>
      <c r="G19" s="182" t="s">
        <v>2335</v>
      </c>
      <c r="H19" s="80" t="s">
        <v>2336</v>
      </c>
      <c r="I19" s="173"/>
      <c r="J19" s="83">
        <v>268576</v>
      </c>
      <c r="K19" s="81">
        <v>301888967</v>
      </c>
      <c r="L19" s="81">
        <v>870345</v>
      </c>
      <c r="M19" s="81">
        <v>977711155.00000012</v>
      </c>
      <c r="N19" s="81">
        <v>2362900</v>
      </c>
      <c r="O19" s="81">
        <v>5437159255</v>
      </c>
      <c r="P19" s="81">
        <v>30297</v>
      </c>
      <c r="Q19" s="81">
        <v>181983541</v>
      </c>
      <c r="R19" s="81">
        <v>0</v>
      </c>
      <c r="S19" s="81">
        <v>0</v>
      </c>
      <c r="T19" s="81">
        <v>0</v>
      </c>
      <c r="U19" s="81">
        <v>21</v>
      </c>
      <c r="V19" s="81">
        <v>657</v>
      </c>
      <c r="W19" s="81">
        <v>0</v>
      </c>
      <c r="X19" s="81">
        <v>129263.00000000001</v>
      </c>
      <c r="Y19" s="81">
        <v>4026026</v>
      </c>
      <c r="Z19" s="81">
        <v>6902898206.9999981</v>
      </c>
      <c r="AA19" s="81">
        <v>617172369</v>
      </c>
      <c r="AB19" s="81">
        <v>2580560496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2306</v>
      </c>
      <c r="B20" s="80">
        <v>12</v>
      </c>
      <c r="C20" s="80">
        <v>18</v>
      </c>
      <c r="D20" s="80">
        <v>12</v>
      </c>
      <c r="E20" s="80">
        <v>2022</v>
      </c>
      <c r="F20" s="80" t="s">
        <v>568</v>
      </c>
      <c r="G20" s="182" t="s">
        <v>2303</v>
      </c>
      <c r="H20" s="80" t="s">
        <v>2304</v>
      </c>
      <c r="I20" s="173"/>
      <c r="J20" s="83">
        <v>52847</v>
      </c>
      <c r="K20" s="81">
        <v>61689947.999999993</v>
      </c>
      <c r="L20" s="81">
        <v>178686</v>
      </c>
      <c r="M20" s="81">
        <v>208560166</v>
      </c>
      <c r="N20" s="81">
        <v>227000</v>
      </c>
      <c r="O20" s="81">
        <v>592070417.99999988</v>
      </c>
      <c r="P20" s="81">
        <v>8092.0000000000009</v>
      </c>
      <c r="Q20" s="81">
        <v>48714969</v>
      </c>
      <c r="R20" s="81">
        <v>0</v>
      </c>
      <c r="S20" s="81">
        <v>0</v>
      </c>
      <c r="T20" s="81">
        <v>0</v>
      </c>
      <c r="U20" s="81">
        <v>0</v>
      </c>
      <c r="V20" s="81">
        <v>73</v>
      </c>
      <c r="W20" s="81">
        <v>0</v>
      </c>
      <c r="X20" s="81">
        <v>0</v>
      </c>
      <c r="Y20" s="81">
        <v>448372</v>
      </c>
      <c r="Z20" s="81">
        <v>911483872.99999988</v>
      </c>
      <c r="AA20" s="81">
        <v>41118615</v>
      </c>
      <c r="AB20" s="81">
        <v>336050479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2326</v>
      </c>
      <c r="B21" s="80">
        <v>13</v>
      </c>
      <c r="C21" s="80">
        <v>18</v>
      </c>
      <c r="D21" s="80">
        <v>13</v>
      </c>
      <c r="E21" s="80">
        <v>2022</v>
      </c>
      <c r="F21" s="80" t="s">
        <v>568</v>
      </c>
      <c r="G21" s="182" t="s">
        <v>2323</v>
      </c>
      <c r="H21" s="80" t="s">
        <v>2324</v>
      </c>
      <c r="I21" s="173"/>
      <c r="J21" s="83">
        <v>75144</v>
      </c>
      <c r="K21" s="81">
        <v>83561551.000000015</v>
      </c>
      <c r="L21" s="81">
        <v>311871</v>
      </c>
      <c r="M21" s="81">
        <v>347057626.99999994</v>
      </c>
      <c r="N21" s="81">
        <v>233100</v>
      </c>
      <c r="O21" s="81">
        <v>506662087</v>
      </c>
      <c r="P21" s="81">
        <v>1905</v>
      </c>
      <c r="Q21" s="81">
        <v>11004768</v>
      </c>
      <c r="R21" s="81">
        <v>0</v>
      </c>
      <c r="S21" s="81">
        <v>0</v>
      </c>
      <c r="T21" s="81">
        <v>0</v>
      </c>
      <c r="U21" s="81">
        <v>0</v>
      </c>
      <c r="V21" s="81">
        <v>0</v>
      </c>
      <c r="W21" s="81">
        <v>0</v>
      </c>
      <c r="X21" s="81">
        <v>0</v>
      </c>
      <c r="Y21" s="81">
        <v>0</v>
      </c>
      <c r="Z21" s="81">
        <v>948286032.99999988</v>
      </c>
      <c r="AA21" s="81">
        <v>150170246</v>
      </c>
      <c r="AB21" s="81">
        <v>796011160</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1681</v>
      </c>
      <c r="B22" s="80">
        <v>14</v>
      </c>
      <c r="C22" s="80">
        <v>18</v>
      </c>
      <c r="D22" s="80">
        <v>14</v>
      </c>
      <c r="E22" s="80">
        <v>2022</v>
      </c>
      <c r="F22" s="80" t="s">
        <v>568</v>
      </c>
      <c r="G22" s="182" t="s">
        <v>1678</v>
      </c>
      <c r="H22" s="80" t="s">
        <v>1679</v>
      </c>
      <c r="I22" s="173"/>
      <c r="J22" s="83">
        <v>220357</v>
      </c>
      <c r="K22" s="81">
        <v>240166065</v>
      </c>
      <c r="L22" s="81">
        <v>1043256.0000000001</v>
      </c>
      <c r="M22" s="81">
        <v>1137923016</v>
      </c>
      <c r="N22" s="81">
        <v>1057900</v>
      </c>
      <c r="O22" s="81">
        <v>2528397401.9999995</v>
      </c>
      <c r="P22" s="81">
        <v>54426</v>
      </c>
      <c r="Q22" s="81">
        <v>326477535</v>
      </c>
      <c r="R22" s="81">
        <v>4786.4221200000002</v>
      </c>
      <c r="S22" s="81">
        <v>23090848.663770005</v>
      </c>
      <c r="T22" s="81">
        <v>843103</v>
      </c>
      <c r="U22" s="81">
        <v>12185</v>
      </c>
      <c r="V22" s="81">
        <v>6660</v>
      </c>
      <c r="W22" s="81">
        <v>5903148275</v>
      </c>
      <c r="X22" s="81">
        <v>74717683.999999985</v>
      </c>
      <c r="Y22" s="81">
        <v>40839856</v>
      </c>
      <c r="Z22" s="81">
        <v>10274760681.663769</v>
      </c>
      <c r="AA22" s="81">
        <v>294359116</v>
      </c>
      <c r="AB22" s="81">
        <v>1732520760</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1665</v>
      </c>
      <c r="B23" s="80">
        <v>15</v>
      </c>
      <c r="C23" s="80">
        <v>18</v>
      </c>
      <c r="D23" s="80">
        <v>15</v>
      </c>
      <c r="E23" s="80">
        <v>2022</v>
      </c>
      <c r="F23" s="80" t="s">
        <v>568</v>
      </c>
      <c r="G23" s="182" t="s">
        <v>1662</v>
      </c>
      <c r="H23" s="80" t="s">
        <v>1663</v>
      </c>
      <c r="I23" s="173"/>
      <c r="J23" s="83">
        <v>577784</v>
      </c>
      <c r="K23" s="81">
        <v>644294873</v>
      </c>
      <c r="L23" s="81">
        <v>4044849</v>
      </c>
      <c r="M23" s="81">
        <v>4514490926</v>
      </c>
      <c r="N23" s="81">
        <v>513000</v>
      </c>
      <c r="O23" s="81">
        <v>1056757334.0000001</v>
      </c>
      <c r="P23" s="81">
        <v>3503</v>
      </c>
      <c r="Q23" s="81">
        <v>21440041</v>
      </c>
      <c r="R23" s="81">
        <v>385.69641000000001</v>
      </c>
      <c r="S23" s="81">
        <v>1913660.90387</v>
      </c>
      <c r="T23" s="81">
        <v>0</v>
      </c>
      <c r="U23" s="81">
        <v>0</v>
      </c>
      <c r="V23" s="81">
        <v>1</v>
      </c>
      <c r="W23" s="81">
        <v>0</v>
      </c>
      <c r="X23" s="81">
        <v>0</v>
      </c>
      <c r="Y23" s="81">
        <v>4415</v>
      </c>
      <c r="Z23" s="81">
        <v>6238901249.9038696</v>
      </c>
      <c r="AA23" s="81">
        <v>1074616599</v>
      </c>
      <c r="AB23" s="81">
        <v>5404012844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2334</v>
      </c>
      <c r="B24" s="80">
        <v>16</v>
      </c>
      <c r="C24" s="80">
        <v>18</v>
      </c>
      <c r="D24" s="80">
        <v>16</v>
      </c>
      <c r="E24" s="80">
        <v>2022</v>
      </c>
      <c r="F24" s="80" t="s">
        <v>568</v>
      </c>
      <c r="G24" s="182" t="s">
        <v>2331</v>
      </c>
      <c r="H24" s="80" t="s">
        <v>2332</v>
      </c>
      <c r="I24" s="173"/>
      <c r="J24" s="83">
        <v>167337</v>
      </c>
      <c r="K24" s="81">
        <v>183627628.99999997</v>
      </c>
      <c r="L24" s="81">
        <v>716638</v>
      </c>
      <c r="M24" s="81">
        <v>787029709.99999988</v>
      </c>
      <c r="N24" s="81">
        <v>575200</v>
      </c>
      <c r="O24" s="81">
        <v>1404648719</v>
      </c>
      <c r="P24" s="81">
        <v>15142</v>
      </c>
      <c r="Q24" s="81">
        <v>113111831.00000001</v>
      </c>
      <c r="R24" s="81">
        <v>0</v>
      </c>
      <c r="S24" s="81">
        <v>0</v>
      </c>
      <c r="T24" s="81">
        <v>11875</v>
      </c>
      <c r="U24" s="81">
        <v>4363</v>
      </c>
      <c r="V24" s="81">
        <v>7958</v>
      </c>
      <c r="W24" s="81">
        <v>82211341</v>
      </c>
      <c r="X24" s="81">
        <v>26756614.000000004</v>
      </c>
      <c r="Y24" s="81">
        <v>48797720</v>
      </c>
      <c r="Z24" s="81">
        <v>2646183564.0000005</v>
      </c>
      <c r="AA24" s="81">
        <v>349482979</v>
      </c>
      <c r="AB24" s="81">
        <v>1543806452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2346</v>
      </c>
      <c r="B25" s="80">
        <v>17</v>
      </c>
      <c r="C25" s="80">
        <v>18</v>
      </c>
      <c r="D25" s="80">
        <v>17</v>
      </c>
      <c r="E25" s="80">
        <v>2022</v>
      </c>
      <c r="F25" s="80" t="s">
        <v>568</v>
      </c>
      <c r="G25" s="182" t="s">
        <v>2343</v>
      </c>
      <c r="H25" s="80" t="s">
        <v>2344</v>
      </c>
      <c r="I25" s="173"/>
      <c r="J25" s="83">
        <v>361456</v>
      </c>
      <c r="K25" s="81">
        <v>405165595</v>
      </c>
      <c r="L25" s="81">
        <v>1338328</v>
      </c>
      <c r="M25" s="81">
        <v>1501675692</v>
      </c>
      <c r="N25" s="81">
        <v>973600</v>
      </c>
      <c r="O25" s="81">
        <v>2098179958.9999995</v>
      </c>
      <c r="P25" s="81">
        <v>3456</v>
      </c>
      <c r="Q25" s="81">
        <v>20042530</v>
      </c>
      <c r="R25" s="81">
        <v>0</v>
      </c>
      <c r="S25" s="81">
        <v>0</v>
      </c>
      <c r="T25" s="81">
        <v>0</v>
      </c>
      <c r="U25" s="81">
        <v>0</v>
      </c>
      <c r="V25" s="81">
        <v>628</v>
      </c>
      <c r="W25" s="81">
        <v>0</v>
      </c>
      <c r="X25" s="81">
        <v>0</v>
      </c>
      <c r="Y25" s="81">
        <v>3851632</v>
      </c>
      <c r="Z25" s="81">
        <v>4028915407.9999995</v>
      </c>
      <c r="AA25" s="81">
        <v>797271996</v>
      </c>
      <c r="AB25" s="81">
        <v>3500460019</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2322</v>
      </c>
      <c r="B26" s="80">
        <v>18</v>
      </c>
      <c r="C26" s="80">
        <v>18</v>
      </c>
      <c r="D26" s="80">
        <v>18</v>
      </c>
      <c r="E26" s="80">
        <v>2022</v>
      </c>
      <c r="F26" s="80" t="s">
        <v>568</v>
      </c>
      <c r="G26" s="182" t="s">
        <v>2319</v>
      </c>
      <c r="H26" s="80" t="s">
        <v>2320</v>
      </c>
      <c r="I26" s="173"/>
      <c r="J26" s="83">
        <v>37345</v>
      </c>
      <c r="K26" s="81">
        <v>41648324</v>
      </c>
      <c r="L26" s="81">
        <v>161957</v>
      </c>
      <c r="M26" s="81">
        <v>180769171</v>
      </c>
      <c r="N26" s="81">
        <v>900</v>
      </c>
      <c r="O26" s="81">
        <v>1657537</v>
      </c>
      <c r="P26" s="81">
        <v>0</v>
      </c>
      <c r="Q26" s="81">
        <v>0</v>
      </c>
      <c r="R26" s="81">
        <v>0</v>
      </c>
      <c r="S26" s="81">
        <v>0</v>
      </c>
      <c r="T26" s="81">
        <v>0</v>
      </c>
      <c r="U26" s="81">
        <v>0</v>
      </c>
      <c r="V26" s="81">
        <v>0</v>
      </c>
      <c r="W26" s="81">
        <v>0</v>
      </c>
      <c r="X26" s="81">
        <v>0</v>
      </c>
      <c r="Y26" s="81">
        <v>0</v>
      </c>
      <c r="Z26" s="81">
        <v>224075032</v>
      </c>
      <c r="AA26" s="81">
        <v>82085389</v>
      </c>
      <c r="AB26" s="81">
        <v>458180762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1697</v>
      </c>
      <c r="B27" s="80">
        <v>19</v>
      </c>
      <c r="C27" s="80">
        <v>18</v>
      </c>
      <c r="D27" s="80">
        <v>19</v>
      </c>
      <c r="E27" s="80">
        <v>2022</v>
      </c>
      <c r="F27" s="80" t="s">
        <v>568</v>
      </c>
      <c r="G27" s="182" t="s">
        <v>1694</v>
      </c>
      <c r="H27" s="80" t="s">
        <v>1695</v>
      </c>
      <c r="I27" s="173"/>
      <c r="J27" s="83">
        <v>66591</v>
      </c>
      <c r="K27" s="81">
        <v>74232474</v>
      </c>
      <c r="L27" s="81">
        <v>425917</v>
      </c>
      <c r="M27" s="81">
        <v>475188614</v>
      </c>
      <c r="N27" s="81">
        <v>136900</v>
      </c>
      <c r="O27" s="81">
        <v>298147221</v>
      </c>
      <c r="P27" s="81">
        <v>16532</v>
      </c>
      <c r="Q27" s="81">
        <v>94281786</v>
      </c>
      <c r="R27" s="81">
        <v>0</v>
      </c>
      <c r="S27" s="81">
        <v>0</v>
      </c>
      <c r="T27" s="81">
        <v>0</v>
      </c>
      <c r="U27" s="81">
        <v>0</v>
      </c>
      <c r="V27" s="81">
        <v>5</v>
      </c>
      <c r="W27" s="81">
        <v>0</v>
      </c>
      <c r="X27" s="81">
        <v>0</v>
      </c>
      <c r="Y27" s="81">
        <v>31396</v>
      </c>
      <c r="Z27" s="81">
        <v>941881491</v>
      </c>
      <c r="AA27" s="81">
        <v>30289006</v>
      </c>
      <c r="AB27" s="81">
        <v>398256903</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2318</v>
      </c>
      <c r="B28" s="80">
        <v>20</v>
      </c>
      <c r="C28" s="80">
        <v>18</v>
      </c>
      <c r="D28" s="80">
        <v>20</v>
      </c>
      <c r="E28" s="80">
        <v>2022</v>
      </c>
      <c r="F28" s="80" t="s">
        <v>568</v>
      </c>
      <c r="G28" s="182" t="s">
        <v>2315</v>
      </c>
      <c r="H28" s="80" t="s">
        <v>2316</v>
      </c>
      <c r="I28" s="173"/>
      <c r="J28" s="83">
        <v>13791</v>
      </c>
      <c r="K28" s="81">
        <v>15089701</v>
      </c>
      <c r="L28" s="81">
        <v>77383</v>
      </c>
      <c r="M28" s="81">
        <v>84773554.999999985</v>
      </c>
      <c r="N28" s="81">
        <v>451600</v>
      </c>
      <c r="O28" s="81">
        <v>1395553601</v>
      </c>
      <c r="P28" s="81">
        <v>16613</v>
      </c>
      <c r="Q28" s="81">
        <v>101616874</v>
      </c>
      <c r="R28" s="81">
        <v>0</v>
      </c>
      <c r="S28" s="81">
        <v>0</v>
      </c>
      <c r="T28" s="81">
        <v>0</v>
      </c>
      <c r="U28" s="81">
        <v>0</v>
      </c>
      <c r="V28" s="81">
        <v>496</v>
      </c>
      <c r="W28" s="81">
        <v>0</v>
      </c>
      <c r="X28" s="81">
        <v>0</v>
      </c>
      <c r="Y28" s="81">
        <v>3042697.9999999995</v>
      </c>
      <c r="Z28" s="81">
        <v>1600076429.0000002</v>
      </c>
      <c r="AA28" s="81">
        <v>8927697</v>
      </c>
      <c r="AB28" s="81">
        <v>144442836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1689</v>
      </c>
      <c r="B29" s="80">
        <v>21</v>
      </c>
      <c r="C29" s="80">
        <v>18</v>
      </c>
      <c r="D29" s="80">
        <v>21</v>
      </c>
      <c r="E29" s="80">
        <v>2022</v>
      </c>
      <c r="F29" s="80" t="s">
        <v>568</v>
      </c>
      <c r="G29" s="182" t="s">
        <v>1686</v>
      </c>
      <c r="H29" s="80" t="s">
        <v>1687</v>
      </c>
      <c r="I29" s="173"/>
      <c r="J29" s="83">
        <v>32682.000000000004</v>
      </c>
      <c r="K29" s="81">
        <v>36810811</v>
      </c>
      <c r="L29" s="81">
        <v>192572</v>
      </c>
      <c r="M29" s="81">
        <v>217016192.00000003</v>
      </c>
      <c r="N29" s="81">
        <v>268600</v>
      </c>
      <c r="O29" s="81">
        <v>606527856</v>
      </c>
      <c r="P29" s="81">
        <v>18358</v>
      </c>
      <c r="Q29" s="81">
        <v>106505467.00000001</v>
      </c>
      <c r="R29" s="81">
        <v>0</v>
      </c>
      <c r="S29" s="81">
        <v>0</v>
      </c>
      <c r="T29" s="81">
        <v>0</v>
      </c>
      <c r="U29" s="81">
        <v>0</v>
      </c>
      <c r="V29" s="81">
        <v>0</v>
      </c>
      <c r="W29" s="81">
        <v>0</v>
      </c>
      <c r="X29" s="81">
        <v>0</v>
      </c>
      <c r="Y29" s="81">
        <v>0</v>
      </c>
      <c r="Z29" s="81">
        <v>966860326</v>
      </c>
      <c r="AA29" s="81">
        <v>13242957</v>
      </c>
      <c r="AB29" s="81">
        <v>182774801</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1673</v>
      </c>
      <c r="B30" s="80">
        <v>22</v>
      </c>
      <c r="C30" s="80">
        <v>18</v>
      </c>
      <c r="D30" s="80">
        <v>22</v>
      </c>
      <c r="E30" s="80">
        <v>2022</v>
      </c>
      <c r="F30" s="80" t="s">
        <v>568</v>
      </c>
      <c r="G30" s="182" t="s">
        <v>1670</v>
      </c>
      <c r="H30" s="80" t="s">
        <v>1671</v>
      </c>
      <c r="I30" s="173"/>
      <c r="J30" s="83">
        <v>142463</v>
      </c>
      <c r="K30" s="81">
        <v>156080329</v>
      </c>
      <c r="L30" s="81">
        <v>1354041</v>
      </c>
      <c r="M30" s="81">
        <v>1485211730</v>
      </c>
      <c r="N30" s="81">
        <v>76100</v>
      </c>
      <c r="O30" s="81">
        <v>186570079</v>
      </c>
      <c r="P30" s="81">
        <v>2373</v>
      </c>
      <c r="Q30" s="81">
        <v>14754888.000000002</v>
      </c>
      <c r="R30" s="81">
        <v>445.80763999999999</v>
      </c>
      <c r="S30" s="81">
        <v>2293691.1206900007</v>
      </c>
      <c r="T30" s="81">
        <v>0</v>
      </c>
      <c r="U30" s="81">
        <v>0</v>
      </c>
      <c r="V30" s="81">
        <v>1</v>
      </c>
      <c r="W30" s="81">
        <v>0</v>
      </c>
      <c r="X30" s="81">
        <v>0</v>
      </c>
      <c r="Y30" s="81">
        <v>7604.0000000000009</v>
      </c>
      <c r="Z30" s="81">
        <v>1844918321.1206899</v>
      </c>
      <c r="AA30" s="81">
        <v>106586209</v>
      </c>
      <c r="AB30" s="81">
        <v>1247339792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2330</v>
      </c>
      <c r="B31" s="80">
        <v>23</v>
      </c>
      <c r="C31" s="80">
        <v>18</v>
      </c>
      <c r="D31" s="80">
        <v>23</v>
      </c>
      <c r="E31" s="80">
        <v>2022</v>
      </c>
      <c r="F31" s="80" t="s">
        <v>568</v>
      </c>
      <c r="G31" s="182" t="s">
        <v>2327</v>
      </c>
      <c r="H31" s="80" t="s">
        <v>2328</v>
      </c>
      <c r="I31" s="173"/>
      <c r="J31" s="83">
        <v>154300</v>
      </c>
      <c r="K31" s="81">
        <v>174643885</v>
      </c>
      <c r="L31" s="81">
        <v>1204330</v>
      </c>
      <c r="M31" s="81">
        <v>1364104892</v>
      </c>
      <c r="N31" s="81">
        <v>375100</v>
      </c>
      <c r="O31" s="81">
        <v>750855325</v>
      </c>
      <c r="P31" s="81">
        <v>0</v>
      </c>
      <c r="Q31" s="81">
        <v>0</v>
      </c>
      <c r="R31" s="81">
        <v>0</v>
      </c>
      <c r="S31" s="81">
        <v>0</v>
      </c>
      <c r="T31" s="81">
        <v>0</v>
      </c>
      <c r="U31" s="81">
        <v>0</v>
      </c>
      <c r="V31" s="81">
        <v>616</v>
      </c>
      <c r="W31" s="81">
        <v>0</v>
      </c>
      <c r="X31" s="81">
        <v>0</v>
      </c>
      <c r="Y31" s="81">
        <v>3779274</v>
      </c>
      <c r="Z31" s="81">
        <v>2293383376</v>
      </c>
      <c r="AA31" s="81">
        <v>64831030</v>
      </c>
      <c r="AB31" s="81">
        <v>883131086</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2376</v>
      </c>
      <c r="B32" s="80">
        <v>24</v>
      </c>
      <c r="C32" s="80">
        <v>18</v>
      </c>
      <c r="D32" s="80">
        <v>24</v>
      </c>
      <c r="E32" s="80">
        <v>2022</v>
      </c>
      <c r="F32" s="80" t="s">
        <v>568</v>
      </c>
      <c r="G32" s="182" t="s">
        <v>2377</v>
      </c>
      <c r="H32" s="80" t="s">
        <v>2378</v>
      </c>
      <c r="I32" s="173"/>
      <c r="J32" s="83">
        <v>300767</v>
      </c>
      <c r="K32" s="81">
        <v>337958482</v>
      </c>
      <c r="L32" s="81">
        <v>1129473</v>
      </c>
      <c r="M32" s="81">
        <v>1270748075.9999998</v>
      </c>
      <c r="N32" s="81">
        <v>981100</v>
      </c>
      <c r="O32" s="81">
        <v>2599313994</v>
      </c>
      <c r="P32" s="81">
        <v>30820</v>
      </c>
      <c r="Q32" s="81">
        <v>179424159</v>
      </c>
      <c r="R32" s="81">
        <v>0</v>
      </c>
      <c r="S32" s="81">
        <v>0</v>
      </c>
      <c r="T32" s="81">
        <v>376100</v>
      </c>
      <c r="U32" s="81">
        <v>8302</v>
      </c>
      <c r="V32" s="81">
        <v>2449</v>
      </c>
      <c r="W32" s="81">
        <v>2623856242.0000005</v>
      </c>
      <c r="X32" s="81">
        <v>50909580.999999993</v>
      </c>
      <c r="Y32" s="81">
        <v>15016041.999999998</v>
      </c>
      <c r="Z32" s="81">
        <v>7077226576</v>
      </c>
      <c r="AA32" s="81">
        <v>757477199</v>
      </c>
      <c r="AB32" s="81">
        <v>3234973686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1693</v>
      </c>
      <c r="B33" s="80">
        <v>25</v>
      </c>
      <c r="C33" s="80">
        <v>18</v>
      </c>
      <c r="D33" s="80">
        <v>25</v>
      </c>
      <c r="E33" s="80">
        <v>2022</v>
      </c>
      <c r="F33" s="80" t="s">
        <v>568</v>
      </c>
      <c r="G33" s="182" t="s">
        <v>1690</v>
      </c>
      <c r="H33" s="80" t="s">
        <v>1691</v>
      </c>
      <c r="I33" s="173"/>
      <c r="J33" s="83">
        <v>533311</v>
      </c>
      <c r="K33" s="81">
        <v>588573212</v>
      </c>
      <c r="L33" s="81">
        <v>1683470</v>
      </c>
      <c r="M33" s="81">
        <v>1860974076</v>
      </c>
      <c r="N33" s="81">
        <v>2934100</v>
      </c>
      <c r="O33" s="81">
        <v>7475257444</v>
      </c>
      <c r="P33" s="81">
        <v>21733</v>
      </c>
      <c r="Q33" s="81">
        <v>154480236</v>
      </c>
      <c r="R33" s="81">
        <v>1071.1363699999999</v>
      </c>
      <c r="S33" s="81">
        <v>5820043.2377500003</v>
      </c>
      <c r="T33" s="81">
        <v>0</v>
      </c>
      <c r="U33" s="81">
        <v>0</v>
      </c>
      <c r="V33" s="81">
        <v>1098</v>
      </c>
      <c r="W33" s="81">
        <v>0</v>
      </c>
      <c r="X33" s="81">
        <v>0</v>
      </c>
      <c r="Y33" s="81">
        <v>6734408</v>
      </c>
      <c r="Z33" s="81">
        <v>10091839419.237751</v>
      </c>
      <c r="AA33" s="81">
        <v>1021274715.9999999</v>
      </c>
      <c r="AB33" s="81">
        <v>4837843615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2350</v>
      </c>
      <c r="B34" s="80">
        <v>26</v>
      </c>
      <c r="C34" s="80">
        <v>18</v>
      </c>
      <c r="D34" s="80">
        <v>26</v>
      </c>
      <c r="E34" s="80">
        <v>2022</v>
      </c>
      <c r="F34" s="80" t="s">
        <v>568</v>
      </c>
      <c r="G34" s="182" t="s">
        <v>2347</v>
      </c>
      <c r="H34" s="80" t="s">
        <v>2348</v>
      </c>
      <c r="I34" s="173"/>
      <c r="J34" s="83">
        <v>552998</v>
      </c>
      <c r="K34" s="81">
        <v>617988226</v>
      </c>
      <c r="L34" s="81">
        <v>3778337</v>
      </c>
      <c r="M34" s="81">
        <v>4227559461</v>
      </c>
      <c r="N34" s="81">
        <v>910200</v>
      </c>
      <c r="O34" s="81">
        <v>2094755000</v>
      </c>
      <c r="P34" s="81">
        <v>4609</v>
      </c>
      <c r="Q34" s="81">
        <v>27331336</v>
      </c>
      <c r="R34" s="81">
        <v>373.09282000000002</v>
      </c>
      <c r="S34" s="81">
        <v>3107116.9528200002</v>
      </c>
      <c r="T34" s="81">
        <v>0</v>
      </c>
      <c r="U34" s="81">
        <v>0</v>
      </c>
      <c r="V34" s="81">
        <v>47</v>
      </c>
      <c r="W34" s="81">
        <v>0</v>
      </c>
      <c r="X34" s="81">
        <v>0</v>
      </c>
      <c r="Y34" s="81">
        <v>286732.00000000006</v>
      </c>
      <c r="Z34" s="81">
        <v>6971027871.9528208</v>
      </c>
      <c r="AA34" s="81">
        <v>1383030173</v>
      </c>
      <c r="AB34" s="81">
        <v>5930020704</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1660</v>
      </c>
      <c r="B190" s="80">
        <v>182</v>
      </c>
      <c r="C190" s="80">
        <v>16</v>
      </c>
      <c r="D190" s="80">
        <v>2</v>
      </c>
      <c r="E190" s="80">
        <v>2021</v>
      </c>
      <c r="F190" s="80" t="s">
        <v>75</v>
      </c>
      <c r="G190" s="182" t="s">
        <v>1658</v>
      </c>
      <c r="H190" s="80" t="s">
        <v>1659</v>
      </c>
      <c r="I190" s="173"/>
      <c r="J190" s="83"/>
      <c r="K190" s="81"/>
      <c r="L190" s="81"/>
      <c r="M190" s="81"/>
      <c r="N190" s="81"/>
      <c r="O190" s="81"/>
      <c r="P190" s="81"/>
      <c r="Q190" s="81"/>
      <c r="R190" s="81"/>
      <c r="S190" s="81"/>
      <c r="T190" s="81"/>
      <c r="U190" s="81"/>
      <c r="V190" s="81"/>
      <c r="W190" s="81"/>
      <c r="X190" s="81"/>
      <c r="Y190" s="81"/>
      <c r="Z190" s="81"/>
      <c r="AA190" s="81"/>
      <c r="AB190" s="81"/>
      <c r="AC190" s="82"/>
      <c r="AD190" s="81">
        <v>491887576.70813972</v>
      </c>
      <c r="AE190" s="81">
        <v>22622438.507662617</v>
      </c>
      <c r="AF190" s="81">
        <v>7215768.9177544648</v>
      </c>
      <c r="AG190" s="81">
        <v>865677224.94005477</v>
      </c>
      <c r="AH190" s="81">
        <v>739606322.44856012</v>
      </c>
      <c r="AI190" s="81">
        <v>0</v>
      </c>
      <c r="AJ190" s="81">
        <v>0</v>
      </c>
      <c r="AK190" s="81">
        <v>39788972.200076833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2309</v>
      </c>
      <c r="B191" s="80">
        <v>183</v>
      </c>
      <c r="C191" s="80">
        <v>16</v>
      </c>
      <c r="D191" s="80">
        <v>3</v>
      </c>
      <c r="E191" s="80">
        <v>2021</v>
      </c>
      <c r="F191" s="80" t="s">
        <v>75</v>
      </c>
      <c r="G191" s="182" t="s">
        <v>2307</v>
      </c>
      <c r="H191" s="80" t="s">
        <v>2308</v>
      </c>
      <c r="I191" s="173"/>
      <c r="J191" s="83"/>
      <c r="K191" s="81"/>
      <c r="L191" s="81"/>
      <c r="M191" s="81"/>
      <c r="N191" s="81"/>
      <c r="O191" s="81"/>
      <c r="P191" s="81"/>
      <c r="Q191" s="81"/>
      <c r="R191" s="81"/>
      <c r="S191" s="81"/>
      <c r="T191" s="81"/>
      <c r="U191" s="81"/>
      <c r="V191" s="81"/>
      <c r="W191" s="81"/>
      <c r="X191" s="81"/>
      <c r="Y191" s="81"/>
      <c r="Z191" s="81"/>
      <c r="AA191" s="81"/>
      <c r="AB191" s="81"/>
      <c r="AC191" s="82"/>
      <c r="AD191" s="81">
        <v>14567513.777057029</v>
      </c>
      <c r="AE191" s="81">
        <v>363684.4025907066</v>
      </c>
      <c r="AF191" s="81">
        <v>1026133.236313206</v>
      </c>
      <c r="AG191" s="81">
        <v>6457314.5684269704</v>
      </c>
      <c r="AH191" s="81">
        <v>8803632.51512173</v>
      </c>
      <c r="AI191" s="81">
        <v>0</v>
      </c>
      <c r="AJ191" s="81">
        <v>0</v>
      </c>
      <c r="AK191" s="81">
        <v>591212.55068634439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2070</v>
      </c>
      <c r="B192" s="80">
        <v>184</v>
      </c>
      <c r="C192" s="80">
        <v>16</v>
      </c>
      <c r="D192" s="80">
        <v>4</v>
      </c>
      <c r="E192" s="80">
        <v>2021</v>
      </c>
      <c r="F192" s="80" t="s">
        <v>75</v>
      </c>
      <c r="G192" s="182" t="s">
        <v>2052</v>
      </c>
      <c r="H192" s="80" t="s">
        <v>2053</v>
      </c>
      <c r="I192" s="173"/>
      <c r="J192" s="83"/>
      <c r="K192" s="81"/>
      <c r="L192" s="81"/>
      <c r="M192" s="81"/>
      <c r="N192" s="81"/>
      <c r="O192" s="81"/>
      <c r="P192" s="81"/>
      <c r="Q192" s="81"/>
      <c r="R192" s="81"/>
      <c r="S192" s="81"/>
      <c r="T192" s="81"/>
      <c r="U192" s="81"/>
      <c r="V192" s="81"/>
      <c r="W192" s="81"/>
      <c r="X192" s="81"/>
      <c r="Y192" s="81"/>
      <c r="Z192" s="81"/>
      <c r="AA192" s="81"/>
      <c r="AB192" s="81"/>
      <c r="AC192" s="82"/>
      <c r="AD192" s="81">
        <v>27223622.606583014</v>
      </c>
      <c r="AE192" s="81">
        <v>1099510.984576555</v>
      </c>
      <c r="AF192" s="81">
        <v>2323165.6470130985</v>
      </c>
      <c r="AG192" s="81">
        <v>18747042.295433141</v>
      </c>
      <c r="AH192" s="81">
        <v>26314765.925947197</v>
      </c>
      <c r="AI192" s="81">
        <v>0</v>
      </c>
      <c r="AJ192" s="81">
        <v>0</v>
      </c>
      <c r="AK192" s="81">
        <v>1832837.6654603523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1684</v>
      </c>
      <c r="B193" s="80">
        <v>185</v>
      </c>
      <c r="C193" s="80">
        <v>16</v>
      </c>
      <c r="D193" s="80">
        <v>5</v>
      </c>
      <c r="E193" s="80">
        <v>2021</v>
      </c>
      <c r="F193" s="80" t="s">
        <v>75</v>
      </c>
      <c r="G193" s="182" t="s">
        <v>1682</v>
      </c>
      <c r="H193" s="80" t="s">
        <v>1683</v>
      </c>
      <c r="I193" s="173"/>
      <c r="J193" s="83"/>
      <c r="K193" s="81"/>
      <c r="L193" s="81"/>
      <c r="M193" s="81"/>
      <c r="N193" s="81"/>
      <c r="O193" s="81"/>
      <c r="P193" s="81"/>
      <c r="Q193" s="81"/>
      <c r="R193" s="81"/>
      <c r="S193" s="81"/>
      <c r="T193" s="81"/>
      <c r="U193" s="81"/>
      <c r="V193" s="81"/>
      <c r="W193" s="81"/>
      <c r="X193" s="81"/>
      <c r="Y193" s="81"/>
      <c r="Z193" s="81"/>
      <c r="AA193" s="81"/>
      <c r="AB193" s="81"/>
      <c r="AC193" s="82"/>
      <c r="AD193" s="81">
        <v>14026022.082798807</v>
      </c>
      <c r="AE193" s="81">
        <v>84577.768044350363</v>
      </c>
      <c r="AF193" s="81">
        <v>1617185.980429613</v>
      </c>
      <c r="AG193" s="81">
        <v>6515899.0756001985</v>
      </c>
      <c r="AH193" s="81">
        <v>5798254.518580175</v>
      </c>
      <c r="AI193" s="81">
        <v>0</v>
      </c>
      <c r="AJ193" s="81">
        <v>0</v>
      </c>
      <c r="AK193" s="81">
        <v>402980.13556995499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2353</v>
      </c>
      <c r="B194" s="80">
        <v>186</v>
      </c>
      <c r="C194" s="80">
        <v>16</v>
      </c>
      <c r="D194" s="80">
        <v>6</v>
      </c>
      <c r="E194" s="80">
        <v>2021</v>
      </c>
      <c r="F194" s="80" t="s">
        <v>75</v>
      </c>
      <c r="G194" s="182" t="s">
        <v>2351</v>
      </c>
      <c r="H194" s="80" t="s">
        <v>2352</v>
      </c>
      <c r="I194" s="173"/>
      <c r="J194" s="83"/>
      <c r="K194" s="81"/>
      <c r="L194" s="81"/>
      <c r="M194" s="81"/>
      <c r="N194" s="81"/>
      <c r="O194" s="81"/>
      <c r="P194" s="81"/>
      <c r="Q194" s="81"/>
      <c r="R194" s="81"/>
      <c r="S194" s="81"/>
      <c r="T194" s="81"/>
      <c r="U194" s="81"/>
      <c r="V194" s="81"/>
      <c r="W194" s="81"/>
      <c r="X194" s="81"/>
      <c r="Y194" s="81"/>
      <c r="Z194" s="81"/>
      <c r="AA194" s="81"/>
      <c r="AB194" s="81"/>
      <c r="AC194" s="82"/>
      <c r="AD194" s="81">
        <v>261366208.19659975</v>
      </c>
      <c r="AE194" s="81">
        <v>5945817.0935178315</v>
      </c>
      <c r="AF194" s="81">
        <v>5573955.7396533359</v>
      </c>
      <c r="AG194" s="81">
        <v>145113824.26808715</v>
      </c>
      <c r="AH194" s="81">
        <v>159684738.97112468</v>
      </c>
      <c r="AI194" s="81">
        <v>0</v>
      </c>
      <c r="AJ194" s="81">
        <v>0</v>
      </c>
      <c r="AK194" s="81">
        <v>9095668.5778660867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1676</v>
      </c>
      <c r="B195" s="80">
        <v>187</v>
      </c>
      <c r="C195" s="80">
        <v>16</v>
      </c>
      <c r="D195" s="80">
        <v>7</v>
      </c>
      <c r="E195" s="80">
        <v>2021</v>
      </c>
      <c r="F195" s="80" t="s">
        <v>75</v>
      </c>
      <c r="G195" s="182" t="s">
        <v>1674</v>
      </c>
      <c r="H195" s="80" t="s">
        <v>1675</v>
      </c>
      <c r="I195" s="173"/>
      <c r="J195" s="83"/>
      <c r="K195" s="81"/>
      <c r="L195" s="81"/>
      <c r="M195" s="81"/>
      <c r="N195" s="81"/>
      <c r="O195" s="81"/>
      <c r="P195" s="81"/>
      <c r="Q195" s="81"/>
      <c r="R195" s="81"/>
      <c r="S195" s="81"/>
      <c r="T195" s="81"/>
      <c r="U195" s="81"/>
      <c r="V195" s="81"/>
      <c r="W195" s="81"/>
      <c r="X195" s="81"/>
      <c r="Y195" s="81"/>
      <c r="Z195" s="81"/>
      <c r="AA195" s="81"/>
      <c r="AB195" s="81"/>
      <c r="AC195" s="82"/>
      <c r="AD195" s="81">
        <v>25967842.91045773</v>
      </c>
      <c r="AE195" s="81">
        <v>2571164.1485482515</v>
      </c>
      <c r="AF195" s="81">
        <v>1682858.5075536582</v>
      </c>
      <c r="AG195" s="81">
        <v>46978265.363243394</v>
      </c>
      <c r="AH195" s="81">
        <v>64134968.828553498</v>
      </c>
      <c r="AI195" s="81">
        <v>0</v>
      </c>
      <c r="AJ195" s="81">
        <v>0</v>
      </c>
      <c r="AK195" s="81">
        <v>3351298.3196210163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1668</v>
      </c>
      <c r="B196" s="80">
        <v>188</v>
      </c>
      <c r="C196" s="80">
        <v>16</v>
      </c>
      <c r="D196" s="80">
        <v>8</v>
      </c>
      <c r="E196" s="80">
        <v>2021</v>
      </c>
      <c r="F196" s="80" t="s">
        <v>75</v>
      </c>
      <c r="G196" s="182" t="s">
        <v>1666</v>
      </c>
      <c r="H196" s="80" t="s">
        <v>1667</v>
      </c>
      <c r="I196" s="173"/>
      <c r="J196" s="83"/>
      <c r="K196" s="81"/>
      <c r="L196" s="81"/>
      <c r="M196" s="81"/>
      <c r="N196" s="81"/>
      <c r="O196" s="81"/>
      <c r="P196" s="81"/>
      <c r="Q196" s="81"/>
      <c r="R196" s="81"/>
      <c r="S196" s="81"/>
      <c r="T196" s="81"/>
      <c r="U196" s="81"/>
      <c r="V196" s="81"/>
      <c r="W196" s="81"/>
      <c r="X196" s="81"/>
      <c r="Y196" s="81"/>
      <c r="Z196" s="81"/>
      <c r="AA196" s="81"/>
      <c r="AB196" s="81"/>
      <c r="AC196" s="82"/>
      <c r="AD196" s="81">
        <v>75402804.694207817</v>
      </c>
      <c r="AE196" s="81">
        <v>2103871.9801032152</v>
      </c>
      <c r="AF196" s="81">
        <v>1141060.1587802852</v>
      </c>
      <c r="AG196" s="81">
        <v>42421692.583103396</v>
      </c>
      <c r="AH196" s="81">
        <v>71354959.402736649</v>
      </c>
      <c r="AI196" s="81">
        <v>0</v>
      </c>
      <c r="AJ196" s="81">
        <v>0</v>
      </c>
      <c r="AK196" s="81">
        <v>4222496.7430014042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2341</v>
      </c>
      <c r="B197" s="80">
        <v>189</v>
      </c>
      <c r="C197" s="80">
        <v>16</v>
      </c>
      <c r="D197" s="80">
        <v>9</v>
      </c>
      <c r="E197" s="80">
        <v>2021</v>
      </c>
      <c r="F197" s="80" t="s">
        <v>75</v>
      </c>
      <c r="G197" s="182" t="s">
        <v>2339</v>
      </c>
      <c r="H197" s="80" t="s">
        <v>2340</v>
      </c>
      <c r="I197" s="173"/>
      <c r="J197" s="83"/>
      <c r="K197" s="81"/>
      <c r="L197" s="81"/>
      <c r="M197" s="81"/>
      <c r="N197" s="81"/>
      <c r="O197" s="81"/>
      <c r="P197" s="81"/>
      <c r="Q197" s="81"/>
      <c r="R197" s="81"/>
      <c r="S197" s="81"/>
      <c r="T197" s="81"/>
      <c r="U197" s="81"/>
      <c r="V197" s="81"/>
      <c r="W197" s="81"/>
      <c r="X197" s="81"/>
      <c r="Y197" s="81"/>
      <c r="Z197" s="81"/>
      <c r="AA197" s="81"/>
      <c r="AB197" s="81"/>
      <c r="AC197" s="82"/>
      <c r="AD197" s="81">
        <v>46204024.533342421</v>
      </c>
      <c r="AE197" s="81">
        <v>3040570.7611943963</v>
      </c>
      <c r="AF197" s="81">
        <v>4203041.7359388927</v>
      </c>
      <c r="AG197" s="81">
        <v>59294030.648993216</v>
      </c>
      <c r="AH197" s="81">
        <v>64504316.629475266</v>
      </c>
      <c r="AI197" s="81">
        <v>0</v>
      </c>
      <c r="AJ197" s="81">
        <v>0</v>
      </c>
      <c r="AK197" s="81">
        <v>3828836.3434658032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2313</v>
      </c>
      <c r="B198" s="80">
        <v>190</v>
      </c>
      <c r="C198" s="80">
        <v>16</v>
      </c>
      <c r="D198" s="80">
        <v>10</v>
      </c>
      <c r="E198" s="80">
        <v>2021</v>
      </c>
      <c r="F198" s="80" t="s">
        <v>75</v>
      </c>
      <c r="G198" s="182" t="s">
        <v>2311</v>
      </c>
      <c r="H198" s="80" t="s">
        <v>2312</v>
      </c>
      <c r="I198" s="173"/>
      <c r="J198" s="83"/>
      <c r="K198" s="81"/>
      <c r="L198" s="81"/>
      <c r="M198" s="81"/>
      <c r="N198" s="81"/>
      <c r="O198" s="81"/>
      <c r="P198" s="81"/>
      <c r="Q198" s="81"/>
      <c r="R198" s="81"/>
      <c r="S198" s="81"/>
      <c r="T198" s="81"/>
      <c r="U198" s="81"/>
      <c r="V198" s="81"/>
      <c r="W198" s="81"/>
      <c r="X198" s="81"/>
      <c r="Y198" s="81"/>
      <c r="Z198" s="81"/>
      <c r="AA198" s="81"/>
      <c r="AB198" s="81"/>
      <c r="AC198" s="82"/>
      <c r="AD198" s="81">
        <v>1529493.1882777349</v>
      </c>
      <c r="AE198" s="81">
        <v>156468.87088204818</v>
      </c>
      <c r="AF198" s="81">
        <v>632098.07356893504</v>
      </c>
      <c r="AG198" s="81">
        <v>3599692.4963105991</v>
      </c>
      <c r="AH198" s="81">
        <v>5449144.953325348</v>
      </c>
      <c r="AI198" s="81">
        <v>0</v>
      </c>
      <c r="AJ198" s="81">
        <v>0</v>
      </c>
      <c r="AK198" s="81">
        <v>277360.59493788757</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2337</v>
      </c>
      <c r="B199" s="80">
        <v>191</v>
      </c>
      <c r="C199" s="80">
        <v>16</v>
      </c>
      <c r="D199" s="80">
        <v>11</v>
      </c>
      <c r="E199" s="80">
        <v>2021</v>
      </c>
      <c r="F199" s="80" t="s">
        <v>75</v>
      </c>
      <c r="G199" s="182" t="s">
        <v>2335</v>
      </c>
      <c r="H199" s="80" t="s">
        <v>2336</v>
      </c>
      <c r="I199" s="173"/>
      <c r="J199" s="83"/>
      <c r="K199" s="81"/>
      <c r="L199" s="81"/>
      <c r="M199" s="81"/>
      <c r="N199" s="81"/>
      <c r="O199" s="81"/>
      <c r="P199" s="81"/>
      <c r="Q199" s="81"/>
      <c r="R199" s="81"/>
      <c r="S199" s="81"/>
      <c r="T199" s="81"/>
      <c r="U199" s="81"/>
      <c r="V199" s="81"/>
      <c r="W199" s="81"/>
      <c r="X199" s="81"/>
      <c r="Y199" s="81"/>
      <c r="Z199" s="81"/>
      <c r="AA199" s="81"/>
      <c r="AB199" s="81"/>
      <c r="AC199" s="82"/>
      <c r="AD199" s="81">
        <v>52348136.717908911</v>
      </c>
      <c r="AE199" s="81">
        <v>2471785.2710961397</v>
      </c>
      <c r="AF199" s="81">
        <v>4638122.228135692</v>
      </c>
      <c r="AG199" s="81">
        <v>58044227.829297684</v>
      </c>
      <c r="AH199" s="81">
        <v>69867449.081216097</v>
      </c>
      <c r="AI199" s="81">
        <v>0</v>
      </c>
      <c r="AJ199" s="81">
        <v>0</v>
      </c>
      <c r="AK199" s="81">
        <v>3952618.1896685613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2305</v>
      </c>
      <c r="B200" s="80">
        <v>192</v>
      </c>
      <c r="C200" s="80">
        <v>16</v>
      </c>
      <c r="D200" s="80">
        <v>12</v>
      </c>
      <c r="E200" s="80">
        <v>2021</v>
      </c>
      <c r="F200" s="80" t="s">
        <v>75</v>
      </c>
      <c r="G200" s="182" t="s">
        <v>2303</v>
      </c>
      <c r="H200" s="80" t="s">
        <v>2304</v>
      </c>
      <c r="I200" s="173"/>
      <c r="J200" s="83"/>
      <c r="K200" s="81"/>
      <c r="L200" s="81"/>
      <c r="M200" s="81"/>
      <c r="N200" s="81"/>
      <c r="O200" s="81"/>
      <c r="P200" s="81"/>
      <c r="Q200" s="81"/>
      <c r="R200" s="81"/>
      <c r="S200" s="81"/>
      <c r="T200" s="81"/>
      <c r="U200" s="81"/>
      <c r="V200" s="81"/>
      <c r="W200" s="81"/>
      <c r="X200" s="81"/>
      <c r="Y200" s="81"/>
      <c r="Z200" s="81"/>
      <c r="AA200" s="81"/>
      <c r="AB200" s="81"/>
      <c r="AC200" s="82"/>
      <c r="AD200" s="81">
        <v>76094852.612149999</v>
      </c>
      <c r="AE200" s="81">
        <v>746398.80299139209</v>
      </c>
      <c r="AF200" s="81">
        <v>1756740.1005682088</v>
      </c>
      <c r="AG200" s="81">
        <v>9614368.5660953987</v>
      </c>
      <c r="AH200" s="81">
        <v>11783712.717079604</v>
      </c>
      <c r="AI200" s="81">
        <v>0</v>
      </c>
      <c r="AJ200" s="81">
        <v>0</v>
      </c>
      <c r="AK200" s="81">
        <v>629279.0781506073</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2325</v>
      </c>
      <c r="B201" s="80">
        <v>193</v>
      </c>
      <c r="C201" s="80">
        <v>16</v>
      </c>
      <c r="D201" s="80">
        <v>13</v>
      </c>
      <c r="E201" s="80">
        <v>2021</v>
      </c>
      <c r="F201" s="80" t="s">
        <v>75</v>
      </c>
      <c r="G201" s="182" t="s">
        <v>2323</v>
      </c>
      <c r="H201" s="80" t="s">
        <v>2324</v>
      </c>
      <c r="I201" s="173"/>
      <c r="J201" s="83"/>
      <c r="K201" s="81"/>
      <c r="L201" s="81"/>
      <c r="M201" s="81"/>
      <c r="N201" s="81"/>
      <c r="O201" s="81"/>
      <c r="P201" s="81"/>
      <c r="Q201" s="81"/>
      <c r="R201" s="81"/>
      <c r="S201" s="81"/>
      <c r="T201" s="81"/>
      <c r="U201" s="81"/>
      <c r="V201" s="81"/>
      <c r="W201" s="81"/>
      <c r="X201" s="81"/>
      <c r="Y201" s="81"/>
      <c r="Z201" s="81"/>
      <c r="AA201" s="81"/>
      <c r="AB201" s="81"/>
      <c r="AC201" s="82"/>
      <c r="AD201" s="81">
        <v>16453331.413136851</v>
      </c>
      <c r="AE201" s="81">
        <v>372142.17939514166</v>
      </c>
      <c r="AF201" s="81">
        <v>1009715.1045321948</v>
      </c>
      <c r="AG201" s="81">
        <v>14209997.684350884</v>
      </c>
      <c r="AH201" s="81">
        <v>19818292.276857369</v>
      </c>
      <c r="AI201" s="81">
        <v>0</v>
      </c>
      <c r="AJ201" s="81">
        <v>0</v>
      </c>
      <c r="AK201" s="81">
        <v>1131100.9212398378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1680</v>
      </c>
      <c r="B202" s="80">
        <v>194</v>
      </c>
      <c r="C202" s="80">
        <v>16</v>
      </c>
      <c r="D202" s="80">
        <v>14</v>
      </c>
      <c r="E202" s="80">
        <v>2021</v>
      </c>
      <c r="F202" s="80" t="s">
        <v>75</v>
      </c>
      <c r="G202" s="182" t="s">
        <v>1678</v>
      </c>
      <c r="H202" s="80" t="s">
        <v>1679</v>
      </c>
      <c r="I202" s="173"/>
      <c r="J202" s="83"/>
      <c r="K202" s="81"/>
      <c r="L202" s="81"/>
      <c r="M202" s="81"/>
      <c r="N202" s="81"/>
      <c r="O202" s="81"/>
      <c r="P202" s="81"/>
      <c r="Q202" s="81"/>
      <c r="R202" s="81"/>
      <c r="S202" s="81"/>
      <c r="T202" s="81"/>
      <c r="U202" s="81"/>
      <c r="V202" s="81"/>
      <c r="W202" s="81"/>
      <c r="X202" s="81"/>
      <c r="Y202" s="81"/>
      <c r="Z202" s="81"/>
      <c r="AA202" s="81"/>
      <c r="AB202" s="81"/>
      <c r="AC202" s="82"/>
      <c r="AD202" s="81">
        <v>30050235.476311132</v>
      </c>
      <c r="AE202" s="81">
        <v>2619796.3651737529</v>
      </c>
      <c r="AF202" s="81">
        <v>3603779.9259319804</v>
      </c>
      <c r="AG202" s="81">
        <v>52856244.249623999</v>
      </c>
      <c r="AH202" s="81">
        <v>53064653.918733746</v>
      </c>
      <c r="AI202" s="81">
        <v>0</v>
      </c>
      <c r="AJ202" s="81">
        <v>0</v>
      </c>
      <c r="AK202" s="81">
        <v>3247468.5843650443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1664</v>
      </c>
      <c r="B203" s="80">
        <v>195</v>
      </c>
      <c r="C203" s="80">
        <v>16</v>
      </c>
      <c r="D203" s="80">
        <v>15</v>
      </c>
      <c r="E203" s="80">
        <v>2021</v>
      </c>
      <c r="F203" s="80" t="s">
        <v>75</v>
      </c>
      <c r="G203" s="182" t="s">
        <v>1662</v>
      </c>
      <c r="H203" s="80" t="s">
        <v>1663</v>
      </c>
      <c r="I203" s="173"/>
      <c r="J203" s="83"/>
      <c r="K203" s="81"/>
      <c r="L203" s="81"/>
      <c r="M203" s="81"/>
      <c r="N203" s="81"/>
      <c r="O203" s="81"/>
      <c r="P203" s="81"/>
      <c r="Q203" s="81"/>
      <c r="R203" s="81"/>
      <c r="S203" s="81"/>
      <c r="T203" s="81"/>
      <c r="U203" s="81"/>
      <c r="V203" s="81"/>
      <c r="W203" s="81"/>
      <c r="X203" s="81"/>
      <c r="Y203" s="81"/>
      <c r="Z203" s="81"/>
      <c r="AA203" s="81"/>
      <c r="AB203" s="81"/>
      <c r="AC203" s="82"/>
      <c r="AD203" s="81">
        <v>135368592.87327096</v>
      </c>
      <c r="AE203" s="81">
        <v>8508523.4652616475</v>
      </c>
      <c r="AF203" s="81">
        <v>11016566.425058581</v>
      </c>
      <c r="AG203" s="81">
        <v>162187953.4142403</v>
      </c>
      <c r="AH203" s="81">
        <v>159882061.76887742</v>
      </c>
      <c r="AI203" s="81">
        <v>0</v>
      </c>
      <c r="AJ203" s="81">
        <v>0</v>
      </c>
      <c r="AK203" s="81">
        <v>10231494.999067007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2333</v>
      </c>
      <c r="B204" s="80">
        <v>196</v>
      </c>
      <c r="C204" s="80">
        <v>16</v>
      </c>
      <c r="D204" s="80">
        <v>16</v>
      </c>
      <c r="E204" s="80">
        <v>2021</v>
      </c>
      <c r="F204" s="80" t="s">
        <v>75</v>
      </c>
      <c r="G204" s="182" t="s">
        <v>2331</v>
      </c>
      <c r="H204" s="80" t="s">
        <v>2332</v>
      </c>
      <c r="I204" s="173"/>
      <c r="J204" s="83"/>
      <c r="K204" s="81"/>
      <c r="L204" s="81"/>
      <c r="M204" s="81"/>
      <c r="N204" s="81"/>
      <c r="O204" s="81"/>
      <c r="P204" s="81"/>
      <c r="Q204" s="81"/>
      <c r="R204" s="81"/>
      <c r="S204" s="81"/>
      <c r="T204" s="81"/>
      <c r="U204" s="81"/>
      <c r="V204" s="81"/>
      <c r="W204" s="81"/>
      <c r="X204" s="81"/>
      <c r="Y204" s="81"/>
      <c r="Z204" s="81"/>
      <c r="AA204" s="81"/>
      <c r="AB204" s="81"/>
      <c r="AC204" s="82"/>
      <c r="AD204" s="81">
        <v>241869625.82703117</v>
      </c>
      <c r="AE204" s="81">
        <v>1710585.3586969867</v>
      </c>
      <c r="AF204" s="81">
        <v>2938845.5888010226</v>
      </c>
      <c r="AG204" s="81">
        <v>37116539.989083253</v>
      </c>
      <c r="AH204" s="81">
        <v>47443483.962239355</v>
      </c>
      <c r="AI204" s="81">
        <v>0</v>
      </c>
      <c r="AJ204" s="81">
        <v>0</v>
      </c>
      <c r="AK204" s="81">
        <v>3083388.7246052907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2345</v>
      </c>
      <c r="B205" s="80">
        <v>197</v>
      </c>
      <c r="C205" s="80">
        <v>16</v>
      </c>
      <c r="D205" s="80">
        <v>17</v>
      </c>
      <c r="E205" s="80">
        <v>2021</v>
      </c>
      <c r="F205" s="80" t="s">
        <v>75</v>
      </c>
      <c r="G205" s="182" t="s">
        <v>2343</v>
      </c>
      <c r="H205" s="80" t="s">
        <v>2344</v>
      </c>
      <c r="I205" s="173"/>
      <c r="J205" s="83"/>
      <c r="K205" s="81"/>
      <c r="L205" s="81"/>
      <c r="M205" s="81"/>
      <c r="N205" s="81"/>
      <c r="O205" s="81"/>
      <c r="P205" s="81"/>
      <c r="Q205" s="81"/>
      <c r="R205" s="81"/>
      <c r="S205" s="81"/>
      <c r="T205" s="81"/>
      <c r="U205" s="81"/>
      <c r="V205" s="81"/>
      <c r="W205" s="81"/>
      <c r="X205" s="81"/>
      <c r="Y205" s="81"/>
      <c r="Z205" s="81"/>
      <c r="AA205" s="81"/>
      <c r="AB205" s="81"/>
      <c r="AC205" s="82"/>
      <c r="AD205" s="81">
        <v>64672059.096072629</v>
      </c>
      <c r="AE205" s="81">
        <v>4444561.7107306123</v>
      </c>
      <c r="AF205" s="81">
        <v>3792588.4414136098</v>
      </c>
      <c r="AG205" s="81">
        <v>125240657.55699083</v>
      </c>
      <c r="AH205" s="81">
        <v>122254122.10510711</v>
      </c>
      <c r="AI205" s="81">
        <v>0</v>
      </c>
      <c r="AJ205" s="81">
        <v>0</v>
      </c>
      <c r="AK205" s="81">
        <v>6615306.1538498439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2321</v>
      </c>
      <c r="B206" s="80">
        <v>198</v>
      </c>
      <c r="C206" s="80">
        <v>16</v>
      </c>
      <c r="D206" s="80">
        <v>18</v>
      </c>
      <c r="E206" s="80">
        <v>2021</v>
      </c>
      <c r="F206" s="80" t="s">
        <v>75</v>
      </c>
      <c r="G206" s="182" t="s">
        <v>2319</v>
      </c>
      <c r="H206" s="80" t="s">
        <v>2320</v>
      </c>
      <c r="I206" s="173"/>
      <c r="J206" s="83"/>
      <c r="K206" s="81"/>
      <c r="L206" s="81"/>
      <c r="M206" s="81"/>
      <c r="N206" s="81"/>
      <c r="O206" s="81"/>
      <c r="P206" s="81"/>
      <c r="Q206" s="81"/>
      <c r="R206" s="81"/>
      <c r="S206" s="81"/>
      <c r="T206" s="81"/>
      <c r="U206" s="81"/>
      <c r="V206" s="81"/>
      <c r="W206" s="81"/>
      <c r="X206" s="81"/>
      <c r="Y206" s="81"/>
      <c r="Z206" s="81"/>
      <c r="AA206" s="81"/>
      <c r="AB206" s="81"/>
      <c r="AC206" s="82"/>
      <c r="AD206" s="81">
        <v>3532826.1165316836</v>
      </c>
      <c r="AE206" s="81">
        <v>196643.31070311461</v>
      </c>
      <c r="AF206" s="81">
        <v>320153.5697297203</v>
      </c>
      <c r="AG206" s="81">
        <v>9008995.3253053706</v>
      </c>
      <c r="AH206" s="81">
        <v>12380740.669254526</v>
      </c>
      <c r="AI206" s="81">
        <v>0</v>
      </c>
      <c r="AJ206" s="81">
        <v>0</v>
      </c>
      <c r="AK206" s="81">
        <v>720770.00795264577</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1696</v>
      </c>
      <c r="B207" s="80">
        <v>199</v>
      </c>
      <c r="C207" s="80">
        <v>16</v>
      </c>
      <c r="D207" s="80">
        <v>19</v>
      </c>
      <c r="E207" s="80">
        <v>2021</v>
      </c>
      <c r="F207" s="80" t="s">
        <v>75</v>
      </c>
      <c r="G207" s="182" t="s">
        <v>1694</v>
      </c>
      <c r="H207" s="80" t="s">
        <v>1695</v>
      </c>
      <c r="I207" s="173"/>
      <c r="J207" s="83"/>
      <c r="K207" s="81"/>
      <c r="L207" s="81"/>
      <c r="M207" s="81"/>
      <c r="N207" s="81"/>
      <c r="O207" s="81"/>
      <c r="P207" s="81"/>
      <c r="Q207" s="81"/>
      <c r="R207" s="81"/>
      <c r="S207" s="81"/>
      <c r="T207" s="81"/>
      <c r="U207" s="81"/>
      <c r="V207" s="81"/>
      <c r="W207" s="81"/>
      <c r="X207" s="81"/>
      <c r="Y207" s="81"/>
      <c r="Z207" s="81"/>
      <c r="AA207" s="81"/>
      <c r="AB207" s="81"/>
      <c r="AC207" s="82"/>
      <c r="AD207" s="81">
        <v>7173971.2764151739</v>
      </c>
      <c r="AE207" s="81">
        <v>585701.0437071264</v>
      </c>
      <c r="AF207" s="81">
        <v>1420168.3990574775</v>
      </c>
      <c r="AG207" s="81">
        <v>8273434.2907970557</v>
      </c>
      <c r="AH207" s="81">
        <v>15315284.840961771</v>
      </c>
      <c r="AI207" s="81">
        <v>0</v>
      </c>
      <c r="AJ207" s="81">
        <v>0</v>
      </c>
      <c r="AK207" s="81">
        <v>878549.20109762496</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2317</v>
      </c>
      <c r="B208" s="80">
        <v>200</v>
      </c>
      <c r="C208" s="80">
        <v>16</v>
      </c>
      <c r="D208" s="80">
        <v>20</v>
      </c>
      <c r="E208" s="80">
        <v>2021</v>
      </c>
      <c r="F208" s="80" t="s">
        <v>75</v>
      </c>
      <c r="G208" s="182" t="s">
        <v>2315</v>
      </c>
      <c r="H208" s="80" t="s">
        <v>2316</v>
      </c>
      <c r="I208" s="173"/>
      <c r="J208" s="83"/>
      <c r="K208" s="81"/>
      <c r="L208" s="81"/>
      <c r="M208" s="81"/>
      <c r="N208" s="81"/>
      <c r="O208" s="81"/>
      <c r="P208" s="81"/>
      <c r="Q208" s="81"/>
      <c r="R208" s="81"/>
      <c r="S208" s="81"/>
      <c r="T208" s="81"/>
      <c r="U208" s="81"/>
      <c r="V208" s="81"/>
      <c r="W208" s="81"/>
      <c r="X208" s="81"/>
      <c r="Y208" s="81"/>
      <c r="Z208" s="81"/>
      <c r="AA208" s="81"/>
      <c r="AB208" s="81"/>
      <c r="AC208" s="82"/>
      <c r="AD208" s="81">
        <v>3920811.1958327475</v>
      </c>
      <c r="AE208" s="81">
        <v>623761.03932708409</v>
      </c>
      <c r="AF208" s="81">
        <v>664934.33713095752</v>
      </c>
      <c r="AG208" s="81">
        <v>3866577.4734330853</v>
      </c>
      <c r="AH208" s="81">
        <v>4710449.3514818</v>
      </c>
      <c r="AI208" s="81">
        <v>0</v>
      </c>
      <c r="AJ208" s="81">
        <v>0</v>
      </c>
      <c r="AK208" s="81">
        <v>317133.55294365186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1688</v>
      </c>
      <c r="B209" s="80">
        <v>201</v>
      </c>
      <c r="C209" s="80">
        <v>16</v>
      </c>
      <c r="D209" s="80">
        <v>21</v>
      </c>
      <c r="E209" s="80">
        <v>2021</v>
      </c>
      <c r="F209" s="80" t="s">
        <v>75</v>
      </c>
      <c r="G209" s="182" t="s">
        <v>1686</v>
      </c>
      <c r="H209" s="80" t="s">
        <v>1687</v>
      </c>
      <c r="I209" s="173"/>
      <c r="J209" s="83"/>
      <c r="K209" s="81"/>
      <c r="L209" s="81"/>
      <c r="M209" s="81"/>
      <c r="N209" s="81"/>
      <c r="O209" s="81"/>
      <c r="P209" s="81"/>
      <c r="Q209" s="81"/>
      <c r="R209" s="81"/>
      <c r="S209" s="81"/>
      <c r="T209" s="81"/>
      <c r="U209" s="81"/>
      <c r="V209" s="81"/>
      <c r="W209" s="81"/>
      <c r="X209" s="81"/>
      <c r="Y209" s="81"/>
      <c r="Z209" s="81"/>
      <c r="AA209" s="81"/>
      <c r="AB209" s="81"/>
      <c r="AC209" s="82"/>
      <c r="AD209" s="81">
        <v>556899.29312938335</v>
      </c>
      <c r="AE209" s="81">
        <v>137438.87307206937</v>
      </c>
      <c r="AF209" s="81">
        <v>771652.19370753097</v>
      </c>
      <c r="AG209" s="81">
        <v>4113934.2814978282</v>
      </c>
      <c r="AH209" s="81">
        <v>6719094.2414262407</v>
      </c>
      <c r="AI209" s="81">
        <v>0</v>
      </c>
      <c r="AJ209" s="81">
        <v>0</v>
      </c>
      <c r="AK209" s="81">
        <v>394054.19119902432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1672</v>
      </c>
      <c r="B210" s="80">
        <v>202</v>
      </c>
      <c r="C210" s="80">
        <v>16</v>
      </c>
      <c r="D210" s="80">
        <v>22</v>
      </c>
      <c r="E210" s="80">
        <v>2021</v>
      </c>
      <c r="F210" s="80" t="s">
        <v>75</v>
      </c>
      <c r="G210" s="182" t="s">
        <v>1670</v>
      </c>
      <c r="H210" s="80" t="s">
        <v>1671</v>
      </c>
      <c r="I210" s="173"/>
      <c r="J210" s="83"/>
      <c r="K210" s="81"/>
      <c r="L210" s="81"/>
      <c r="M210" s="81"/>
      <c r="N210" s="81"/>
      <c r="O210" s="81"/>
      <c r="P210" s="81"/>
      <c r="Q210" s="81"/>
      <c r="R210" s="81"/>
      <c r="S210" s="81"/>
      <c r="T210" s="81"/>
      <c r="U210" s="81"/>
      <c r="V210" s="81"/>
      <c r="W210" s="81"/>
      <c r="X210" s="81"/>
      <c r="Y210" s="81"/>
      <c r="Z210" s="81"/>
      <c r="AA210" s="81"/>
      <c r="AB210" s="81"/>
      <c r="AC210" s="82"/>
      <c r="AD210" s="81">
        <v>27776035.924677122</v>
      </c>
      <c r="AE210" s="81">
        <v>2287828.6255996777</v>
      </c>
      <c r="AF210" s="81">
        <v>2429883.503589672</v>
      </c>
      <c r="AG210" s="81">
        <v>24781246.534275681</v>
      </c>
      <c r="AH210" s="81">
        <v>33372850.614794791</v>
      </c>
      <c r="AI210" s="81">
        <v>0</v>
      </c>
      <c r="AJ210" s="81">
        <v>0</v>
      </c>
      <c r="AK210" s="81">
        <v>2434813.8549469365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2329</v>
      </c>
      <c r="B211" s="80">
        <v>203</v>
      </c>
      <c r="C211" s="80">
        <v>16</v>
      </c>
      <c r="D211" s="80">
        <v>23</v>
      </c>
      <c r="E211" s="80">
        <v>2021</v>
      </c>
      <c r="F211" s="80" t="s">
        <v>75</v>
      </c>
      <c r="G211" s="182" t="s">
        <v>2327</v>
      </c>
      <c r="H211" s="80" t="s">
        <v>2328</v>
      </c>
      <c r="I211" s="173"/>
      <c r="J211" s="83"/>
      <c r="K211" s="81"/>
      <c r="L211" s="81"/>
      <c r="M211" s="81"/>
      <c r="N211" s="81"/>
      <c r="O211" s="81"/>
      <c r="P211" s="81"/>
      <c r="Q211" s="81"/>
      <c r="R211" s="81"/>
      <c r="S211" s="81"/>
      <c r="T211" s="81"/>
      <c r="U211" s="81"/>
      <c r="V211" s="81"/>
      <c r="W211" s="81"/>
      <c r="X211" s="81"/>
      <c r="Y211" s="81"/>
      <c r="Z211" s="81"/>
      <c r="AA211" s="81"/>
      <c r="AB211" s="81"/>
      <c r="AC211" s="82"/>
      <c r="AD211" s="81">
        <v>13274155.413136225</v>
      </c>
      <c r="AE211" s="81">
        <v>1854367.5643723821</v>
      </c>
      <c r="AF211" s="81">
        <v>1740321.9687871975</v>
      </c>
      <c r="AG211" s="81">
        <v>20628255.914662365</v>
      </c>
      <c r="AH211" s="81">
        <v>34238035.189556755</v>
      </c>
      <c r="AI211" s="81">
        <v>0</v>
      </c>
      <c r="AJ211" s="81">
        <v>0</v>
      </c>
      <c r="AK211" s="81">
        <v>2015294.4695131984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2379</v>
      </c>
      <c r="B212" s="80">
        <v>204</v>
      </c>
      <c r="C212" s="80">
        <v>16</v>
      </c>
      <c r="D212" s="80">
        <v>24</v>
      </c>
      <c r="E212" s="80">
        <v>2021</v>
      </c>
      <c r="F212" s="80" t="s">
        <v>75</v>
      </c>
      <c r="G212" s="182" t="s">
        <v>2377</v>
      </c>
      <c r="H212" s="80" t="s">
        <v>2378</v>
      </c>
      <c r="I212" s="173"/>
      <c r="J212" s="83"/>
      <c r="K212" s="81"/>
      <c r="L212" s="81"/>
      <c r="M212" s="81"/>
      <c r="N212" s="81"/>
      <c r="O212" s="81"/>
      <c r="P212" s="81"/>
      <c r="Q212" s="81"/>
      <c r="R212" s="81"/>
      <c r="S212" s="81"/>
      <c r="T212" s="81"/>
      <c r="U212" s="81"/>
      <c r="V212" s="81"/>
      <c r="W212" s="81"/>
      <c r="X212" s="81"/>
      <c r="Y212" s="81"/>
      <c r="Z212" s="81"/>
      <c r="AA212" s="81"/>
      <c r="AB212" s="81"/>
      <c r="AC212" s="82"/>
      <c r="AD212" s="81">
        <v>120735997.95070213</v>
      </c>
      <c r="AE212" s="81">
        <v>4006871.7611010987</v>
      </c>
      <c r="AF212" s="81">
        <v>4514986.239778107</v>
      </c>
      <c r="AG212" s="81">
        <v>81009354.641203254</v>
      </c>
      <c r="AH212" s="81">
        <v>89356870.028485566</v>
      </c>
      <c r="AI212" s="81">
        <v>0</v>
      </c>
      <c r="AJ212" s="81">
        <v>0</v>
      </c>
      <c r="AK212" s="81">
        <v>5572152.0374412341</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1692</v>
      </c>
      <c r="B213" s="80">
        <v>205</v>
      </c>
      <c r="C213" s="80">
        <v>16</v>
      </c>
      <c r="D213" s="80">
        <v>25</v>
      </c>
      <c r="E213" s="80">
        <v>2021</v>
      </c>
      <c r="F213" s="80" t="s">
        <v>75</v>
      </c>
      <c r="G213" s="182" t="s">
        <v>1690</v>
      </c>
      <c r="H213" s="80" t="s">
        <v>1691</v>
      </c>
      <c r="I213" s="173"/>
      <c r="J213" s="83"/>
      <c r="K213" s="81"/>
      <c r="L213" s="81"/>
      <c r="M213" s="81"/>
      <c r="N213" s="81"/>
      <c r="O213" s="81"/>
      <c r="P213" s="81"/>
      <c r="Q213" s="81"/>
      <c r="R213" s="81"/>
      <c r="S213" s="81"/>
      <c r="T213" s="81"/>
      <c r="U213" s="81"/>
      <c r="V213" s="81"/>
      <c r="W213" s="81"/>
      <c r="X213" s="81"/>
      <c r="Y213" s="81"/>
      <c r="Z213" s="81"/>
      <c r="AA213" s="81"/>
      <c r="AB213" s="81"/>
      <c r="AC213" s="82"/>
      <c r="AD213" s="81">
        <v>451345922.40182543</v>
      </c>
      <c r="AE213" s="81">
        <v>6262983.7236841461</v>
      </c>
      <c r="AF213" s="81">
        <v>7100841.9952873876</v>
      </c>
      <c r="AG213" s="81">
        <v>146337589.52903903</v>
      </c>
      <c r="AH213" s="81">
        <v>155611794.04315171</v>
      </c>
      <c r="AI213" s="81">
        <v>0</v>
      </c>
      <c r="AJ213" s="81">
        <v>0</v>
      </c>
      <c r="AK213" s="81">
        <v>9705783.1283967569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2349</v>
      </c>
      <c r="B214" s="80">
        <v>206</v>
      </c>
      <c r="C214" s="80">
        <v>16</v>
      </c>
      <c r="D214" s="80">
        <v>26</v>
      </c>
      <c r="E214" s="80">
        <v>2021</v>
      </c>
      <c r="F214" s="80" t="s">
        <v>75</v>
      </c>
      <c r="G214" s="182" t="s">
        <v>2347</v>
      </c>
      <c r="H214" s="80" t="s">
        <v>2348</v>
      </c>
      <c r="I214" s="173"/>
      <c r="J214" s="83"/>
      <c r="K214" s="81"/>
      <c r="L214" s="81"/>
      <c r="M214" s="81"/>
      <c r="N214" s="81"/>
      <c r="O214" s="81"/>
      <c r="P214" s="81"/>
      <c r="Q214" s="81"/>
      <c r="R214" s="81"/>
      <c r="S214" s="81"/>
      <c r="T214" s="81"/>
      <c r="U214" s="81"/>
      <c r="V214" s="81"/>
      <c r="W214" s="81"/>
      <c r="X214" s="81"/>
      <c r="Y214" s="81"/>
      <c r="Z214" s="81"/>
      <c r="AA214" s="81"/>
      <c r="AB214" s="81"/>
      <c r="AC214" s="82"/>
      <c r="AD214" s="81">
        <v>222051554.33118445</v>
      </c>
      <c r="AE214" s="81">
        <v>6578035.9096493507</v>
      </c>
      <c r="AF214" s="81">
        <v>10097151.045321949</v>
      </c>
      <c r="AG214" s="81">
        <v>186201091.96557811</v>
      </c>
      <c r="AH214" s="81">
        <v>172465184.79480141</v>
      </c>
      <c r="AI214" s="81">
        <v>0</v>
      </c>
      <c r="AJ214" s="81">
        <v>0</v>
      </c>
      <c r="AK214" s="81">
        <v>11277143.129343964</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2052</v>
      </c>
      <c r="H6" s="87" t="s">
        <v>2053</v>
      </c>
      <c r="I6" s="87" t="s">
        <v>2356</v>
      </c>
      <c r="J6" s="87" t="s">
        <v>2357</v>
      </c>
      <c r="K6" s="87">
        <v>38</v>
      </c>
      <c r="L6" s="87">
        <v>8</v>
      </c>
      <c r="M6" s="18"/>
      <c r="N6" s="87">
        <v>1</v>
      </c>
      <c r="O6" s="87" t="s">
        <v>1699</v>
      </c>
      <c r="P6" s="87" t="s">
        <v>1700</v>
      </c>
      <c r="Q6" s="87" t="s">
        <v>1247</v>
      </c>
      <c r="R6" s="18"/>
      <c r="S6" s="87">
        <v>1</v>
      </c>
      <c r="T6" s="87" t="s">
        <v>2052</v>
      </c>
      <c r="U6" s="87" t="s">
        <v>2053</v>
      </c>
      <c r="V6" s="87" t="s">
        <v>1247</v>
      </c>
      <c r="W6" s="18"/>
      <c r="X6" s="87">
        <v>1</v>
      </c>
      <c r="Y6" s="769" t="s">
        <v>1699</v>
      </c>
      <c r="Z6" s="87" t="s">
        <v>1700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1720</v>
      </c>
      <c r="P7" s="87" t="s">
        <v>1721</v>
      </c>
      <c r="Q7" s="87" t="s">
        <v>1247</v>
      </c>
      <c r="R7" s="18"/>
      <c r="S7" s="87">
        <v>2</v>
      </c>
      <c r="T7" s="86" t="s">
        <v>570</v>
      </c>
      <c r="U7" s="87" t="s">
        <v>1592</v>
      </c>
      <c r="V7" s="87" t="s">
        <v>1592</v>
      </c>
      <c r="W7" s="18"/>
      <c r="X7" s="87">
        <v>2</v>
      </c>
      <c r="Y7" s="769" t="s">
        <v>1720</v>
      </c>
      <c r="Z7" s="87" t="s">
        <v>1721</v>
      </c>
      <c r="AA7" s="87" t="s">
        <v>1247</v>
      </c>
      <c r="AB7" s="18"/>
      <c r="AC7" s="87">
        <v>2</v>
      </c>
      <c r="AD7" s="87" t="s">
        <v>1658</v>
      </c>
      <c r="AE7" s="87" t="s">
        <v>1659</v>
      </c>
      <c r="AF7" s="87" t="s">
        <v>1247</v>
      </c>
    </row>
    <row r="8" spans="1:32" ht="12">
      <c r="A8" s="18"/>
      <c r="B8" s="18"/>
      <c r="C8" s="18"/>
      <c r="D8" s="18"/>
      <c r="F8" s="18"/>
      <c r="G8" s="18"/>
      <c r="H8" s="18"/>
      <c r="I8" s="18"/>
      <c r="J8" s="18"/>
      <c r="K8" s="18"/>
      <c r="L8" s="18"/>
      <c r="M8" s="18"/>
      <c r="N8" s="87">
        <v>3</v>
      </c>
      <c r="O8" s="87" t="s">
        <v>1741</v>
      </c>
      <c r="P8" s="87" t="s">
        <v>1742</v>
      </c>
      <c r="Q8" s="87" t="s">
        <v>1247</v>
      </c>
      <c r="R8" s="18"/>
      <c r="S8" s="18"/>
      <c r="T8" s="18"/>
      <c r="U8" s="18"/>
      <c r="V8" s="18"/>
      <c r="W8" s="18"/>
      <c r="X8" s="87">
        <v>3</v>
      </c>
      <c r="Y8" s="769" t="s">
        <v>1741</v>
      </c>
      <c r="Z8" s="87" t="s">
        <v>1742</v>
      </c>
      <c r="AA8" s="87" t="s">
        <v>1247</v>
      </c>
      <c r="AB8" s="18"/>
      <c r="AC8" s="87">
        <v>3</v>
      </c>
      <c r="AD8" s="87" t="s">
        <v>2307</v>
      </c>
      <c r="AE8" s="87" t="s">
        <v>2308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1655</v>
      </c>
      <c r="P9" s="87" t="s">
        <v>1656</v>
      </c>
      <c r="Q9" s="87" t="s">
        <v>1247</v>
      </c>
      <c r="R9" s="18"/>
      <c r="S9" s="18"/>
      <c r="T9" s="18"/>
      <c r="U9" s="18"/>
      <c r="V9" s="18"/>
      <c r="W9" s="18"/>
      <c r="X9" s="87">
        <v>4</v>
      </c>
      <c r="Y9" s="769" t="s">
        <v>1655</v>
      </c>
      <c r="Z9" s="87" t="s">
        <v>1656</v>
      </c>
      <c r="AA9" s="87" t="s">
        <v>1247</v>
      </c>
      <c r="AB9" s="18"/>
      <c r="AC9" s="87">
        <v>4</v>
      </c>
      <c r="AD9" s="87" t="s">
        <v>2052</v>
      </c>
      <c r="AE9" s="87" t="s">
        <v>2053</v>
      </c>
      <c r="AF9" s="87" t="s">
        <v>1247</v>
      </c>
    </row>
    <row r="10" spans="1:32" ht="12">
      <c r="A10" s="18"/>
      <c r="B10" s="18"/>
      <c r="C10" s="18"/>
      <c r="D10" s="18"/>
      <c r="F10" s="85" t="s">
        <v>1247</v>
      </c>
      <c r="G10" s="86" t="s">
        <v>2052</v>
      </c>
      <c r="H10" s="87" t="s">
        <v>2053</v>
      </c>
      <c r="I10" s="87" t="s">
        <v>2356</v>
      </c>
      <c r="J10" s="87" t="s">
        <v>2357</v>
      </c>
      <c r="K10" s="85">
        <v>38</v>
      </c>
      <c r="L10" s="85">
        <v>8</v>
      </c>
      <c r="M10" s="18"/>
      <c r="N10" s="87">
        <v>5</v>
      </c>
      <c r="O10" s="87" t="s">
        <v>1779</v>
      </c>
      <c r="P10" s="87" t="s">
        <v>1780</v>
      </c>
      <c r="Q10" s="87" t="s">
        <v>1247</v>
      </c>
      <c r="R10" s="18"/>
      <c r="S10" s="18"/>
      <c r="T10" s="18"/>
      <c r="U10" s="18"/>
      <c r="V10" s="18"/>
      <c r="W10" s="18"/>
      <c r="X10" s="87">
        <v>5</v>
      </c>
      <c r="Y10" s="769" t="s">
        <v>1779</v>
      </c>
      <c r="Z10" s="87" t="s">
        <v>1780</v>
      </c>
      <c r="AA10" s="87" t="s">
        <v>1247</v>
      </c>
      <c r="AB10" s="18"/>
      <c r="AC10" s="87">
        <v>5</v>
      </c>
      <c r="AD10" s="87" t="s">
        <v>1682</v>
      </c>
      <c r="AE10" s="87" t="s">
        <v>1683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1800</v>
      </c>
      <c r="P11" s="87" t="s">
        <v>1801</v>
      </c>
      <c r="Q11" s="87" t="s">
        <v>1247</v>
      </c>
      <c r="R11" s="18"/>
      <c r="S11" s="18"/>
      <c r="T11" s="18"/>
      <c r="U11" s="18"/>
      <c r="V11" s="18"/>
      <c r="W11" s="18"/>
      <c r="X11" s="87">
        <v>6</v>
      </c>
      <c r="Y11" s="769" t="s">
        <v>1800</v>
      </c>
      <c r="Z11" s="87" t="s">
        <v>1801</v>
      </c>
      <c r="AA11" s="87" t="s">
        <v>1247</v>
      </c>
      <c r="AB11" s="18"/>
      <c r="AC11" s="87">
        <v>6</v>
      </c>
      <c r="AD11" s="87" t="s">
        <v>2351</v>
      </c>
      <c r="AE11" s="87" t="s">
        <v>2352</v>
      </c>
      <c r="AF11" s="87" t="s">
        <v>1247</v>
      </c>
    </row>
    <row r="12" spans="1:32" ht="12">
      <c r="A12" s="18"/>
      <c r="B12" s="18"/>
      <c r="C12" s="18"/>
      <c r="D12" s="18"/>
      <c r="F12" s="85" t="s">
        <v>1636</v>
      </c>
      <c r="G12" s="86" t="s">
        <v>2052</v>
      </c>
      <c r="H12" s="87"/>
      <c r="I12" s="87" t="s">
        <v>2052</v>
      </c>
      <c r="J12" s="87"/>
      <c r="K12" s="85" t="s">
        <v>1244</v>
      </c>
      <c r="L12" s="85"/>
      <c r="M12" s="18"/>
      <c r="N12" s="87">
        <v>7</v>
      </c>
      <c r="O12" s="87" t="s">
        <v>1821</v>
      </c>
      <c r="P12" s="87" t="s">
        <v>1822</v>
      </c>
      <c r="Q12" s="87" t="s">
        <v>1247</v>
      </c>
      <c r="R12" s="18"/>
      <c r="S12" s="18"/>
      <c r="T12" s="18"/>
      <c r="U12" s="18"/>
      <c r="V12" s="18"/>
      <c r="W12" s="18"/>
      <c r="X12" s="87">
        <v>7</v>
      </c>
      <c r="Y12" s="769" t="s">
        <v>1821</v>
      </c>
      <c r="Z12" s="87" t="s">
        <v>1822</v>
      </c>
      <c r="AA12" s="87" t="s">
        <v>1247</v>
      </c>
      <c r="AB12" s="18"/>
      <c r="AC12" s="87">
        <v>7</v>
      </c>
      <c r="AD12" s="87" t="s">
        <v>1674</v>
      </c>
      <c r="AE12" s="87" t="s">
        <v>1675</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1842</v>
      </c>
      <c r="P13" s="87" t="s">
        <v>1843</v>
      </c>
      <c r="Q13" s="87" t="s">
        <v>1247</v>
      </c>
      <c r="R13" s="18"/>
      <c r="S13" s="18"/>
      <c r="T13" s="18"/>
      <c r="U13" s="18"/>
      <c r="V13" s="18"/>
      <c r="W13" s="18"/>
      <c r="X13" s="87">
        <v>8</v>
      </c>
      <c r="Y13" s="769" t="s">
        <v>1842</v>
      </c>
      <c r="Z13" s="87" t="s">
        <v>1843</v>
      </c>
      <c r="AA13" s="87" t="s">
        <v>1247</v>
      </c>
      <c r="AB13" s="18"/>
      <c r="AC13" s="87">
        <v>8</v>
      </c>
      <c r="AD13" s="87" t="s">
        <v>1666</v>
      </c>
      <c r="AE13" s="87" t="s">
        <v>1667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1863</v>
      </c>
      <c r="P14" s="87" t="s">
        <v>1864</v>
      </c>
      <c r="Q14" s="87" t="s">
        <v>1247</v>
      </c>
      <c r="R14" s="18"/>
      <c r="S14" s="18"/>
      <c r="T14" s="18"/>
      <c r="U14" s="18"/>
      <c r="V14" s="18"/>
      <c r="W14" s="18"/>
      <c r="X14" s="87">
        <v>9</v>
      </c>
      <c r="Y14" s="769" t="s">
        <v>1863</v>
      </c>
      <c r="Z14" s="87" t="s">
        <v>1864</v>
      </c>
      <c r="AA14" s="87" t="s">
        <v>1247</v>
      </c>
      <c r="AB14" s="18"/>
      <c r="AC14" s="87">
        <v>9</v>
      </c>
      <c r="AD14" s="87" t="s">
        <v>2339</v>
      </c>
      <c r="AE14" s="87" t="s">
        <v>2340</v>
      </c>
      <c r="AF14" s="87" t="s">
        <v>1247</v>
      </c>
    </row>
    <row r="15" spans="1:32" ht="12">
      <c r="A15" s="18"/>
      <c r="B15" s="18"/>
      <c r="C15" s="18"/>
      <c r="D15" s="18"/>
      <c r="E15" s="18"/>
      <c r="F15" s="18"/>
      <c r="G15" s="18"/>
      <c r="H15" s="18"/>
      <c r="I15" s="18"/>
      <c r="J15" s="18"/>
      <c r="K15" s="18"/>
      <c r="L15" s="18"/>
      <c r="M15" s="18"/>
      <c r="N15" s="87">
        <v>10</v>
      </c>
      <c r="O15" s="87" t="s">
        <v>1884</v>
      </c>
      <c r="P15" s="87" t="s">
        <v>1885</v>
      </c>
      <c r="Q15" s="87" t="s">
        <v>1247</v>
      </c>
      <c r="R15" s="18"/>
      <c r="S15" s="18"/>
      <c r="T15" s="18"/>
      <c r="U15" s="18"/>
      <c r="V15" s="18"/>
      <c r="W15" s="18"/>
      <c r="X15" s="87">
        <v>10</v>
      </c>
      <c r="Y15" s="769" t="s">
        <v>1884</v>
      </c>
      <c r="Z15" s="87" t="s">
        <v>1885</v>
      </c>
      <c r="AA15" s="87" t="s">
        <v>1247</v>
      </c>
      <c r="AB15" s="18"/>
      <c r="AC15" s="87">
        <v>10</v>
      </c>
      <c r="AD15" s="87" t="s">
        <v>2311</v>
      </c>
      <c r="AE15" s="87" t="s">
        <v>2312</v>
      </c>
      <c r="AF15" s="87" t="s">
        <v>1247</v>
      </c>
    </row>
    <row r="16" spans="1:32" ht="12">
      <c r="A16" s="18"/>
      <c r="B16" s="18"/>
      <c r="C16" s="18"/>
      <c r="D16" s="18"/>
      <c r="E16" s="18"/>
      <c r="F16" s="18"/>
      <c r="G16" s="18"/>
      <c r="H16" s="18"/>
      <c r="I16" s="18"/>
      <c r="J16" s="18"/>
      <c r="K16" s="18"/>
      <c r="L16" s="18"/>
      <c r="M16" s="18"/>
      <c r="N16" s="87">
        <v>11</v>
      </c>
      <c r="O16" s="87" t="s">
        <v>1905</v>
      </c>
      <c r="P16" s="87" t="s">
        <v>1906</v>
      </c>
      <c r="Q16" s="87" t="s">
        <v>1247</v>
      </c>
      <c r="R16" s="18"/>
      <c r="S16" s="18"/>
      <c r="T16" s="18"/>
      <c r="U16" s="18"/>
      <c r="V16" s="18"/>
      <c r="W16" s="18"/>
      <c r="X16" s="87">
        <v>11</v>
      </c>
      <c r="Y16" s="769" t="s">
        <v>1905</v>
      </c>
      <c r="Z16" s="87" t="s">
        <v>1906</v>
      </c>
      <c r="AA16" s="87" t="s">
        <v>1247</v>
      </c>
      <c r="AB16" s="18"/>
      <c r="AC16" s="87">
        <v>11</v>
      </c>
      <c r="AD16" s="87" t="s">
        <v>2335</v>
      </c>
      <c r="AE16" s="87" t="s">
        <v>2336</v>
      </c>
      <c r="AF16" s="87" t="s">
        <v>1247</v>
      </c>
    </row>
    <row r="17" spans="1:32" ht="12">
      <c r="A17" s="18"/>
      <c r="B17" s="18"/>
      <c r="C17" s="18"/>
      <c r="D17" s="18"/>
      <c r="E17" s="18"/>
      <c r="F17" s="18"/>
      <c r="G17" s="18"/>
      <c r="H17" s="18"/>
      <c r="I17" s="18"/>
      <c r="J17" s="18"/>
      <c r="K17" s="18"/>
      <c r="L17" s="18"/>
      <c r="M17" s="18"/>
      <c r="N17" s="87">
        <v>12</v>
      </c>
      <c r="O17" s="87" t="s">
        <v>1926</v>
      </c>
      <c r="P17" s="87" t="s">
        <v>1927</v>
      </c>
      <c r="Q17" s="87" t="s">
        <v>1247</v>
      </c>
      <c r="R17" s="18"/>
      <c r="S17" s="18"/>
      <c r="T17" s="18"/>
      <c r="U17" s="18"/>
      <c r="V17" s="18"/>
      <c r="W17" s="18"/>
      <c r="X17" s="87">
        <v>12</v>
      </c>
      <c r="Y17" s="769" t="s">
        <v>1926</v>
      </c>
      <c r="Z17" s="87" t="s">
        <v>1927</v>
      </c>
      <c r="AA17" s="87" t="s">
        <v>1247</v>
      </c>
      <c r="AB17" s="18"/>
      <c r="AC17" s="87">
        <v>12</v>
      </c>
      <c r="AD17" s="87" t="s">
        <v>2303</v>
      </c>
      <c r="AE17" s="87" t="s">
        <v>2304</v>
      </c>
      <c r="AF17" s="87" t="s">
        <v>1247</v>
      </c>
    </row>
    <row r="18" spans="1:32" ht="12">
      <c r="A18" s="18"/>
      <c r="B18" s="18"/>
      <c r="C18" s="18"/>
      <c r="D18" s="18"/>
      <c r="E18" s="18"/>
      <c r="F18" s="18"/>
      <c r="G18" s="18"/>
      <c r="H18" s="18"/>
      <c r="I18" s="18"/>
      <c r="J18" s="18"/>
      <c r="K18" s="18"/>
      <c r="L18" s="18"/>
      <c r="M18" s="18"/>
      <c r="N18" s="87">
        <v>13</v>
      </c>
      <c r="O18" s="87" t="s">
        <v>1947</v>
      </c>
      <c r="P18" s="87" t="s">
        <v>1948</v>
      </c>
      <c r="Q18" s="87" t="s">
        <v>1247</v>
      </c>
      <c r="R18" s="18"/>
      <c r="S18" s="18"/>
      <c r="T18" s="18"/>
      <c r="U18" s="18"/>
      <c r="V18" s="18"/>
      <c r="W18" s="18"/>
      <c r="X18" s="87">
        <v>13</v>
      </c>
      <c r="Y18" s="769" t="s">
        <v>1947</v>
      </c>
      <c r="Z18" s="87" t="s">
        <v>1948</v>
      </c>
      <c r="AA18" s="87" t="s">
        <v>1247</v>
      </c>
      <c r="AB18" s="18"/>
      <c r="AC18" s="87">
        <v>13</v>
      </c>
      <c r="AD18" s="87" t="s">
        <v>2323</v>
      </c>
      <c r="AE18" s="87" t="s">
        <v>2324</v>
      </c>
      <c r="AF18" s="87" t="s">
        <v>1247</v>
      </c>
    </row>
    <row r="19" spans="1:32" ht="12">
      <c r="A19" s="18"/>
      <c r="B19" s="18"/>
      <c r="C19" s="18"/>
      <c r="D19" s="18"/>
      <c r="E19" s="18"/>
      <c r="F19" s="18"/>
      <c r="G19" s="18"/>
      <c r="H19" s="18"/>
      <c r="I19" s="18"/>
      <c r="J19" s="18"/>
      <c r="K19" s="18"/>
      <c r="L19" s="18"/>
      <c r="M19" s="18"/>
      <c r="N19" s="87">
        <v>14</v>
      </c>
      <c r="O19" s="87" t="s">
        <v>1968</v>
      </c>
      <c r="P19" s="87" t="s">
        <v>1969</v>
      </c>
      <c r="Q19" s="87" t="s">
        <v>1247</v>
      </c>
      <c r="R19" s="18"/>
      <c r="S19" s="18"/>
      <c r="T19" s="18"/>
      <c r="U19" s="18"/>
      <c r="V19" s="18"/>
      <c r="W19" s="18"/>
      <c r="X19" s="87">
        <v>14</v>
      </c>
      <c r="Y19" s="769" t="s">
        <v>1968</v>
      </c>
      <c r="Z19" s="87" t="s">
        <v>1969</v>
      </c>
      <c r="AA19" s="87" t="s">
        <v>1247</v>
      </c>
      <c r="AB19" s="18"/>
      <c r="AC19" s="87">
        <v>14</v>
      </c>
      <c r="AD19" s="87" t="s">
        <v>1678</v>
      </c>
      <c r="AE19" s="87" t="s">
        <v>1679</v>
      </c>
      <c r="AF19" s="87" t="s">
        <v>1247</v>
      </c>
    </row>
    <row r="20" spans="1:32" ht="12">
      <c r="A20" s="18"/>
      <c r="B20" s="18"/>
      <c r="C20" s="18"/>
      <c r="D20" s="18"/>
      <c r="E20" s="18"/>
      <c r="F20" s="18"/>
      <c r="G20" s="18"/>
      <c r="H20" s="18"/>
      <c r="I20" s="18"/>
      <c r="J20" s="18"/>
      <c r="K20" s="18"/>
      <c r="L20" s="18"/>
      <c r="M20" s="18"/>
      <c r="N20" s="87">
        <v>15</v>
      </c>
      <c r="O20" s="87" t="s">
        <v>1989</v>
      </c>
      <c r="P20" s="87" t="s">
        <v>1990</v>
      </c>
      <c r="Q20" s="87" t="s">
        <v>1247</v>
      </c>
      <c r="R20" s="18"/>
      <c r="S20" s="18"/>
      <c r="T20" s="18"/>
      <c r="U20" s="18"/>
      <c r="V20" s="18"/>
      <c r="W20" s="18"/>
      <c r="X20" s="87">
        <v>15</v>
      </c>
      <c r="Y20" s="769" t="s">
        <v>1989</v>
      </c>
      <c r="Z20" s="87" t="s">
        <v>1990</v>
      </c>
      <c r="AA20" s="87" t="s">
        <v>1247</v>
      </c>
      <c r="AB20" s="18"/>
      <c r="AC20" s="87">
        <v>15</v>
      </c>
      <c r="AD20" s="87" t="s">
        <v>1662</v>
      </c>
      <c r="AE20" s="87" t="s">
        <v>1663</v>
      </c>
      <c r="AF20" s="87" t="s">
        <v>1247</v>
      </c>
    </row>
    <row r="21" spans="1:32" ht="12">
      <c r="A21" s="18"/>
      <c r="B21" s="18"/>
      <c r="C21" s="18"/>
      <c r="D21" s="18"/>
      <c r="E21" s="18"/>
      <c r="F21" s="18"/>
      <c r="G21" s="18"/>
      <c r="H21" s="18"/>
      <c r="I21" s="18"/>
      <c r="J21" s="18"/>
      <c r="K21" s="18"/>
      <c r="L21" s="18"/>
      <c r="M21" s="18"/>
      <c r="N21" s="87">
        <v>16</v>
      </c>
      <c r="O21" s="87" t="s">
        <v>2010</v>
      </c>
      <c r="P21" s="87" t="s">
        <v>2011</v>
      </c>
      <c r="Q21" s="87" t="s">
        <v>1247</v>
      </c>
      <c r="R21" s="18"/>
      <c r="S21" s="18"/>
      <c r="T21" s="18"/>
      <c r="U21" s="18"/>
      <c r="V21" s="18"/>
      <c r="W21" s="18"/>
      <c r="X21" s="87">
        <v>16</v>
      </c>
      <c r="Y21" s="769" t="s">
        <v>2010</v>
      </c>
      <c r="Z21" s="87" t="s">
        <v>2011</v>
      </c>
      <c r="AA21" s="87" t="s">
        <v>1247</v>
      </c>
      <c r="AB21" s="18"/>
      <c r="AC21" s="87">
        <v>16</v>
      </c>
      <c r="AD21" s="87" t="s">
        <v>2331</v>
      </c>
      <c r="AE21" s="87" t="s">
        <v>2332</v>
      </c>
      <c r="AF21" s="87" t="s">
        <v>1247</v>
      </c>
    </row>
    <row r="22" spans="1:32" ht="12">
      <c r="A22" s="18"/>
      <c r="B22" s="18"/>
      <c r="C22" s="18"/>
      <c r="D22" s="18"/>
      <c r="E22" s="18"/>
      <c r="F22" s="18"/>
      <c r="G22" s="18"/>
      <c r="H22" s="18"/>
      <c r="I22" s="18"/>
      <c r="J22" s="18"/>
      <c r="K22" s="18"/>
      <c r="L22" s="18"/>
      <c r="M22" s="18"/>
      <c r="N22" s="87">
        <v>17</v>
      </c>
      <c r="O22" s="87" t="s">
        <v>2031</v>
      </c>
      <c r="P22" s="87" t="s">
        <v>2032</v>
      </c>
      <c r="Q22" s="87" t="s">
        <v>1247</v>
      </c>
      <c r="R22" s="18"/>
      <c r="S22" s="18"/>
      <c r="T22" s="18"/>
      <c r="U22" s="18"/>
      <c r="V22" s="18"/>
      <c r="W22" s="18"/>
      <c r="X22" s="87">
        <v>17</v>
      </c>
      <c r="Y22" s="769" t="s">
        <v>2031</v>
      </c>
      <c r="Z22" s="87" t="s">
        <v>2032</v>
      </c>
      <c r="AA22" s="87" t="s">
        <v>1247</v>
      </c>
      <c r="AB22" s="18"/>
      <c r="AC22" s="87">
        <v>17</v>
      </c>
      <c r="AD22" s="87" t="s">
        <v>2343</v>
      </c>
      <c r="AE22" s="87" t="s">
        <v>2344</v>
      </c>
      <c r="AF22" s="87" t="s">
        <v>1247</v>
      </c>
    </row>
    <row r="23" spans="1:32" ht="12">
      <c r="A23" s="18"/>
      <c r="B23" s="18"/>
      <c r="C23" s="18"/>
      <c r="D23" s="18"/>
      <c r="E23" s="18"/>
      <c r="F23" s="18"/>
      <c r="G23" s="18"/>
      <c r="H23" s="18"/>
      <c r="I23" s="18"/>
      <c r="J23" s="18"/>
      <c r="K23" s="18"/>
      <c r="L23" s="18"/>
      <c r="M23" s="18"/>
      <c r="N23" s="87">
        <v>18</v>
      </c>
      <c r="O23" s="87" t="s">
        <v>2052</v>
      </c>
      <c r="P23" s="87" t="s">
        <v>2053</v>
      </c>
      <c r="Q23" s="87" t="s">
        <v>1247</v>
      </c>
      <c r="R23" s="18"/>
      <c r="S23" s="18"/>
      <c r="T23" s="18"/>
      <c r="U23" s="18"/>
      <c r="V23" s="18"/>
      <c r="W23" s="18"/>
      <c r="X23" s="87">
        <v>18</v>
      </c>
      <c r="Y23" s="769" t="s">
        <v>2052</v>
      </c>
      <c r="Z23" s="87" t="s">
        <v>2053</v>
      </c>
      <c r="AA23" s="87" t="s">
        <v>1247</v>
      </c>
      <c r="AB23" s="18"/>
      <c r="AC23" s="87">
        <v>18</v>
      </c>
      <c r="AD23" s="87" t="s">
        <v>2319</v>
      </c>
      <c r="AE23" s="87" t="s">
        <v>2320</v>
      </c>
      <c r="AF23" s="87" t="s">
        <v>1247</v>
      </c>
    </row>
    <row r="24" spans="1:32" ht="12">
      <c r="A24" s="18"/>
      <c r="B24" s="18"/>
      <c r="C24" s="18"/>
      <c r="D24" s="18"/>
      <c r="E24" s="18"/>
      <c r="F24" s="18"/>
      <c r="G24" s="18"/>
      <c r="H24" s="18"/>
      <c r="I24" s="18"/>
      <c r="J24" s="18"/>
      <c r="K24" s="18"/>
      <c r="L24" s="18"/>
      <c r="M24" s="18"/>
      <c r="N24" s="87">
        <v>19</v>
      </c>
      <c r="O24" s="87" t="s">
        <v>2073</v>
      </c>
      <c r="P24" s="87" t="s">
        <v>2074</v>
      </c>
      <c r="Q24" s="87" t="s">
        <v>1247</v>
      </c>
      <c r="R24" s="18"/>
      <c r="S24" s="18"/>
      <c r="T24" s="18"/>
      <c r="U24" s="18"/>
      <c r="V24" s="18"/>
      <c r="W24" s="18"/>
      <c r="X24" s="87">
        <v>19</v>
      </c>
      <c r="Y24" s="769" t="s">
        <v>2073</v>
      </c>
      <c r="Z24" s="87" t="s">
        <v>2074</v>
      </c>
      <c r="AA24" s="87" t="s">
        <v>1247</v>
      </c>
      <c r="AB24" s="18"/>
      <c r="AC24" s="87">
        <v>19</v>
      </c>
      <c r="AD24" s="87" t="s">
        <v>1694</v>
      </c>
      <c r="AE24" s="87" t="s">
        <v>1695</v>
      </c>
      <c r="AF24" s="87" t="s">
        <v>1247</v>
      </c>
    </row>
    <row r="25" spans="1:32" ht="12">
      <c r="A25" s="18"/>
      <c r="B25" s="18"/>
      <c r="C25" s="18"/>
      <c r="D25" s="18"/>
      <c r="E25" s="18"/>
      <c r="F25" s="18"/>
      <c r="G25" s="18"/>
      <c r="H25" s="18"/>
      <c r="I25" s="18"/>
      <c r="J25" s="18"/>
      <c r="K25" s="18"/>
      <c r="L25" s="18"/>
      <c r="M25" s="18"/>
      <c r="N25" s="87">
        <v>20</v>
      </c>
      <c r="O25" s="87" t="s">
        <v>2094</v>
      </c>
      <c r="P25" s="87" t="s">
        <v>2095</v>
      </c>
      <c r="Q25" s="87" t="s">
        <v>1247</v>
      </c>
      <c r="R25" s="18"/>
      <c r="S25" s="18"/>
      <c r="T25" s="18"/>
      <c r="U25" s="18"/>
      <c r="V25" s="18"/>
      <c r="W25" s="18"/>
      <c r="X25" s="87">
        <v>20</v>
      </c>
      <c r="Y25" s="769" t="s">
        <v>2094</v>
      </c>
      <c r="Z25" s="87" t="s">
        <v>2095</v>
      </c>
      <c r="AA25" s="87" t="s">
        <v>1247</v>
      </c>
      <c r="AB25" s="18"/>
      <c r="AC25" s="87">
        <v>20</v>
      </c>
      <c r="AD25" s="87" t="s">
        <v>2315</v>
      </c>
      <c r="AE25" s="87" t="s">
        <v>2316</v>
      </c>
      <c r="AF25" s="87" t="s">
        <v>1247</v>
      </c>
    </row>
    <row r="26" spans="1:32" ht="12">
      <c r="A26" s="18"/>
      <c r="B26" s="18"/>
      <c r="C26" s="18"/>
      <c r="D26" s="18"/>
      <c r="E26" s="18"/>
      <c r="F26" s="18"/>
      <c r="G26" s="18"/>
      <c r="H26" s="18"/>
      <c r="I26" s="18"/>
      <c r="J26" s="18"/>
      <c r="K26" s="18"/>
      <c r="L26" s="18"/>
      <c r="M26" s="18"/>
      <c r="N26" s="87">
        <v>21</v>
      </c>
      <c r="O26" s="87" t="s">
        <v>2115</v>
      </c>
      <c r="P26" s="87" t="s">
        <v>2116</v>
      </c>
      <c r="Q26" s="87" t="s">
        <v>1247</v>
      </c>
      <c r="R26" s="18"/>
      <c r="S26" s="18"/>
      <c r="T26" s="18"/>
      <c r="U26" s="18"/>
      <c r="V26" s="18"/>
      <c r="W26" s="18"/>
      <c r="X26" s="87">
        <v>21</v>
      </c>
      <c r="Y26" s="769" t="s">
        <v>2115</v>
      </c>
      <c r="Z26" s="87" t="s">
        <v>2116</v>
      </c>
      <c r="AA26" s="87" t="s">
        <v>1247</v>
      </c>
      <c r="AB26" s="18"/>
      <c r="AC26" s="87">
        <v>21</v>
      </c>
      <c r="AD26" s="87" t="s">
        <v>1686</v>
      </c>
      <c r="AE26" s="87" t="s">
        <v>1687</v>
      </c>
      <c r="AF26" s="87" t="s">
        <v>1247</v>
      </c>
    </row>
    <row r="27" spans="1:32" ht="12">
      <c r="A27" s="18"/>
      <c r="B27" s="18"/>
      <c r="C27" s="18"/>
      <c r="D27" s="18"/>
      <c r="E27" s="18"/>
      <c r="F27" s="18"/>
      <c r="G27" s="18"/>
      <c r="H27" s="18"/>
      <c r="I27" s="18"/>
      <c r="J27" s="18"/>
      <c r="K27" s="18"/>
      <c r="L27" s="18"/>
      <c r="M27" s="18"/>
      <c r="N27" s="87">
        <v>22</v>
      </c>
      <c r="O27" s="87" t="s">
        <v>2136</v>
      </c>
      <c r="P27" s="87" t="s">
        <v>2137</v>
      </c>
      <c r="Q27" s="87" t="s">
        <v>1247</v>
      </c>
      <c r="R27" s="18"/>
      <c r="S27" s="18"/>
      <c r="T27" s="18"/>
      <c r="U27" s="18"/>
      <c r="V27" s="18"/>
      <c r="W27" s="18"/>
      <c r="X27" s="87">
        <v>22</v>
      </c>
      <c r="Y27" s="769" t="s">
        <v>2136</v>
      </c>
      <c r="Z27" s="87" t="s">
        <v>2137</v>
      </c>
      <c r="AA27" s="87" t="s">
        <v>1247</v>
      </c>
      <c r="AB27" s="18"/>
      <c r="AC27" s="87">
        <v>22</v>
      </c>
      <c r="AD27" s="87" t="s">
        <v>1670</v>
      </c>
      <c r="AE27" s="87" t="s">
        <v>1671</v>
      </c>
      <c r="AF27" s="87" t="s">
        <v>1247</v>
      </c>
    </row>
    <row r="28" spans="1:32" ht="12">
      <c r="A28" s="18"/>
      <c r="B28" s="18"/>
      <c r="C28" s="18"/>
      <c r="D28" s="18"/>
      <c r="E28" s="18"/>
      <c r="F28" s="18"/>
      <c r="G28" s="18"/>
      <c r="H28" s="18"/>
      <c r="I28" s="18"/>
      <c r="J28" s="18"/>
      <c r="K28" s="18"/>
      <c r="L28" s="18"/>
      <c r="M28" s="18"/>
      <c r="N28" s="87">
        <v>23</v>
      </c>
      <c r="O28" s="87" t="s">
        <v>2157</v>
      </c>
      <c r="P28" s="87" t="s">
        <v>2158</v>
      </c>
      <c r="Q28" s="87" t="s">
        <v>1247</v>
      </c>
      <c r="R28" s="18"/>
      <c r="S28" s="18"/>
      <c r="T28" s="18"/>
      <c r="U28" s="18"/>
      <c r="V28" s="18"/>
      <c r="W28" s="18"/>
      <c r="X28" s="87">
        <v>23</v>
      </c>
      <c r="Y28" s="769" t="s">
        <v>2157</v>
      </c>
      <c r="Z28" s="87" t="s">
        <v>2158</v>
      </c>
      <c r="AA28" s="87" t="s">
        <v>1247</v>
      </c>
      <c r="AB28" s="18"/>
      <c r="AC28" s="87">
        <v>23</v>
      </c>
      <c r="AD28" s="87" t="s">
        <v>2327</v>
      </c>
      <c r="AE28" s="87" t="s">
        <v>2328</v>
      </c>
      <c r="AF28" s="87" t="s">
        <v>1247</v>
      </c>
    </row>
    <row r="29" spans="1:32" ht="12">
      <c r="A29" s="18"/>
      <c r="B29" s="18"/>
      <c r="C29" s="18"/>
      <c r="D29" s="18"/>
      <c r="E29" s="18"/>
      <c r="F29" s="18"/>
      <c r="G29" s="18"/>
      <c r="H29" s="18"/>
      <c r="I29" s="18"/>
      <c r="J29" s="18"/>
      <c r="K29" s="18"/>
      <c r="L29" s="18"/>
      <c r="M29" s="18"/>
      <c r="N29" s="87">
        <v>24</v>
      </c>
      <c r="O29" s="87" t="s">
        <v>2178</v>
      </c>
      <c r="P29" s="87" t="s">
        <v>2179</v>
      </c>
      <c r="Q29" s="87" t="s">
        <v>1247</v>
      </c>
      <c r="R29" s="18"/>
      <c r="S29" s="18"/>
      <c r="T29" s="18"/>
      <c r="U29" s="18"/>
      <c r="V29" s="18"/>
      <c r="W29" s="18"/>
      <c r="X29" s="87">
        <v>24</v>
      </c>
      <c r="Y29" s="769" t="s">
        <v>2178</v>
      </c>
      <c r="Z29" s="87" t="s">
        <v>2179</v>
      </c>
      <c r="AA29" s="87" t="s">
        <v>1247</v>
      </c>
      <c r="AB29" s="18"/>
      <c r="AC29" s="87">
        <v>24</v>
      </c>
      <c r="AD29" s="87" t="s">
        <v>2377</v>
      </c>
      <c r="AE29" s="87" t="s">
        <v>2378</v>
      </c>
      <c r="AF29" s="87" t="s">
        <v>1247</v>
      </c>
    </row>
    <row r="30" spans="1:32" ht="12">
      <c r="A30" s="18"/>
      <c r="B30" s="18"/>
      <c r="C30" s="18"/>
      <c r="D30" s="18"/>
      <c r="E30" s="18"/>
      <c r="F30" s="18"/>
      <c r="G30" s="18"/>
      <c r="H30" s="18"/>
      <c r="I30" s="18"/>
      <c r="J30" s="18"/>
      <c r="K30" s="18"/>
      <c r="L30" s="18"/>
      <c r="M30" s="18"/>
      <c r="N30" s="87">
        <v>25</v>
      </c>
      <c r="O30" s="87" t="s">
        <v>2199</v>
      </c>
      <c r="P30" s="87" t="s">
        <v>2200</v>
      </c>
      <c r="Q30" s="87" t="s">
        <v>1247</v>
      </c>
      <c r="R30" s="18"/>
      <c r="S30" s="18"/>
      <c r="T30" s="18"/>
      <c r="U30" s="18"/>
      <c r="V30" s="18"/>
      <c r="W30" s="18"/>
      <c r="X30" s="87">
        <v>25</v>
      </c>
      <c r="Y30" s="769" t="s">
        <v>2199</v>
      </c>
      <c r="Z30" s="87" t="s">
        <v>2200</v>
      </c>
      <c r="AA30" s="87" t="s">
        <v>1247</v>
      </c>
      <c r="AB30" s="18"/>
      <c r="AC30" s="87">
        <v>25</v>
      </c>
      <c r="AD30" s="87" t="s">
        <v>1690</v>
      </c>
      <c r="AE30" s="87" t="s">
        <v>1691</v>
      </c>
      <c r="AF30" s="87" t="s">
        <v>1247</v>
      </c>
    </row>
    <row r="31" spans="1:32" ht="12">
      <c r="A31" s="18"/>
      <c r="B31" s="18"/>
      <c r="C31" s="18"/>
      <c r="D31" s="18"/>
      <c r="E31" s="18"/>
      <c r="F31" s="18"/>
      <c r="G31" s="18"/>
      <c r="H31" s="18"/>
      <c r="I31" s="18"/>
      <c r="J31" s="18"/>
      <c r="K31" s="18"/>
      <c r="L31" s="18"/>
      <c r="M31" s="18"/>
      <c r="N31" s="87">
        <v>26</v>
      </c>
      <c r="O31" s="87" t="s">
        <v>2220</v>
      </c>
      <c r="P31" s="87" t="s">
        <v>2221</v>
      </c>
      <c r="Q31" s="87" t="s">
        <v>1247</v>
      </c>
      <c r="R31" s="18"/>
      <c r="S31" s="18"/>
      <c r="T31" s="18"/>
      <c r="U31" s="18"/>
      <c r="V31" s="18"/>
      <c r="W31" s="18"/>
      <c r="X31" s="87">
        <v>26</v>
      </c>
      <c r="Y31" s="769" t="s">
        <v>2220</v>
      </c>
      <c r="Z31" s="87" t="s">
        <v>2221</v>
      </c>
      <c r="AA31" s="87" t="s">
        <v>1247</v>
      </c>
      <c r="AB31" s="18"/>
      <c r="AC31" s="87">
        <v>26</v>
      </c>
      <c r="AD31" s="87" t="s">
        <v>2347</v>
      </c>
      <c r="AE31" s="87" t="s">
        <v>2348</v>
      </c>
      <c r="AF31" s="87" t="s">
        <v>1247</v>
      </c>
    </row>
    <row r="32" spans="1:32" ht="12">
      <c r="A32" s="18"/>
      <c r="B32" s="18"/>
      <c r="C32" s="18"/>
      <c r="D32" s="18"/>
      <c r="E32" s="18"/>
      <c r="F32" s="18"/>
      <c r="G32" s="18"/>
      <c r="H32" s="18"/>
      <c r="I32" s="18"/>
      <c r="J32" s="18"/>
      <c r="K32" s="18"/>
      <c r="L32" s="18"/>
      <c r="M32" s="18"/>
      <c r="N32" s="87">
        <v>27</v>
      </c>
      <c r="O32" s="87" t="s">
        <v>2241</v>
      </c>
      <c r="P32" s="87" t="s">
        <v>2242</v>
      </c>
      <c r="Q32" s="87" t="s">
        <v>1247</v>
      </c>
      <c r="R32" s="18"/>
      <c r="S32" s="18"/>
      <c r="T32" s="18"/>
      <c r="U32" s="18"/>
      <c r="V32" s="18"/>
      <c r="W32" s="18"/>
      <c r="X32" s="87">
        <v>27</v>
      </c>
      <c r="Y32" s="769" t="s">
        <v>2241</v>
      </c>
      <c r="Z32" s="87" t="s">
        <v>2242</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2262</v>
      </c>
      <c r="P33" s="87" t="s">
        <v>2263</v>
      </c>
      <c r="Q33" s="87" t="s">
        <v>1247</v>
      </c>
      <c r="R33" s="18"/>
      <c r="S33" s="18"/>
      <c r="T33" s="18"/>
      <c r="U33" s="18"/>
      <c r="V33" s="18"/>
      <c r="W33" s="18"/>
      <c r="X33" s="87">
        <v>28</v>
      </c>
      <c r="Y33" s="769" t="s">
        <v>2262</v>
      </c>
      <c r="Z33" s="87" t="s">
        <v>2263</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2283</v>
      </c>
      <c r="P34" s="87" t="s">
        <v>2284</v>
      </c>
      <c r="Q34" s="87" t="s">
        <v>1247</v>
      </c>
      <c r="R34" s="18"/>
      <c r="S34" s="18"/>
      <c r="T34" s="18"/>
      <c r="U34" s="18"/>
      <c r="V34" s="18"/>
      <c r="W34" s="18"/>
      <c r="X34" s="87">
        <v>29</v>
      </c>
      <c r="Y34" s="769" t="s">
        <v>2283</v>
      </c>
      <c r="Z34" s="87" t="s">
        <v>2284</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2356</v>
      </c>
      <c r="P36" s="87" t="s">
        <v>2357</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05</v>
      </c>
      <c r="I4" s="80" t="str">
        <f>HLOOKUP(I3,比較地域マスタ!$E$5:$L$6,2,0)</f>
        <v>秋田県</v>
      </c>
      <c r="J4" s="80" t="str">
        <f>HLOOKUP(J3,比較地域マスタ!$E$5:$L$6,2,0)</f>
        <v>羽後町</v>
      </c>
      <c r="K4" s="80" t="str">
        <f>HLOOKUP(K3,比較地域マスタ!$E$5:$L$6,2,0)</f>
        <v>05463</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羽後町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36.07227798581048</v>
      </c>
      <c r="BB5" s="34"/>
      <c r="BC5" s="19"/>
      <c r="BD5" s="364">
        <f>AC35</f>
        <v>32.902180660519086</v>
      </c>
      <c r="BE5" s="34"/>
      <c r="BF5" s="19"/>
      <c r="BG5" s="364">
        <f>AK35</f>
        <v>32.56675227824244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23.74853161393759</v>
      </c>
      <c r="BA6" s="19"/>
      <c r="BB6" s="34"/>
      <c r="BC6" s="364">
        <f>AC36</f>
        <v>24.254710109499538</v>
      </c>
      <c r="BD6" s="19"/>
      <c r="BE6" s="34"/>
      <c r="BF6" s="364">
        <f>AK36</f>
        <v>20.027175609608605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2.6664334624649872</v>
      </c>
      <c r="BA7" s="19"/>
      <c r="BB7" s="34"/>
      <c r="BC7" s="364">
        <f>AC37</f>
        <v>1.5574303238422555</v>
      </c>
      <c r="BD7" s="19"/>
      <c r="BE7" s="34"/>
      <c r="BF7" s="364">
        <f t="shared" ref="BF7:BF8" si="0">AK37</f>
        <v>1.6107236356945989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9.6573129094079011</v>
      </c>
      <c r="BA8" s="19"/>
      <c r="BB8" s="34"/>
      <c r="BC8" s="364">
        <f>AC38</f>
        <v>7.0900402271772967</v>
      </c>
      <c r="BD8" s="19"/>
      <c r="BE8" s="34"/>
      <c r="BF8" s="364">
        <f t="shared" si="0"/>
        <v>10.928853032939235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122.81854060470498</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12.705420479596023</v>
      </c>
      <c r="BA9" s="364">
        <f>AZ9</f>
        <v>12.705420479596023</v>
      </c>
      <c r="BB9" s="34"/>
      <c r="BC9" s="364">
        <f>AC39</f>
        <v>16.155067368474679</v>
      </c>
      <c r="BD9" s="364">
        <f>AC39</f>
        <v>16.155067368474679</v>
      </c>
      <c r="BE9" s="34"/>
      <c r="BF9" s="364">
        <f>AK39</f>
        <v>12.440882009789778</v>
      </c>
      <c r="BG9" s="364">
        <f>AK39</f>
        <v>12.440882009789778</v>
      </c>
      <c r="BH9" s="34"/>
    </row>
    <row r="10" spans="1:62" ht="17.100000000000001" customHeight="1" thickBot="1">
      <c r="B10" s="366"/>
      <c r="C10" s="367"/>
      <c r="D10" s="369"/>
      <c r="E10" s="369"/>
      <c r="F10" s="369"/>
      <c r="G10" s="368"/>
      <c r="H10" s="368"/>
      <c r="I10" s="369"/>
      <c r="J10" s="370"/>
      <c r="K10" s="377"/>
      <c r="L10" s="286" t="s">
        <v>31</v>
      </c>
      <c r="M10" s="286"/>
      <c r="N10" s="622"/>
      <c r="O10" s="1025">
        <f>SUM(O11:O13)</f>
        <v>36.07227798581048</v>
      </c>
      <c r="P10" s="501">
        <f t="shared" ref="P10:P22" si="1">O10/$O$9</f>
        <v>0.29370384803634941</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31.255350702029755</v>
      </c>
      <c r="BA10" s="364">
        <f>AZ10</f>
        <v>31.255350702029755</v>
      </c>
      <c r="BB10" s="34"/>
      <c r="BC10" s="364">
        <f>AC40</f>
        <v>34.284766591431051</v>
      </c>
      <c r="BD10" s="364">
        <f>AC40</f>
        <v>34.284766591431051</v>
      </c>
      <c r="BE10" s="34"/>
      <c r="BF10" s="364">
        <f>AK40</f>
        <v>22.422917801017338</v>
      </c>
      <c r="BG10" s="364">
        <f>AK40</f>
        <v>22.422917801017338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23.74853161393759</v>
      </c>
      <c r="P11" s="502">
        <f t="shared" si="1"/>
        <v>0.1933627569340115</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41.381000025110737</v>
      </c>
      <c r="BB11" s="34"/>
      <c r="BC11" s="364"/>
      <c r="BD11" s="364">
        <f>AC41</f>
        <v>36.768230634298739</v>
      </c>
      <c r="BE11" s="34"/>
      <c r="BF11" s="19"/>
      <c r="BG11" s="364">
        <f>AK41</f>
        <v>29.139897896024166</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2.6664334624649872</v>
      </c>
      <c r="P12" s="502">
        <f t="shared" si="1"/>
        <v>2.1710349669818829E-2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40.276642044870854</v>
      </c>
      <c r="BA12" s="19"/>
      <c r="BB12" s="34"/>
      <c r="BC12" s="364">
        <f>AC42</f>
        <v>35.476459189479471</v>
      </c>
      <c r="BD12" s="19"/>
      <c r="BE12" s="34"/>
      <c r="BF12" s="364">
        <f>AK42</f>
        <v>28.306714837919174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9.6573129094079011</v>
      </c>
      <c r="P13" s="502">
        <f t="shared" si="1"/>
        <v>7.8630741432519066E-2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1.1043579802398849</v>
      </c>
      <c r="BA13" s="19"/>
      <c r="BB13" s="34"/>
      <c r="BC13" s="364">
        <f>AC45</f>
        <v>1.2917714448192661</v>
      </c>
      <c r="BD13" s="19"/>
      <c r="BE13" s="34"/>
      <c r="BF13" s="364">
        <f>AK45</f>
        <v>0.83318305810499194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12.705420479596023</v>
      </c>
      <c r="P14" s="501">
        <f t="shared" si="1"/>
        <v>0.10344871724611016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31.255350702029755</v>
      </c>
      <c r="P15" s="501">
        <f t="shared" si="1"/>
        <v>0.25448397732249567</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1.4044914121579835</v>
      </c>
      <c r="BA15" s="364">
        <f>AZ15</f>
        <v>1.4044914121579835</v>
      </c>
      <c r="BB15" s="34"/>
      <c r="BC15" s="364">
        <f>AC47</f>
        <v>2.1045293557180846</v>
      </c>
      <c r="BD15" s="364">
        <f>AC47</f>
        <v>2.1045293557180846</v>
      </c>
      <c r="BE15" s="34"/>
      <c r="BF15" s="364">
        <f>AK47</f>
        <v>1.5646147068903531</v>
      </c>
      <c r="BG15" s="364">
        <f>AK47</f>
        <v>1.5646147068903531</v>
      </c>
      <c r="BH15" s="34"/>
    </row>
    <row r="16" spans="1:62" ht="17.100000000000001" customHeight="1" thickBot="1">
      <c r="B16" s="366"/>
      <c r="C16" s="367"/>
      <c r="D16" s="369"/>
      <c r="E16" s="369"/>
      <c r="F16" s="369"/>
      <c r="G16" s="368"/>
      <c r="H16" s="368"/>
      <c r="I16" s="369"/>
      <c r="J16" s="370"/>
      <c r="K16" s="378"/>
      <c r="L16" s="286" t="s">
        <v>44</v>
      </c>
      <c r="M16" s="387"/>
      <c r="N16" s="388"/>
      <c r="O16" s="1025">
        <f>SUM(O18:O21)</f>
        <v>41.381000025110737</v>
      </c>
      <c r="P16" s="501">
        <f t="shared" si="1"/>
        <v>0.33692795746773024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40.276642044870854</v>
      </c>
      <c r="P17" s="502">
        <f t="shared" si="1"/>
        <v>0.32793617190504154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18.17566592706045</v>
      </c>
      <c r="P18" s="502">
        <f t="shared" si="1"/>
        <v>0.14798796531510139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22.100976117810401</v>
      </c>
      <c r="P19" s="502">
        <f t="shared" si="1"/>
        <v>0.17994820658994012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1.1043579802398849</v>
      </c>
      <c r="P20" s="502">
        <f t="shared" si="1"/>
        <v>8.9917855626887224E-3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1.4044914121579835</v>
      </c>
      <c r="P22" s="679">
        <f t="shared" si="1"/>
        <v>1.1435499927314555E-2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29.082708228376184</v>
      </c>
      <c r="AZ22" s="364">
        <f t="shared" si="3"/>
        <v>32.186436441926048</v>
      </c>
      <c r="BA22" s="364">
        <f t="shared" si="3"/>
        <v>32.753116372242978</v>
      </c>
      <c r="BB22" s="364">
        <f t="shared" si="3"/>
        <v>37.584837363236822</v>
      </c>
      <c r="BC22" s="364">
        <f t="shared" si="3"/>
        <v>35.131853951768022</v>
      </c>
      <c r="BD22" s="364">
        <f t="shared" si="3"/>
        <v>32.902180660519086</v>
      </c>
      <c r="BE22" s="364">
        <f t="shared" si="3"/>
        <v>31.958702304090011</v>
      </c>
      <c r="BF22" s="364">
        <f t="shared" si="3"/>
        <v>29.437318061023699</v>
      </c>
      <c r="BG22" s="364">
        <f t="shared" si="3"/>
        <v>35.928005188204693</v>
      </c>
      <c r="BH22" s="364">
        <f t="shared" si="3"/>
        <v>30.994207376040045</v>
      </c>
      <c r="BI22" s="364">
        <f t="shared" si="3"/>
        <v>33.944468123307203</v>
      </c>
      <c r="BJ22" s="364">
        <f t="shared" si="3"/>
        <v>30.650594384403107</v>
      </c>
      <c r="BK22" s="364">
        <f t="shared" si="3"/>
        <v>29.854797114363052</v>
      </c>
      <c r="BL22" s="364">
        <f t="shared" si="3"/>
        <v>32.56675227824244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14.101479396788362</v>
      </c>
      <c r="AZ23" s="399">
        <f t="shared" ref="AZ23:BL23" si="4">Y39</f>
        <v>15.171791180261982</v>
      </c>
      <c r="BA23" s="399">
        <f t="shared" si="4"/>
        <v>14.249766420567569</v>
      </c>
      <c r="BB23" s="399">
        <f t="shared" si="4"/>
        <v>16.455506515320142</v>
      </c>
      <c r="BC23" s="399">
        <f t="shared" si="4"/>
        <v>16.372582837434003</v>
      </c>
      <c r="BD23" s="399">
        <f t="shared" si="4"/>
        <v>16.155067368474679</v>
      </c>
      <c r="BE23" s="399">
        <f t="shared" si="4"/>
        <v>15.924342136659542</v>
      </c>
      <c r="BF23" s="399">
        <f t="shared" si="4"/>
        <v>15.123279266161154</v>
      </c>
      <c r="BG23" s="399">
        <f t="shared" si="4"/>
        <v>13.145481197274318</v>
      </c>
      <c r="BH23" s="399">
        <f t="shared" si="4"/>
        <v>11.824825861675956</v>
      </c>
      <c r="BI23" s="399">
        <f t="shared" si="4"/>
        <v>12.38985670084349</v>
      </c>
      <c r="BJ23" s="399">
        <f t="shared" si="4"/>
        <v>11.70911607112923</v>
      </c>
      <c r="BK23" s="399">
        <f t="shared" si="4"/>
        <v>10.767758093524217</v>
      </c>
      <c r="BL23" s="399">
        <f t="shared" si="4"/>
        <v>12.440882009789778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25.798999800428728</v>
      </c>
      <c r="AZ24" s="364">
        <f t="shared" ref="AZ24:BL24" si="5">Y40</f>
        <v>25.468896168842381</v>
      </c>
      <c r="BA24" s="364">
        <f t="shared" si="5"/>
        <v>29.728940942447977</v>
      </c>
      <c r="BB24" s="364">
        <f t="shared" si="5"/>
        <v>27.786192282415197</v>
      </c>
      <c r="BC24" s="364">
        <f t="shared" si="5"/>
        <v>30.102866192374524</v>
      </c>
      <c r="BD24" s="364">
        <f t="shared" si="5"/>
        <v>34.284766591431051</v>
      </c>
      <c r="BE24" s="364">
        <f t="shared" si="5"/>
        <v>27.658516680482588</v>
      </c>
      <c r="BF24" s="364">
        <f t="shared" si="5"/>
        <v>26.65746099131869</v>
      </c>
      <c r="BG24" s="364">
        <f t="shared" si="5"/>
        <v>27.024483702105574</v>
      </c>
      <c r="BH24" s="364">
        <f t="shared" si="5"/>
        <v>28.979271767725898</v>
      </c>
      <c r="BI24" s="364">
        <f t="shared" si="5"/>
        <v>24.620722032648832</v>
      </c>
      <c r="BJ24" s="364">
        <f t="shared" si="5"/>
        <v>23.014233002550345</v>
      </c>
      <c r="BK24" s="364">
        <f t="shared" si="5"/>
        <v>21.511681626392086</v>
      </c>
      <c r="BL24" s="364">
        <f t="shared" si="5"/>
        <v>22.422917801017338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39.394217767526619</v>
      </c>
      <c r="AZ25" s="364">
        <f t="shared" ref="AZ25:BL25" si="6">Y41</f>
        <v>38.668851349025104</v>
      </c>
      <c r="BA25" s="364">
        <f t="shared" si="6"/>
        <v>38.890772143472702</v>
      </c>
      <c r="BB25" s="364">
        <f t="shared" si="6"/>
        <v>37.865110081012617</v>
      </c>
      <c r="BC25" s="364">
        <f t="shared" si="6"/>
        <v>37.552701988711206</v>
      </c>
      <c r="BD25" s="364">
        <f t="shared" si="6"/>
        <v>36.768230634298739</v>
      </c>
      <c r="BE25" s="364">
        <f t="shared" si="6"/>
        <v>35.539885561575446</v>
      </c>
      <c r="BF25" s="364">
        <f t="shared" si="6"/>
        <v>34.78672435022709</v>
      </c>
      <c r="BG25" s="364">
        <f t="shared" si="6"/>
        <v>34.493018946316461</v>
      </c>
      <c r="BH25" s="364">
        <f t="shared" si="6"/>
        <v>33.788994783896555</v>
      </c>
      <c r="BI25" s="364">
        <f t="shared" si="6"/>
        <v>33.033483703794161</v>
      </c>
      <c r="BJ25" s="364">
        <f t="shared" si="6"/>
        <v>31.543050603706003</v>
      </c>
      <c r="BK25" s="364">
        <f t="shared" si="6"/>
        <v>29.184659632676713</v>
      </c>
      <c r="BL25" s="364">
        <f t="shared" si="6"/>
        <v>29.139897896024166</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1.5040368482833975</v>
      </c>
      <c r="AZ26" s="364">
        <f t="shared" si="7"/>
        <v>1.3040543421640691</v>
      </c>
      <c r="BA26" s="364">
        <f t="shared" si="7"/>
        <v>1.6259494641389651</v>
      </c>
      <c r="BB26" s="364">
        <f t="shared" si="7"/>
        <v>1.9706829993062525</v>
      </c>
      <c r="BC26" s="364">
        <f t="shared" si="7"/>
        <v>1.6319694027801426</v>
      </c>
      <c r="BD26" s="364">
        <f t="shared" si="7"/>
        <v>2.1045293557180846</v>
      </c>
      <c r="BE26" s="364">
        <f t="shared" si="7"/>
        <v>1.7476084193839483</v>
      </c>
      <c r="BF26" s="364">
        <f t="shared" si="7"/>
        <v>1.2324764387772111</v>
      </c>
      <c r="BG26" s="364">
        <f t="shared" si="7"/>
        <v>1.5912316906861632</v>
      </c>
      <c r="BH26" s="364">
        <f t="shared" si="7"/>
        <v>1.7282694890764441</v>
      </c>
      <c r="BI26" s="364">
        <f t="shared" si="7"/>
        <v>1.4426445268968353</v>
      </c>
      <c r="BJ26" s="364">
        <f t="shared" si="7"/>
        <v>1.4041633264938305</v>
      </c>
      <c r="BK26" s="364">
        <f t="shared" si="7"/>
        <v>1.540355437865532</v>
      </c>
      <c r="BL26" s="364">
        <f t="shared" si="7"/>
        <v>1.5646147068903531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109.88144204140329</v>
      </c>
      <c r="AZ27" s="364">
        <f t="shared" si="8"/>
        <v>112.80002948221959</v>
      </c>
      <c r="BA27" s="364">
        <f t="shared" si="8"/>
        <v>117.2485453428702</v>
      </c>
      <c r="BB27" s="364">
        <f t="shared" si="8"/>
        <v>121.66232924129103</v>
      </c>
      <c r="BC27" s="364">
        <f t="shared" si="8"/>
        <v>120.7919743730679</v>
      </c>
      <c r="BD27" s="364">
        <f t="shared" si="8"/>
        <v>122.21477461044165</v>
      </c>
      <c r="BE27" s="364">
        <f t="shared" si="8"/>
        <v>112.82905510219153</v>
      </c>
      <c r="BF27" s="364">
        <f t="shared" si="8"/>
        <v>107.23725910750784</v>
      </c>
      <c r="BG27" s="364">
        <f t="shared" si="8"/>
        <v>112.18222072458721</v>
      </c>
      <c r="BH27" s="364">
        <f t="shared" si="8"/>
        <v>107.3155692784149</v>
      </c>
      <c r="BI27" s="364">
        <f t="shared" si="8"/>
        <v>105.43117508749053</v>
      </c>
      <c r="BJ27" s="364">
        <f t="shared" si="8"/>
        <v>98.321157388282515</v>
      </c>
      <c r="BK27" s="364">
        <f t="shared" si="8"/>
        <v>92.859251904821591</v>
      </c>
      <c r="BL27" s="364">
        <f t="shared" si="8"/>
        <v>98.135064691964075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122.21477461044165</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32.902180660519086</v>
      </c>
      <c r="P31" s="501">
        <f t="shared" ref="P31:P43" si="9">O31/$O$30</f>
        <v>0.26921606463207459</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24.254710109499538</v>
      </c>
      <c r="P32" s="502">
        <f t="shared" si="9"/>
        <v>0.19845972131283782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1.5574303238422555</v>
      </c>
      <c r="P33" s="502">
        <f t="shared" si="9"/>
        <v>1.2743388258960906E-2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7.0900402271772967</v>
      </c>
      <c r="P34" s="502">
        <f t="shared" si="9"/>
        <v>5.801295506027588E-2</v>
      </c>
      <c r="Q34" s="371"/>
      <c r="R34" s="15"/>
      <c r="S34" s="366"/>
      <c r="T34" s="622" t="s">
        <v>29</v>
      </c>
      <c r="U34" s="375"/>
      <c r="V34" s="375"/>
      <c r="W34" s="375"/>
      <c r="X34" s="1012">
        <f>X35+X39+X40+X41+X47</f>
        <v>109.88144204140329</v>
      </c>
      <c r="Y34" s="1013">
        <f t="shared" ref="Y34:AK34" si="10">Y35+Y39+Y40+Y41+Y47</f>
        <v>112.80002948221959</v>
      </c>
      <c r="Z34" s="1013">
        <f t="shared" si="10"/>
        <v>117.2485453428702</v>
      </c>
      <c r="AA34" s="1013">
        <f t="shared" si="10"/>
        <v>121.66232924129103</v>
      </c>
      <c r="AB34" s="1013">
        <f t="shared" si="10"/>
        <v>120.7919743730679</v>
      </c>
      <c r="AC34" s="1013">
        <f t="shared" si="10"/>
        <v>122.21477461044165</v>
      </c>
      <c r="AD34" s="1013">
        <f t="shared" si="10"/>
        <v>112.82905510219153</v>
      </c>
      <c r="AE34" s="1013">
        <f t="shared" si="10"/>
        <v>107.23725910750784</v>
      </c>
      <c r="AF34" s="1013">
        <f t="shared" si="10"/>
        <v>112.18222072458721</v>
      </c>
      <c r="AG34" s="1013">
        <f t="shared" si="10"/>
        <v>107.3155692784149</v>
      </c>
      <c r="AH34" s="1013">
        <f t="shared" si="10"/>
        <v>105.43117508749053</v>
      </c>
      <c r="AI34" s="1013">
        <f t="shared" si="10"/>
        <v>98.321157388282515</v>
      </c>
      <c r="AJ34" s="1013">
        <f t="shared" si="10"/>
        <v>92.859251904821591</v>
      </c>
      <c r="AK34" s="1014">
        <f t="shared" si="10"/>
        <v>98.135064691964075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16.155067368474679</v>
      </c>
      <c r="P35" s="501">
        <f t="shared" si="9"/>
        <v>0.13218587867112461</v>
      </c>
      <c r="Q35" s="371"/>
      <c r="R35" s="15"/>
      <c r="S35" s="366"/>
      <c r="T35" s="377"/>
      <c r="U35" s="286" t="s">
        <v>31</v>
      </c>
      <c r="V35" s="387"/>
      <c r="W35" s="387"/>
      <c r="X35" s="1015">
        <f>SUM(X36:X38)</f>
        <v>29.082708228376184</v>
      </c>
      <c r="Y35" s="1016">
        <f t="shared" ref="Y35:AK35" si="11">SUM(Y36:Y38)</f>
        <v>32.186436441926048</v>
      </c>
      <c r="Z35" s="1016">
        <f t="shared" si="11"/>
        <v>32.753116372242978</v>
      </c>
      <c r="AA35" s="1016">
        <f t="shared" si="11"/>
        <v>37.584837363236822</v>
      </c>
      <c r="AB35" s="1016">
        <f t="shared" si="11"/>
        <v>35.131853951768022</v>
      </c>
      <c r="AC35" s="1016">
        <f t="shared" si="11"/>
        <v>32.902180660519086</v>
      </c>
      <c r="AD35" s="1016">
        <f t="shared" si="11"/>
        <v>31.958702304090011</v>
      </c>
      <c r="AE35" s="1016">
        <f t="shared" si="11"/>
        <v>29.437318061023699</v>
      </c>
      <c r="AF35" s="1016">
        <f t="shared" si="11"/>
        <v>35.928005188204693</v>
      </c>
      <c r="AG35" s="1016">
        <f t="shared" si="11"/>
        <v>30.994207376040045</v>
      </c>
      <c r="AH35" s="1016">
        <f t="shared" si="11"/>
        <v>33.944468123307203</v>
      </c>
      <c r="AI35" s="1016">
        <f t="shared" si="11"/>
        <v>30.650594384403107</v>
      </c>
      <c r="AJ35" s="1016">
        <f t="shared" si="11"/>
        <v>29.854797114363052</v>
      </c>
      <c r="AK35" s="1017">
        <f t="shared" si="11"/>
        <v>32.56675227824244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34.284766591431051</v>
      </c>
      <c r="P36" s="501">
        <f t="shared" si="9"/>
        <v>0.28052882068238799</v>
      </c>
      <c r="Q36" s="371"/>
      <c r="R36" s="15"/>
      <c r="S36" s="401" t="s">
        <v>98</v>
      </c>
      <c r="T36" s="378"/>
      <c r="U36" s="389"/>
      <c r="V36" s="379" t="s">
        <v>98</v>
      </c>
      <c r="W36" s="402"/>
      <c r="X36" s="1018">
        <f>VLOOKUP(年度マスタ!$K$4&amp;"_"&amp;X$33,データシート1!$A:$BS,MATCH("aa_"&amp;$S36,データシート1!$A$1:$BS$1,0),0)</f>
        <v>19.215646331649697</v>
      </c>
      <c r="Y36" s="1019">
        <f>VLOOKUP(年度マスタ!$K$4&amp;"_"&amp;Y$33,データシート1!$A:$BS,MATCH("aa_"&amp;$S36,データシート1!$A$1:$BS$1,0),0)</f>
        <v>19.789011568217422</v>
      </c>
      <c r="Z36" s="1019">
        <f>VLOOKUP(年度マスタ!$K$4&amp;"_"&amp;Z$33,データシート1!$A:$BS,MATCH("aa_"&amp;$S36,データシート1!$A$1:$BS$1,0),0)</f>
        <v>20.771842162408451</v>
      </c>
      <c r="AA36" s="1019">
        <f>VLOOKUP(年度マスタ!$K$4&amp;"_"&amp;AA$33,データシート1!$A:$BS,MATCH("aa_"&amp;$S36,データシート1!$A$1:$BS$1,0),0)</f>
        <v>26.672450239795722</v>
      </c>
      <c r="AB36" s="1019">
        <f>VLOOKUP(年度マスタ!$K$4&amp;"_"&amp;AB$33,データシート1!$A:$BS,MATCH("aa_"&amp;$S36,データシート1!$A$1:$BS$1,0),0)</f>
        <v>24.463091236062724</v>
      </c>
      <c r="AC36" s="1019">
        <f>VLOOKUP(年度マスタ!$K$4&amp;"_"&amp;AC$33,データシート1!$A:$BS,MATCH("aa_"&amp;$S36,データシート1!$A$1:$BS$1,0),0)</f>
        <v>24.254710109499538</v>
      </c>
      <c r="AD36" s="1019">
        <f>VLOOKUP(年度マスタ!$K$4&amp;"_"&amp;AD$33,データシート1!$A:$BS,MATCH("aa_"&amp;$S36,データシート1!$A$1:$BS$1,0),0)</f>
        <v>19.531969797030808</v>
      </c>
      <c r="AE36" s="1019">
        <f>VLOOKUP(年度マスタ!$K$4&amp;"_"&amp;AE$33,データシート1!$A:$BS,MATCH("aa_"&amp;$S36,データシート1!$A$1:$BS$1,0),0)</f>
        <v>16.361526993434264</v>
      </c>
      <c r="AF36" s="1019">
        <f>VLOOKUP(年度マスタ!$K$4&amp;"_"&amp;AF$33,データシート1!$A:$BS,MATCH("aa_"&amp;$S36,データシート1!$A$1:$BS$1,0),0)</f>
        <v>23.34306617819426</v>
      </c>
      <c r="AG36" s="1019">
        <f>VLOOKUP(年度マスタ!$K$4&amp;"_"&amp;AG$33,データシート1!$A:$BS,MATCH("aa_"&amp;$S36,データシート1!$A$1:$BS$1,0),0)</f>
        <v>18.830989115954736</v>
      </c>
      <c r="AH36" s="1019">
        <f>VLOOKUP(年度マスタ!$K$4&amp;"_"&amp;AH$33,データシート1!$A:$BS,MATCH("aa_"&amp;$S36,データシート1!$A$1:$BS$1,0),0)</f>
        <v>22.746397151226112</v>
      </c>
      <c r="AI36" s="1019">
        <f>VLOOKUP(年度マスタ!$K$4&amp;"_"&amp;AI$33,データシート1!$A:$BS,MATCH("aa_"&amp;$S36,データシート1!$A$1:$BS$1,0),0)</f>
        <v>19.467538613261635</v>
      </c>
      <c r="AJ36" s="1019">
        <f>VLOOKUP(年度マスタ!$K$4&amp;"_"&amp;AJ$33,データシート1!$A:$BS,MATCH("aa_"&amp;$S36,データシート1!$A$1:$BS$1,0),0)</f>
        <v>17.757841567177291</v>
      </c>
      <c r="AK36" s="1020">
        <f>VLOOKUP(年度マスタ!$K$4&amp;"_"&amp;AK$33,データシート1!$A:$BS,MATCH("aa_"&amp;$S36,データシート1!$A$1:$BS$1,0),0)</f>
        <v>20.027175609608605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36.768230634298739</v>
      </c>
      <c r="P37" s="501">
        <f t="shared" si="9"/>
        <v>0.30084931017135286</v>
      </c>
      <c r="Q37" s="371"/>
      <c r="R37" s="15"/>
      <c r="S37" s="401" t="s">
        <v>100</v>
      </c>
      <c r="T37" s="378"/>
      <c r="U37" s="389"/>
      <c r="V37" s="379" t="s">
        <v>107</v>
      </c>
      <c r="W37" s="402"/>
      <c r="X37" s="1018">
        <f>VLOOKUP(年度マスタ!$K$4&amp;"_"&amp;X$33,データシート1!$A:$BS,MATCH("aa_"&amp;$S37,データシート1!$A$1:$BS$1,0),0)</f>
        <v>1.6127199298440364</v>
      </c>
      <c r="Y37" s="1019">
        <f>VLOOKUP(年度マスタ!$K$4&amp;"_"&amp;Y$33,データシート1!$A:$BS,MATCH("aa_"&amp;$S37,データシート1!$A$1:$BS$1,0),0)</f>
        <v>1.3710264853187439</v>
      </c>
      <c r="Z37" s="1019">
        <f>VLOOKUP(年度マスタ!$K$4&amp;"_"&amp;Z$33,データシート1!$A:$BS,MATCH("aa_"&amp;$S37,データシート1!$A$1:$BS$1,0),0)</f>
        <v>1.3590169375491501</v>
      </c>
      <c r="AA37" s="1019">
        <f>VLOOKUP(年度マスタ!$K$4&amp;"_"&amp;AA$33,データシート1!$A:$BS,MATCH("aa_"&amp;$S37,データシート1!$A$1:$BS$1,0),0)</f>
        <v>1.8460894474075482</v>
      </c>
      <c r="AB37" s="1019">
        <f>VLOOKUP(年度マスタ!$K$4&amp;"_"&amp;AB$33,データシート1!$A:$BS,MATCH("aa_"&amp;$S37,データシート1!$A$1:$BS$1,0),0)</f>
        <v>1.7162463900950056</v>
      </c>
      <c r="AC37" s="1019">
        <f>VLOOKUP(年度マスタ!$K$4&amp;"_"&amp;AC$33,データシート1!$A:$BS,MATCH("aa_"&amp;$S37,データシート1!$A$1:$BS$1,0),0)</f>
        <v>1.5574303238422555</v>
      </c>
      <c r="AD37" s="1019">
        <f>VLOOKUP(年度マスタ!$K$4&amp;"_"&amp;AD$33,データシート1!$A:$BS,MATCH("aa_"&amp;$S37,データシート1!$A$1:$BS$1,0),0)</f>
        <v>1.7897597809353609</v>
      </c>
      <c r="AE37" s="1019">
        <f>VLOOKUP(年度マスタ!$K$4&amp;"_"&amp;AE$33,データシート1!$A:$BS,MATCH("aa_"&amp;$S37,データシート1!$A$1:$BS$1,0),0)</f>
        <v>1.6879516837717718</v>
      </c>
      <c r="AF37" s="1019">
        <f>VLOOKUP(年度マスタ!$K$4&amp;"_"&amp;AF$33,データシート1!$A:$BS,MATCH("aa_"&amp;$S37,データシート1!$A$1:$BS$1,0),0)</f>
        <v>1.7942154163334056</v>
      </c>
      <c r="AG37" s="1019">
        <f>VLOOKUP(年度マスタ!$K$4&amp;"_"&amp;AG$33,データシート1!$A:$BS,MATCH("aa_"&amp;$S37,データシート1!$A$1:$BS$1,0),0)</f>
        <v>1.7408903975094483</v>
      </c>
      <c r="AH37" s="1019">
        <f>VLOOKUP(年度マスタ!$K$4&amp;"_"&amp;AH$33,データシート1!$A:$BS,MATCH("aa_"&amp;$S37,データシート1!$A$1:$BS$1,0),0)</f>
        <v>1.6461979549097434</v>
      </c>
      <c r="AI37" s="1019">
        <f>VLOOKUP(年度マスタ!$K$4&amp;"_"&amp;AI$33,データシート1!$A:$BS,MATCH("aa_"&amp;$S37,データシート1!$A$1:$BS$1,0),0)</f>
        <v>1.5427322943839596</v>
      </c>
      <c r="AJ37" s="1019">
        <f>VLOOKUP(年度マスタ!$K$4&amp;"_"&amp;AJ$33,データシート1!$A:$BS,MATCH("aa_"&amp;$S37,データシート1!$A$1:$BS$1,0),0)</f>
        <v>1.6463340142557561</v>
      </c>
      <c r="AK37" s="1020">
        <f>VLOOKUP(年度マスタ!$K$4&amp;"_"&amp;AK$33,データシート1!$A:$BS,MATCH("aa_"&amp;$S37,データシート1!$A$1:$BS$1,0),0)</f>
        <v>1.6107236356945989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35.476459189479471</v>
      </c>
      <c r="P38" s="502">
        <f t="shared" si="9"/>
        <v>0.29027962701367588</v>
      </c>
      <c r="Q38" s="371"/>
      <c r="R38" s="15"/>
      <c r="S38" s="401" t="s">
        <v>101</v>
      </c>
      <c r="T38" s="378"/>
      <c r="U38" s="391"/>
      <c r="V38" s="404" t="s">
        <v>110</v>
      </c>
      <c r="W38" s="404"/>
      <c r="X38" s="1018">
        <f>VLOOKUP(年度マスタ!$K$4&amp;"_"&amp;X$33,データシート1!$A:$BS,MATCH("aa_"&amp;$S38,データシート1!$A$1:$BS$1,0),0)</f>
        <v>8.2543419668824498</v>
      </c>
      <c r="Y38" s="1019">
        <f>VLOOKUP(年度マスタ!$K$4&amp;"_"&amp;Y$33,データシート1!$A:$BS,MATCH("aa_"&amp;$S38,データシート1!$A$1:$BS$1,0),0)</f>
        <v>11.026398388389882</v>
      </c>
      <c r="Z38" s="1019">
        <f>VLOOKUP(年度マスタ!$K$4&amp;"_"&amp;Z$33,データシート1!$A:$BS,MATCH("aa_"&amp;$S38,データシート1!$A$1:$BS$1,0),0)</f>
        <v>10.622257272285376</v>
      </c>
      <c r="AA38" s="1019">
        <f>VLOOKUP(年度マスタ!$K$4&amp;"_"&amp;AA$33,データシート1!$A:$BS,MATCH("aa_"&amp;$S38,データシート1!$A$1:$BS$1,0),0)</f>
        <v>9.066297676033555</v>
      </c>
      <c r="AB38" s="1019">
        <f>VLOOKUP(年度マスタ!$K$4&amp;"_"&amp;AB$33,データシート1!$A:$BS,MATCH("aa_"&amp;$S38,データシート1!$A$1:$BS$1,0),0)</f>
        <v>8.9525163256102971</v>
      </c>
      <c r="AC38" s="1019">
        <f>VLOOKUP(年度マスタ!$K$4&amp;"_"&amp;AC$33,データシート1!$A:$BS,MATCH("aa_"&amp;$S38,データシート1!$A$1:$BS$1,0),0)</f>
        <v>7.0900402271772967</v>
      </c>
      <c r="AD38" s="1019">
        <f>VLOOKUP(年度マスタ!$K$4&amp;"_"&amp;AD$33,データシート1!$A:$BS,MATCH("aa_"&amp;$S38,データシート1!$A$1:$BS$1,0),0)</f>
        <v>10.636972726123842</v>
      </c>
      <c r="AE38" s="1019">
        <f>VLOOKUP(年度マスタ!$K$4&amp;"_"&amp;AE$33,データシート1!$A:$BS,MATCH("aa_"&amp;$S38,データシート1!$A$1:$BS$1,0),0)</f>
        <v>11.387839383817663</v>
      </c>
      <c r="AF38" s="1019">
        <f>VLOOKUP(年度マスタ!$K$4&amp;"_"&amp;AF$33,データシート1!$A:$BS,MATCH("aa_"&amp;$S38,データシート1!$A$1:$BS$1,0),0)</f>
        <v>10.790723593677029</v>
      </c>
      <c r="AG38" s="1019">
        <f>VLOOKUP(年度マスタ!$K$4&amp;"_"&amp;AG$33,データシート1!$A:$BS,MATCH("aa_"&amp;$S38,データシート1!$A$1:$BS$1,0),0)</f>
        <v>10.422327862575857</v>
      </c>
      <c r="AH38" s="1019">
        <f>VLOOKUP(年度マスタ!$K$4&amp;"_"&amp;AH$33,データシート1!$A:$BS,MATCH("aa_"&amp;$S38,データシート1!$A$1:$BS$1,0),0)</f>
        <v>9.5518730171713457</v>
      </c>
      <c r="AI38" s="1019">
        <f>VLOOKUP(年度マスタ!$K$4&amp;"_"&amp;AI$33,データシート1!$A:$BS,MATCH("aa_"&amp;$S38,データシート1!$A$1:$BS$1,0),0)</f>
        <v>9.6403234767575139</v>
      </c>
      <c r="AJ38" s="1019">
        <f>VLOOKUP(年度マスタ!$K$4&amp;"_"&amp;AJ$33,データシート1!$A:$BS,MATCH("aa_"&amp;$S38,データシート1!$A$1:$BS$1,0),0)</f>
        <v>10.450621532930002</v>
      </c>
      <c r="AK38" s="1020">
        <f>VLOOKUP(年度マスタ!$K$4&amp;"_"&amp;AK$33,データシート1!$A:$BS,MATCH("aa_"&amp;$S38,データシート1!$A$1:$BS$1,0),0)</f>
        <v>10.928853032939235</v>
      </c>
      <c r="AL38" s="373"/>
      <c r="AW38" s="19" t="str">
        <f>年度マスタ!H4</f>
        <v>05</v>
      </c>
      <c r="AX38" s="19" t="s">
        <v>111</v>
      </c>
      <c r="AY38" s="19">
        <f>VLOOKUP($AW38&amp;"_"&amp;$AY$34,データシート1!$A:$BS,MATCH($AY$31&amp;"_"&amp;AY$36,データシート1!$A$1:$BS$1,0),0)</f>
        <v>1784.2560764599957</v>
      </c>
      <c r="AZ38" s="19">
        <f>VLOOKUP($AW38&amp;"_"&amp;$AY$34,データシート1!$A:$BS,MATCH($AY$31&amp;"_"&amp;AZ$36,データシート1!$A$1:$BS$1,0),0)</f>
        <v>119.24001222319923</v>
      </c>
      <c r="BA38" s="19">
        <f>VLOOKUP($AW38&amp;"_"&amp;$AY$34,データシート1!$A:$BS,MATCH($AY$31&amp;"_"&amp;BA$36,データシート1!$A$1:$BS$1,0),0)</f>
        <v>391.54643427904915</v>
      </c>
      <c r="BB38" s="19">
        <f>VLOOKUP($AW38&amp;"_"&amp;$AY$34,データシート1!$A:$BS,MATCH($AY$31&amp;"_"&amp;BB$36,データシート1!$A$1:$BS$1,0),0)</f>
        <v>1419.0121857374595</v>
      </c>
      <c r="BC38" s="19">
        <f>VLOOKUP($AW38&amp;"_"&amp;$AY$34,データシート1!$A:$BS,MATCH($AY$31&amp;"_"&amp;BC$36,データシート1!$A$1:$BS$1,0),0)</f>
        <v>1835.3768264906555</v>
      </c>
      <c r="BD38" s="19">
        <f>VLOOKUP($AW38&amp;"_"&amp;$AY$34,データシート1!$A:$BS,MATCH($AY$31&amp;"_"&amp;BD$36,データシート1!$A$1:$BS$1,0),0)</f>
        <v>813.5356789027777</v>
      </c>
      <c r="BE38" s="19">
        <f>VLOOKUP($AW38&amp;"_"&amp;$AY$34,データシート1!$A:$BS,MATCH($AY$31&amp;"_"&amp;BE$36,データシート1!$A$1:$BS$1,0),0)</f>
        <v>875.72775676703577</v>
      </c>
      <c r="BF38" s="19">
        <f>VLOOKUP($AW38&amp;"_"&amp;$AY$34,データシート1!$A:$BS,MATCH($AY$31&amp;"_"&amp;BF$36,データシート1!$A$1:$BS$1,0),0)</f>
        <v>57.095147503040032</v>
      </c>
      <c r="BG38" s="19">
        <f>VLOOKUP($AW38&amp;"_"&amp;$AY$34,データシート1!$A:$BS,MATCH($AY$31&amp;"_"&amp;BG$36,データシート1!$A$1:$BS$1,0),0)</f>
        <v>69.130342110404285</v>
      </c>
      <c r="BH38" s="19">
        <f>VLOOKUP($AW38&amp;"_"&amp;$AY$34,データシート1!$A:$BS,MATCH($AY$31&amp;"_"&amp;BH$36,データシート1!$A$1:$BS$1,0),0)</f>
        <v>113.29079561066568</v>
      </c>
    </row>
    <row r="39" spans="2:64" ht="17.100000000000001" customHeight="1" thickBot="1">
      <c r="B39" s="366"/>
      <c r="C39" s="367"/>
      <c r="D39" s="369"/>
      <c r="E39" s="993"/>
      <c r="F39" s="369"/>
      <c r="G39" s="368"/>
      <c r="H39" s="368"/>
      <c r="I39" s="369"/>
      <c r="J39" s="370"/>
      <c r="K39" s="378"/>
      <c r="L39" s="389"/>
      <c r="M39" s="389"/>
      <c r="N39" s="390" t="s">
        <v>1298</v>
      </c>
      <c r="O39" s="1026">
        <f>AC43</f>
        <v>16.179369254419996</v>
      </c>
      <c r="P39" s="502">
        <f t="shared" si="9"/>
        <v>0.13238472440007004</v>
      </c>
      <c r="Q39" s="371"/>
      <c r="R39" s="15"/>
      <c r="S39" s="401" t="s">
        <v>102</v>
      </c>
      <c r="T39" s="378"/>
      <c r="U39" s="386" t="s">
        <v>112</v>
      </c>
      <c r="V39" s="387"/>
      <c r="W39" s="387"/>
      <c r="X39" s="1015">
        <f>VLOOKUP(年度マスタ!$K$4&amp;"_"&amp;X$33,データシート1!$A:$BS,MATCH("aa_"&amp;$S39,データシート1!$A$1:$BS$1,0),0)</f>
        <v>14.101479396788362</v>
      </c>
      <c r="Y39" s="1016">
        <f>VLOOKUP(年度マスタ!$K$4&amp;"_"&amp;Y$33,データシート1!$A:$BS,MATCH("aa_"&amp;$S39,データシート1!$A$1:$BS$1,0),0)</f>
        <v>15.171791180261982</v>
      </c>
      <c r="Z39" s="1016">
        <f>VLOOKUP(年度マスタ!$K$4&amp;"_"&amp;Z$33,データシート1!$A:$BS,MATCH("aa_"&amp;$S39,データシート1!$A$1:$BS$1,0),0)</f>
        <v>14.249766420567569</v>
      </c>
      <c r="AA39" s="1016">
        <f>VLOOKUP(年度マスタ!$K$4&amp;"_"&amp;AA$33,データシート1!$A:$BS,MATCH("aa_"&amp;$S39,データシート1!$A$1:$BS$1,0),0)</f>
        <v>16.455506515320142</v>
      </c>
      <c r="AB39" s="1016">
        <f>VLOOKUP(年度マスタ!$K$4&amp;"_"&amp;AB$33,データシート1!$A:$BS,MATCH("aa_"&amp;$S39,データシート1!$A$1:$BS$1,0),0)</f>
        <v>16.372582837434003</v>
      </c>
      <c r="AC39" s="1016">
        <f>VLOOKUP(年度マスタ!$K$4&amp;"_"&amp;AC$33,データシート1!$A:$BS,MATCH("aa_"&amp;$S39,データシート1!$A$1:$BS$1,0),0)</f>
        <v>16.155067368474679</v>
      </c>
      <c r="AD39" s="1016">
        <f>VLOOKUP(年度マスタ!$K$4&amp;"_"&amp;AD$33,データシート1!$A:$BS,MATCH("aa_"&amp;$S39,データシート1!$A$1:$BS$1,0),0)</f>
        <v>15.924342136659542</v>
      </c>
      <c r="AE39" s="1016">
        <f>VLOOKUP(年度マスタ!$K$4&amp;"_"&amp;AE$33,データシート1!$A:$BS,MATCH("aa_"&amp;$S39,データシート1!$A$1:$BS$1,0),0)</f>
        <v>15.123279266161154</v>
      </c>
      <c r="AF39" s="1016">
        <f>VLOOKUP(年度マスタ!$K$4&amp;"_"&amp;AF$33,データシート1!$A:$BS,MATCH("aa_"&amp;$S39,データシート1!$A$1:$BS$1,0),0)</f>
        <v>13.145481197274318</v>
      </c>
      <c r="AG39" s="1016">
        <f>VLOOKUP(年度マスタ!$K$4&amp;"_"&amp;AG$33,データシート1!$A:$BS,MATCH("aa_"&amp;$S39,データシート1!$A$1:$BS$1,0),0)</f>
        <v>11.824825861675956</v>
      </c>
      <c r="AH39" s="1016">
        <f>VLOOKUP(年度マスタ!$K$4&amp;"_"&amp;AH$33,データシート1!$A:$BS,MATCH("aa_"&amp;$S39,データシート1!$A$1:$BS$1,0),0)</f>
        <v>12.38985670084349</v>
      </c>
      <c r="AI39" s="1016">
        <f>VLOOKUP(年度マスタ!$K$4&amp;"_"&amp;AI$33,データシート1!$A:$BS,MATCH("aa_"&amp;$S39,データシート1!$A$1:$BS$1,0),0)</f>
        <v>11.70911607112923</v>
      </c>
      <c r="AJ39" s="1016">
        <f>VLOOKUP(年度マスタ!$K$4&amp;"_"&amp;AJ$33,データシート1!$A:$BS,MATCH("aa_"&amp;$S39,データシート1!$A$1:$BS$1,0),0)</f>
        <v>10.767758093524217</v>
      </c>
      <c r="AK39" s="1017">
        <f>VLOOKUP(年度マスタ!$K$4&amp;"_"&amp;AK$33,データシート1!$A:$BS,MATCH("aa_"&amp;$S39,データシート1!$A$1:$BS$1,0),0)</f>
        <v>12.440882009789778</v>
      </c>
      <c r="AL39" s="373"/>
      <c r="AW39" s="19" t="str">
        <f>年度マスタ!K4</f>
        <v>05463</v>
      </c>
      <c r="AX39" s="19" t="s">
        <v>113</v>
      </c>
      <c r="AY39" s="19">
        <f>VLOOKUP($AW39&amp;"_"&amp;$AY$34,データシート1!$A:$BS,MATCH($AY$31&amp;"_"&amp;AY$36,データシート1!$A$1:$BS$1,0),0)</f>
        <v>20.027175609608605</v>
      </c>
      <c r="AZ39" s="19">
        <f>VLOOKUP($AW39&amp;"_"&amp;$AY$34,データシート1!$A:$BS,MATCH($AY$31&amp;"_"&amp;AZ$36,データシート1!$A$1:$BS$1,0),0)</f>
        <v>1.6107236356945989</v>
      </c>
      <c r="BA39" s="19">
        <f>VLOOKUP($AW39&amp;"_"&amp;$AY$34,データシート1!$A:$BS,MATCH($AY$31&amp;"_"&amp;BA$36,データシート1!$A$1:$BS$1,0),0)</f>
        <v>10.928853032939235</v>
      </c>
      <c r="BB39" s="19">
        <f>VLOOKUP($AW39&amp;"_"&amp;$AY$34,データシート1!$A:$BS,MATCH($AY$31&amp;"_"&amp;BB$36,データシート1!$A$1:$BS$1,0),0)</f>
        <v>12.440882009789778</v>
      </c>
      <c r="BC39" s="19">
        <f>VLOOKUP($AW39&amp;"_"&amp;$AY$34,データシート1!$A:$BS,MATCH($AY$31&amp;"_"&amp;BC$36,データシート1!$A$1:$BS$1,0),0)</f>
        <v>22.422917801017338</v>
      </c>
      <c r="BD39" s="19">
        <f>VLOOKUP($AW39&amp;"_"&amp;$AY$34,データシート1!$A:$BS,MATCH($AY$31&amp;"_"&amp;BD$36,データシート1!$A$1:$BS$1,0),0)</f>
        <v>11.5345876834487</v>
      </c>
      <c r="BE39" s="19">
        <f>VLOOKUP($AW39&amp;"_"&amp;$AY$34,データシート1!$A:$BS,MATCH($AY$31&amp;"_"&amp;BE$36,データシート1!$A$1:$BS$1,0),0)</f>
        <v>16.772127154470471</v>
      </c>
      <c r="BF39" s="19">
        <f>VLOOKUP($AW39&amp;"_"&amp;$AY$34,データシート1!$A:$BS,MATCH($AY$31&amp;"_"&amp;BF$36,データシート1!$A$1:$BS$1,0),0)</f>
        <v>0.83318305810499194</v>
      </c>
      <c r="BG39" s="19">
        <f>VLOOKUP($AW39&amp;"_"&amp;$AY$34,データシート1!$A:$BS,MATCH($AY$31&amp;"_"&amp;BG$36,データシート1!$A$1:$BS$1,0),0)</f>
        <v>0</v>
      </c>
      <c r="BH39" s="19">
        <f>VLOOKUP($AW39&amp;"_"&amp;$AY$34,データシート1!$A:$BS,MATCH($AY$31&amp;"_"&amp;BH$36,データシート1!$A$1:$BS$1,0),0)</f>
        <v>1.5646147068903531</v>
      </c>
    </row>
    <row r="40" spans="2:64" ht="17.100000000000001" customHeight="1" thickBot="1">
      <c r="B40" s="366"/>
      <c r="C40" s="367"/>
      <c r="D40" s="369"/>
      <c r="E40" s="369"/>
      <c r="F40" s="369"/>
      <c r="G40" s="368"/>
      <c r="H40" s="368"/>
      <c r="I40" s="369"/>
      <c r="J40" s="370"/>
      <c r="K40" s="378"/>
      <c r="L40" s="389"/>
      <c r="M40" s="391"/>
      <c r="N40" s="382" t="s">
        <v>47</v>
      </c>
      <c r="O40" s="1026">
        <f>AC44</f>
        <v>19.297089935059471</v>
      </c>
      <c r="P40" s="502">
        <f t="shared" si="9"/>
        <v>0.15789490261360584</v>
      </c>
      <c r="Q40" s="371"/>
      <c r="R40" s="15"/>
      <c r="S40" s="401" t="s">
        <v>78</v>
      </c>
      <c r="T40" s="378"/>
      <c r="U40" s="386" t="s">
        <v>78</v>
      </c>
      <c r="V40" s="387"/>
      <c r="W40" s="387"/>
      <c r="X40" s="1015">
        <f>VLOOKUP(年度マスタ!$K$4&amp;"_"&amp;X$33,データシート1!$A:$BS,MATCH("aa_"&amp;$S40,データシート1!$A$1:$BS$1,0),0)</f>
        <v>25.798999800428728</v>
      </c>
      <c r="Y40" s="1016">
        <f>VLOOKUP(年度マスタ!$K$4&amp;"_"&amp;Y$33,データシート1!$A:$BS,MATCH("aa_"&amp;$S40,データシート1!$A$1:$BS$1,0),0)</f>
        <v>25.468896168842381</v>
      </c>
      <c r="Z40" s="1016">
        <f>VLOOKUP(年度マスタ!$K$4&amp;"_"&amp;Z$33,データシート1!$A:$BS,MATCH("aa_"&amp;$S40,データシート1!$A$1:$BS$1,0),0)</f>
        <v>29.728940942447977</v>
      </c>
      <c r="AA40" s="1016">
        <f>VLOOKUP(年度マスタ!$K$4&amp;"_"&amp;AA$33,データシート1!$A:$BS,MATCH("aa_"&amp;$S40,データシート1!$A$1:$BS$1,0),0)</f>
        <v>27.786192282415197</v>
      </c>
      <c r="AB40" s="1016">
        <f>VLOOKUP(年度マスタ!$K$4&amp;"_"&amp;AB$33,データシート1!$A:$BS,MATCH("aa_"&amp;$S40,データシート1!$A$1:$BS$1,0),0)</f>
        <v>30.102866192374524</v>
      </c>
      <c r="AC40" s="1016">
        <f>VLOOKUP(年度マスタ!$K$4&amp;"_"&amp;AC$33,データシート1!$A:$BS,MATCH("aa_"&amp;$S40,データシート1!$A$1:$BS$1,0),0)</f>
        <v>34.284766591431051</v>
      </c>
      <c r="AD40" s="1016">
        <f>VLOOKUP(年度マスタ!$K$4&amp;"_"&amp;AD$33,データシート1!$A:$BS,MATCH("aa_"&amp;$S40,データシート1!$A$1:$BS$1,0),0)</f>
        <v>27.658516680482588</v>
      </c>
      <c r="AE40" s="1016">
        <f>VLOOKUP(年度マスタ!$K$4&amp;"_"&amp;AE$33,データシート1!$A:$BS,MATCH("aa_"&amp;$S40,データシート1!$A$1:$BS$1,0),0)</f>
        <v>26.65746099131869</v>
      </c>
      <c r="AF40" s="1016">
        <f>VLOOKUP(年度マスタ!$K$4&amp;"_"&amp;AF$33,データシート1!$A:$BS,MATCH("aa_"&amp;$S40,データシート1!$A$1:$BS$1,0),0)</f>
        <v>27.024483702105574</v>
      </c>
      <c r="AG40" s="1016">
        <f>VLOOKUP(年度マスタ!$K$4&amp;"_"&amp;AG$33,データシート1!$A:$BS,MATCH("aa_"&amp;$S40,データシート1!$A$1:$BS$1,0),0)</f>
        <v>28.979271767725898</v>
      </c>
      <c r="AH40" s="1016">
        <f>VLOOKUP(年度マスタ!$K$4&amp;"_"&amp;AH$33,データシート1!$A:$BS,MATCH("aa_"&amp;$S40,データシート1!$A$1:$BS$1,0),0)</f>
        <v>24.620722032648832</v>
      </c>
      <c r="AI40" s="1016">
        <f>VLOOKUP(年度マスタ!$K$4&amp;"_"&amp;AI$33,データシート1!$A:$BS,MATCH("aa_"&amp;$S40,データシート1!$A$1:$BS$1,0),0)</f>
        <v>23.014233002550345</v>
      </c>
      <c r="AJ40" s="1016">
        <f>VLOOKUP(年度マスタ!$K$4&amp;"_"&amp;AJ$33,データシート1!$A:$BS,MATCH("aa_"&amp;$S40,データシート1!$A$1:$BS$1,0),0)</f>
        <v>21.511681626392086</v>
      </c>
      <c r="AK40" s="1017">
        <f>VLOOKUP(年度マスタ!$K$4&amp;"_"&amp;AK$33,データシート1!$A:$BS,MATCH("aa_"&amp;$S40,データシート1!$A$1:$BS$1,0),0)</f>
        <v>22.422917801017338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1.2917714448192661</v>
      </c>
      <c r="P41" s="502">
        <f t="shared" si="9"/>
        <v>1.0569683157676922E-2</v>
      </c>
      <c r="Q41" s="371"/>
      <c r="R41" s="15"/>
      <c r="S41" s="401" t="s">
        <v>1276</v>
      </c>
      <c r="T41" s="378"/>
      <c r="U41" s="286" t="s">
        <v>44</v>
      </c>
      <c r="V41" s="387"/>
      <c r="W41" s="387"/>
      <c r="X41" s="1015">
        <f>X42+X45+X46</f>
        <v>39.394217767526619</v>
      </c>
      <c r="Y41" s="1016">
        <f t="shared" ref="Y41:AH41" si="12">Y42+Y45+Y46</f>
        <v>38.668851349025104</v>
      </c>
      <c r="Z41" s="1016">
        <f t="shared" si="12"/>
        <v>38.890772143472702</v>
      </c>
      <c r="AA41" s="1016">
        <f t="shared" si="12"/>
        <v>37.865110081012617</v>
      </c>
      <c r="AB41" s="1016">
        <f t="shared" si="12"/>
        <v>37.552701988711206</v>
      </c>
      <c r="AC41" s="1016">
        <f t="shared" si="12"/>
        <v>36.768230634298739</v>
      </c>
      <c r="AD41" s="1016">
        <f t="shared" si="12"/>
        <v>35.539885561575446</v>
      </c>
      <c r="AE41" s="1016">
        <f t="shared" si="12"/>
        <v>34.78672435022709</v>
      </c>
      <c r="AF41" s="1016">
        <f t="shared" si="12"/>
        <v>34.493018946316461</v>
      </c>
      <c r="AG41" s="1016">
        <f t="shared" si="12"/>
        <v>33.788994783896555</v>
      </c>
      <c r="AH41" s="1016">
        <f t="shared" si="12"/>
        <v>33.033483703794161</v>
      </c>
      <c r="AI41" s="1016">
        <f>AI42+AI45+AI46</f>
        <v>31.543050603706003</v>
      </c>
      <c r="AJ41" s="1016">
        <f>AJ42+AJ45+AJ46</f>
        <v>29.184659632676713</v>
      </c>
      <c r="AK41" s="1017">
        <f>AK42+AK45+AK46</f>
        <v>29.139897896024166</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38.298880273757327</v>
      </c>
      <c r="Y42" s="1019">
        <f t="shared" ref="Y42:AK42" si="13">SUM(Y43:Y44)</f>
        <v>37.642627823595831</v>
      </c>
      <c r="Z42" s="1019">
        <f t="shared" si="13"/>
        <v>37.836940443784812</v>
      </c>
      <c r="AA42" s="1019">
        <f t="shared" si="13"/>
        <v>36.671236573114783</v>
      </c>
      <c r="AB42" s="1019">
        <f t="shared" si="13"/>
        <v>36.270302641327802</v>
      </c>
      <c r="AC42" s="1019">
        <f t="shared" si="13"/>
        <v>35.476459189479471</v>
      </c>
      <c r="AD42" s="1019">
        <f t="shared" si="13"/>
        <v>34.325055943617983</v>
      </c>
      <c r="AE42" s="1019">
        <f t="shared" si="13"/>
        <v>33.626093515844865</v>
      </c>
      <c r="AF42" s="1019">
        <f t="shared" si="13"/>
        <v>33.384661165273769</v>
      </c>
      <c r="AG42" s="1019">
        <f t="shared" si="13"/>
        <v>32.741057774923959</v>
      </c>
      <c r="AH42" s="1019">
        <f t="shared" si="13"/>
        <v>32.083994446907504</v>
      </c>
      <c r="AI42" s="1019">
        <f t="shared" si="13"/>
        <v>30.638831704996644</v>
      </c>
      <c r="AJ42" s="1019">
        <f t="shared" si="13"/>
        <v>28.338891907103985</v>
      </c>
      <c r="AK42" s="1020">
        <f t="shared" si="13"/>
        <v>28.306714837919174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2.1045293557180846</v>
      </c>
      <c r="P43" s="679">
        <f t="shared" si="9"/>
        <v>1.7219925843059897E-2</v>
      </c>
      <c r="Q43" s="371"/>
      <c r="R43" s="15"/>
      <c r="S43" s="401" t="s">
        <v>46</v>
      </c>
      <c r="T43" s="405"/>
      <c r="U43" s="389"/>
      <c r="V43" s="406"/>
      <c r="W43" s="390" t="s">
        <v>46</v>
      </c>
      <c r="X43" s="1018">
        <f>VLOOKUP(年度マスタ!$K$4&amp;"_"&amp;X$33,データシート1!$A:$BS,MATCH("aa_"&amp;$S43,データシート1!$A$1:$BS$1,0),0)</f>
        <v>17.049439910948124</v>
      </c>
      <c r="Y43" s="1019">
        <f>VLOOKUP(年度マスタ!$K$4&amp;"_"&amp;Y$33,データシート1!$A:$BS,MATCH("aa_"&amp;$S43,データシート1!$A$1:$BS$1,0),0)</f>
        <v>17.316670734147458</v>
      </c>
      <c r="Z43" s="1019">
        <f>VLOOKUP(年度マスタ!$K$4&amp;"_"&amp;Z$33,データシート1!$A:$BS,MATCH("aa_"&amp;$S43,データシート1!$A$1:$BS$1,0),0)</f>
        <v>17.311397603851852</v>
      </c>
      <c r="AA43" s="1019">
        <f>VLOOKUP(年度マスタ!$K$4&amp;"_"&amp;AA$33,データシート1!$A:$BS,MATCH("aa_"&amp;$S43,データシート1!$A$1:$BS$1,0),0)</f>
        <v>17.001118076293817</v>
      </c>
      <c r="AB43" s="1019">
        <f>VLOOKUP(年度マスタ!$K$4&amp;"_"&amp;AB$33,データシート1!$A:$BS,MATCH("aa_"&amp;$S43,データシート1!$A$1:$BS$1,0),0)</f>
        <v>16.93616366123215</v>
      </c>
      <c r="AC43" s="1019">
        <f>VLOOKUP(年度マスタ!$K$4&amp;"_"&amp;AC$33,データシート1!$A:$BS,MATCH("aa_"&amp;$S43,データシート1!$A$1:$BS$1,0),0)</f>
        <v>16.179369254419996</v>
      </c>
      <c r="AD43" s="1019">
        <f>VLOOKUP(年度マスタ!$K$4&amp;"_"&amp;AD$33,データシート1!$A:$BS,MATCH("aa_"&amp;$S43,データシート1!$A$1:$BS$1,0),0)</f>
        <v>15.339350496137545</v>
      </c>
      <c r="AE43" s="1019">
        <f>VLOOKUP(年度マスタ!$K$4&amp;"_"&amp;AE$33,データシート1!$A:$BS,MATCH("aa_"&amp;$S43,データシート1!$A$1:$BS$1,0),0)</f>
        <v>15.143055272256264</v>
      </c>
      <c r="AF43" s="1019">
        <f>VLOOKUP(年度マスタ!$K$4&amp;"_"&amp;AF$33,データシート1!$A:$BS,MATCH("aa_"&amp;$S43,データシート1!$A$1:$BS$1,0),0)</f>
        <v>14.916659093908978</v>
      </c>
      <c r="AG43" s="1019">
        <f>VLOOKUP(年度マスタ!$K$4&amp;"_"&amp;AG$33,データシート1!$A:$BS,MATCH("aa_"&amp;$S43,データシート1!$A$1:$BS$1,0),0)</f>
        <v>14.63144108527581</v>
      </c>
      <c r="AH43" s="1019">
        <f>VLOOKUP(年度マスタ!$K$4&amp;"_"&amp;AH$33,データシート1!$A:$BS,MATCH("aa_"&amp;$S43,データシート1!$A$1:$BS$1,0),0)</f>
        <v>14.317161275956224</v>
      </c>
      <c r="AI43" s="1019">
        <f>VLOOKUP(年度マスタ!$K$4&amp;"_"&amp;AI$33,データシート1!$A:$BS,MATCH("aa_"&amp;$S43,データシート1!$A$1:$BS$1,0),0)</f>
        <v>13.73491829638305</v>
      </c>
      <c r="AJ43" s="1019">
        <f>VLOOKUP(年度マスタ!$K$4&amp;"_"&amp;AJ$33,データシート1!$A:$BS,MATCH("aa_"&amp;$S43,データシート1!$A$1:$BS$1,0),0)</f>
        <v>11.995947224605347</v>
      </c>
      <c r="AK43" s="1020">
        <f>VLOOKUP(年度マスタ!$K$4&amp;"_"&amp;AK$33,データシート1!$A:$BS,MATCH("aa_"&amp;$S43,データシート1!$A$1:$BS$1,0),0)</f>
        <v>11.5345876834487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21.249440362809203</v>
      </c>
      <c r="Y44" s="1019">
        <f>VLOOKUP(年度マスタ!$K$4&amp;"_"&amp;Y$33,データシート1!$A:$BS,MATCH("aa_"&amp;$S44,データシート1!$A$1:$BS$1,0),0)</f>
        <v>20.325957089448377</v>
      </c>
      <c r="Z44" s="1019">
        <f>VLOOKUP(年度マスタ!$K$4&amp;"_"&amp;Z$33,データシート1!$A:$BS,MATCH("aa_"&amp;$S44,データシート1!$A$1:$BS$1,0),0)</f>
        <v>20.525542839932957</v>
      </c>
      <c r="AA44" s="1019">
        <f>VLOOKUP(年度マスタ!$K$4&amp;"_"&amp;AA$33,データシート1!$A:$BS,MATCH("aa_"&amp;$S44,データシート1!$A$1:$BS$1,0),0)</f>
        <v>19.670118496820962</v>
      </c>
      <c r="AB44" s="1019">
        <f>VLOOKUP(年度マスタ!$K$4&amp;"_"&amp;AB$33,データシート1!$A:$BS,MATCH("aa_"&amp;$S44,データシート1!$A$1:$BS$1,0),0)</f>
        <v>19.334138980095652</v>
      </c>
      <c r="AC44" s="1019">
        <f>VLOOKUP(年度マスタ!$K$4&amp;"_"&amp;AC$33,データシート1!$A:$BS,MATCH("aa_"&amp;$S44,データシート1!$A$1:$BS$1,0),0)</f>
        <v>19.297089935059471</v>
      </c>
      <c r="AD44" s="1019">
        <f>VLOOKUP(年度マスタ!$K$4&amp;"_"&amp;AD$33,データシート1!$A:$BS,MATCH("aa_"&amp;$S44,データシート1!$A$1:$BS$1,0),0)</f>
        <v>18.985705447480438</v>
      </c>
      <c r="AE44" s="1019">
        <f>VLOOKUP(年度マスタ!$K$4&amp;"_"&amp;AE$33,データシート1!$A:$BS,MATCH("aa_"&amp;$S44,データシート1!$A$1:$BS$1,0),0)</f>
        <v>18.483038243588599</v>
      </c>
      <c r="AF44" s="1019">
        <f>VLOOKUP(年度マスタ!$K$4&amp;"_"&amp;AF$33,データシート1!$A:$BS,MATCH("aa_"&amp;$S44,データシート1!$A$1:$BS$1,0),0)</f>
        <v>18.468002071364793</v>
      </c>
      <c r="AG44" s="1019">
        <f>VLOOKUP(年度マスタ!$K$4&amp;"_"&amp;AG$33,データシート1!$A:$BS,MATCH("aa_"&amp;$S44,データシート1!$A$1:$BS$1,0),0)</f>
        <v>18.109616689648146</v>
      </c>
      <c r="AH44" s="1019">
        <f>VLOOKUP(年度マスタ!$K$4&amp;"_"&amp;AH$33,データシート1!$A:$BS,MATCH("aa_"&amp;$S44,データシート1!$A$1:$BS$1,0),0)</f>
        <v>17.76683317095128</v>
      </c>
      <c r="AI44" s="1019">
        <f>VLOOKUP(年度マスタ!$K$4&amp;"_"&amp;AI$33,データシート1!$A:$BS,MATCH("aa_"&amp;$S44,データシート1!$A$1:$BS$1,0),0)</f>
        <v>16.903913408613594</v>
      </c>
      <c r="AJ44" s="1019">
        <f>VLOOKUP(年度マスタ!$K$4&amp;"_"&amp;AJ$33,データシート1!$A:$BS,MATCH("aa_"&amp;$S44,データシート1!$A$1:$BS$1,0),0)</f>
        <v>16.34294468249864</v>
      </c>
      <c r="AK44" s="1020">
        <f>VLOOKUP(年度マスタ!$K$4&amp;"_"&amp;AK$33,データシート1!$A:$BS,MATCH("aa_"&amp;$S44,データシート1!$A$1:$BS$1,0),0)</f>
        <v>16.772127154470471</v>
      </c>
      <c r="AL44" s="373"/>
      <c r="AW44" s="19" t="str">
        <f>AW47</f>
        <v>秋田県</v>
      </c>
      <c r="AX44" s="407">
        <f t="shared" si="14"/>
        <v>0.30689725716092797</v>
      </c>
      <c r="AY44" s="407">
        <f t="shared" si="14"/>
        <v>0.1897528883772773</v>
      </c>
      <c r="AZ44" s="407">
        <f t="shared" si="14"/>
        <v>0.24542992483628895</v>
      </c>
      <c r="BA44" s="407">
        <f t="shared" si="14"/>
        <v>0.2427704785427362</v>
      </c>
      <c r="BB44" s="407">
        <f t="shared" si="14"/>
        <v>1.5149451082769579E-2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1.0953374937692937</v>
      </c>
      <c r="Y45" s="1019">
        <f>VLOOKUP(年度マスタ!$K$4&amp;"_"&amp;Y$33,データシート1!$A:$BS,MATCH("aa_"&amp;$S45,データシート1!$A$1:$BS$1,0),0)</f>
        <v>1.0262235254292733</v>
      </c>
      <c r="Z45" s="1019">
        <f>VLOOKUP(年度マスタ!$K$4&amp;"_"&amp;Z$33,データシート1!$A:$BS,MATCH("aa_"&amp;$S45,データシート1!$A$1:$BS$1,0),0)</f>
        <v>1.053831699687892</v>
      </c>
      <c r="AA45" s="1019">
        <f>VLOOKUP(年度マスタ!$K$4&amp;"_"&amp;AA$33,データシート1!$A:$BS,MATCH("aa_"&amp;$S45,データシート1!$A$1:$BS$1,0),0)</f>
        <v>1.1938735078978342</v>
      </c>
      <c r="AB45" s="1019">
        <f>VLOOKUP(年度マスタ!$K$4&amp;"_"&amp;AB$33,データシート1!$A:$BS,MATCH("aa_"&amp;$S45,データシート1!$A$1:$BS$1,0),0)</f>
        <v>1.2823993473834021</v>
      </c>
      <c r="AC45" s="1019">
        <f>VLOOKUP(年度マスタ!$K$4&amp;"_"&amp;AC$33,データシート1!$A:$BS,MATCH("aa_"&amp;$S45,データシート1!$A$1:$BS$1,0),0)</f>
        <v>1.2917714448192661</v>
      </c>
      <c r="AD45" s="1019">
        <f>VLOOKUP(年度マスタ!$K$4&amp;"_"&amp;AD$33,データシート1!$A:$BS,MATCH("aa_"&amp;$S45,データシート1!$A$1:$BS$1,0),0)</f>
        <v>1.2148296179574603</v>
      </c>
      <c r="AE45" s="1019">
        <f>VLOOKUP(年度マスタ!$K$4&amp;"_"&amp;AE$33,データシート1!$A:$BS,MATCH("aa_"&amp;$S45,データシート1!$A$1:$BS$1,0),0)</f>
        <v>1.1606308343822218</v>
      </c>
      <c r="AF45" s="1019">
        <f>VLOOKUP(年度マスタ!$K$4&amp;"_"&amp;AF$33,データシート1!$A:$BS,MATCH("aa_"&amp;$S45,データシート1!$A$1:$BS$1,0),0)</f>
        <v>1.108357781042695</v>
      </c>
      <c r="AG45" s="1019">
        <f>VLOOKUP(年度マスタ!$K$4&amp;"_"&amp;AG$33,データシート1!$A:$BS,MATCH("aa_"&amp;$S45,データシート1!$A$1:$BS$1,0),0)</f>
        <v>1.0479370089725948</v>
      </c>
      <c r="AH45" s="1019">
        <f>VLOOKUP(年度マスタ!$K$4&amp;"_"&amp;AH$33,データシート1!$A:$BS,MATCH("aa_"&amp;$S45,データシート1!$A$1:$BS$1,0),0)</f>
        <v>0.94948925688665897</v>
      </c>
      <c r="AI45" s="1019">
        <f>VLOOKUP(年度マスタ!$K$4&amp;"_"&amp;AI$33,データシート1!$A:$BS,MATCH("aa_"&amp;$S45,データシート1!$A$1:$BS$1,0),0)</f>
        <v>0.90421889870936001</v>
      </c>
      <c r="AJ45" s="1019">
        <f>VLOOKUP(年度マスタ!$K$4&amp;"_"&amp;AJ$33,データシート1!$A:$BS,MATCH("aa_"&amp;$S45,データシート1!$A$1:$BS$1,0),0)</f>
        <v>0.84576772557272883</v>
      </c>
      <c r="AK45" s="1020">
        <f>VLOOKUP(年度マスタ!$K$4&amp;"_"&amp;AK$33,データシート1!$A:$BS,MATCH("aa_"&amp;$S45,データシート1!$A$1:$BS$1,0),0)</f>
        <v>0.83318305810499194</v>
      </c>
      <c r="AL45" s="373"/>
      <c r="AW45" s="19" t="str">
        <f>AW48</f>
        <v>羽後町</v>
      </c>
      <c r="AX45" s="407">
        <f t="shared" ref="AX45:BB45" si="15">AX48/$BC48</f>
        <v>0.331856430527316</v>
      </c>
      <c r="AY45" s="407">
        <f t="shared" si="15"/>
        <v>0.12677305557234239</v>
      </c>
      <c r="AZ45" s="407">
        <f t="shared" si="15"/>
        <v>0.2284903757021059</v>
      </c>
      <c r="BA45" s="407">
        <f t="shared" si="15"/>
        <v>0.29693665549099418</v>
      </c>
      <c r="BB45" s="407">
        <f t="shared" si="15"/>
        <v>1.5943482707241479E-2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1.5040368482833975</v>
      </c>
      <c r="Y47" s="1022">
        <f>VLOOKUP(年度マスタ!$K$4&amp;"_"&amp;Y$33,データシート1!$A:$BS,MATCH("aa_"&amp;$S47,データシート1!$A$1:$BS$1,0),0)</f>
        <v>1.3040543421640691</v>
      </c>
      <c r="Z47" s="1022">
        <f>VLOOKUP(年度マスタ!$K$4&amp;"_"&amp;Z$33,データシート1!$A:$BS,MATCH("aa_"&amp;$S47,データシート1!$A$1:$BS$1,0),0)</f>
        <v>1.6259494641389651</v>
      </c>
      <c r="AA47" s="1022">
        <f>VLOOKUP(年度マスタ!$K$4&amp;"_"&amp;AA$33,データシート1!$A:$BS,MATCH("aa_"&amp;$S47,データシート1!$A$1:$BS$1,0),0)</f>
        <v>1.9706829993062525</v>
      </c>
      <c r="AB47" s="1022">
        <f>VLOOKUP(年度マスタ!$K$4&amp;"_"&amp;AB$33,データシート1!$A:$BS,MATCH("aa_"&amp;$S47,データシート1!$A$1:$BS$1,0),0)</f>
        <v>1.6319694027801426</v>
      </c>
      <c r="AC47" s="1022">
        <f>VLOOKUP(年度マスタ!$K$4&amp;"_"&amp;AC$33,データシート1!$A:$BS,MATCH("aa_"&amp;$S47,データシート1!$A$1:$BS$1,0),0)</f>
        <v>2.1045293557180846</v>
      </c>
      <c r="AD47" s="1022">
        <f>VLOOKUP(年度マスタ!$K$4&amp;"_"&amp;AD$33,データシート1!$A:$BS,MATCH("aa_"&amp;$S47,データシート1!$A$1:$BS$1,0),0)</f>
        <v>1.7476084193839483</v>
      </c>
      <c r="AE47" s="1022">
        <f>VLOOKUP(年度マスタ!$K$4&amp;"_"&amp;AE$33,データシート1!$A:$BS,MATCH("aa_"&amp;$S47,データシート1!$A$1:$BS$1,0),0)</f>
        <v>1.2324764387772111</v>
      </c>
      <c r="AF47" s="1022">
        <f>VLOOKUP(年度マスタ!$K$4&amp;"_"&amp;AF$33,データシート1!$A:$BS,MATCH("aa_"&amp;$S47,データシート1!$A$1:$BS$1,0),0)</f>
        <v>1.5912316906861632</v>
      </c>
      <c r="AG47" s="1022">
        <f>VLOOKUP(年度マスタ!$K$4&amp;"_"&amp;AG$33,データシート1!$A:$BS,MATCH("aa_"&amp;$S47,データシート1!$A$1:$BS$1,0),0)</f>
        <v>1.7282694890764441</v>
      </c>
      <c r="AH47" s="1022">
        <f>VLOOKUP(年度マスタ!$K$4&amp;"_"&amp;AH$33,データシート1!$A:$BS,MATCH("aa_"&amp;$S47,データシート1!$A$1:$BS$1,0),0)</f>
        <v>1.4426445268968353</v>
      </c>
      <c r="AI47" s="1022">
        <f>VLOOKUP(年度マスタ!$K$4&amp;"_"&amp;AI$33,データシート1!$A:$BS,MATCH("aa_"&amp;$S47,データシート1!$A$1:$BS$1,0),0)</f>
        <v>1.4041633264938305</v>
      </c>
      <c r="AJ47" s="1022">
        <f>VLOOKUP(年度マスタ!$K$4&amp;"_"&amp;AJ$33,データシート1!$A:$BS,MATCH("aa_"&amp;$S47,データシート1!$A$1:$BS$1,0),0)</f>
        <v>1.540355437865532</v>
      </c>
      <c r="AK47" s="1023">
        <f>VLOOKUP(年度マスタ!$K$4&amp;"_"&amp;AK$33,データシート1!$A:$BS,MATCH("aa_"&amp;$S47,データシート1!$A$1:$BS$1,0),0)</f>
        <v>1.5646147068903531</v>
      </c>
      <c r="AL47" s="373"/>
      <c r="AW47" s="19" t="str">
        <f>年度マスタ!I4</f>
        <v>秋田県</v>
      </c>
      <c r="AX47" s="408">
        <f>SUM(AY38:BA38)</f>
        <v>2295.0425229622442</v>
      </c>
      <c r="AY47" s="408">
        <f t="shared" si="17"/>
        <v>1419.0121857374595</v>
      </c>
      <c r="AZ47" s="408">
        <f t="shared" si="17"/>
        <v>1835.3768264906555</v>
      </c>
      <c r="BA47" s="408">
        <f>SUM(BD38:BG38)</f>
        <v>1815.4889252832577</v>
      </c>
      <c r="BB47" s="408">
        <f>BH38</f>
        <v>113.29079561066568</v>
      </c>
      <c r="BC47" s="408">
        <f>SUM(AX47:BB47)</f>
        <v>7478.2112560842825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羽後町</v>
      </c>
      <c r="AX48" s="408">
        <f>SUM(AY39:BA39)</f>
        <v>32.56675227824244</v>
      </c>
      <c r="AY48" s="408">
        <f>BB39</f>
        <v>12.440882009789778</v>
      </c>
      <c r="AZ48" s="408">
        <f>BC39</f>
        <v>22.422917801017338</v>
      </c>
      <c r="BA48" s="408">
        <f>SUM(BD39:BG39)</f>
        <v>29.139897896024166</v>
      </c>
      <c r="BB48" s="408">
        <f>BH39</f>
        <v>1.5646147068903531</v>
      </c>
      <c r="BC48" s="408">
        <f>SUM(AX48:BB48)</f>
        <v>98.135064691964075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98.135064691964075</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32.56675227824244</v>
      </c>
      <c r="P52" s="501">
        <f t="shared" ref="P52:P64" si="18">O52/$O$51</f>
        <v>0.331856430527316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20.027175609608605</v>
      </c>
      <c r="P53" s="502">
        <f t="shared" si="18"/>
        <v>0.20407767266951787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1.6107236356945989</v>
      </c>
      <c r="P54" s="502">
        <f t="shared" si="18"/>
        <v>1.6413334425880246E-2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10.928853032939235</v>
      </c>
      <c r="P55" s="502">
        <f t="shared" si="18"/>
        <v>0.11136542343191791</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12.440882009789778</v>
      </c>
      <c r="P56" s="501">
        <f t="shared" si="18"/>
        <v>0.12677305557234239</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22.422917801017338</v>
      </c>
      <c r="P57" s="501">
        <f t="shared" si="18"/>
        <v>0.2284903757021059</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29.139897896024166</v>
      </c>
      <c r="P58" s="501">
        <f t="shared" si="18"/>
        <v>0.29693665549099418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28.306714837919174</v>
      </c>
      <c r="P59" s="502">
        <f t="shared" si="18"/>
        <v>0.28844648879349144</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11.5345876834487</v>
      </c>
      <c r="P60" s="502">
        <f t="shared" si="18"/>
        <v>0.11753788230185196</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16.772127154470471</v>
      </c>
      <c r="P61" s="502">
        <f t="shared" si="18"/>
        <v>0.17090860649163947</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0.83318305810499194</v>
      </c>
      <c r="P62" s="502">
        <f t="shared" si="18"/>
        <v>8.4901666975027556E-3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1.5646147068903531</v>
      </c>
      <c r="P64" s="679">
        <f t="shared" si="18"/>
        <v>1.5943482707241479E-2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羽後町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156.7561</v>
      </c>
      <c r="AI7" s="88">
        <f>VLOOKUP(年度マスタ!$K$4&amp;"_"&amp;$AG7,データシート1!$A:$BS,MATCH("ab_"&amp;AI$2,データシート1!$A$1:$BS$1,0),0)</f>
        <v>712</v>
      </c>
      <c r="AJ7" s="88">
        <f>VLOOKUP(年度マスタ!$K$4&amp;"_"&amp;$AG7,データシート1!$A:$BS,MATCH("ab_"&amp;AJ$2,データシート1!$A$1:$BS$1,0),0)</f>
        <v>106</v>
      </c>
      <c r="AK7" s="88">
        <f>VLOOKUP(年度マスタ!$K$4&amp;"_"&amp;$AG7,データシート1!$A:$BS,MATCH("ab_"&amp;AK$2,データシート1!$A$1:$BS$1,0),0)</f>
        <v>2822</v>
      </c>
      <c r="AL7" s="88">
        <f>VLOOKUP(年度マスタ!$K$4&amp;"_"&amp;$AG7,データシート1!$A:$BS,MATCH("ab_"&amp;AL$2,データシート1!$A$1:$BS$1,0),0)</f>
        <v>5402</v>
      </c>
      <c r="AM7" s="88">
        <f>VLOOKUP(年度マスタ!$K$4&amp;"_"&amp;$AG7,データシート1!$A:$BS,MATCH("ab_"&amp;AM$2,データシート1!$A$1:$BS$1,0),0)</f>
        <v>8732</v>
      </c>
      <c r="AN7" s="88">
        <f>VLOOKUP(年度マスタ!$K$4&amp;"_"&amp;$AG7,データシート1!$A:$BS,MATCH("ab_"&amp;AN$2,データシート1!$A$1:$BS$1,0),0)</f>
        <v>4166</v>
      </c>
      <c r="AO7" s="88">
        <f>VLOOKUP(年度マスタ!$K$4&amp;"_"&amp;$AG7,データシート1!$A:$BS,MATCH("ab_"&amp;AO$2,データシート1!$A$1:$BS$1,0),0)</f>
        <v>17898</v>
      </c>
      <c r="AP7" s="88">
        <f>VLOOKUP(年度マスタ!$K$4&amp;"_"&amp;$AG7,データシート1!$A:$BS,MATCH("ab_"&amp;AP$2,データシート1!$A$1:$BS$1,0),0)</f>
        <v>0</v>
      </c>
      <c r="AQ7" s="1073">
        <f>VLOOKUP(年度マスタ!$K$4&amp;"_"&amp;$AG7,データシート1!$A:$BS,MATCH("ab_"&amp;AQ$2,データシート1!$A$1:$BS$1,0),0)</f>
        <v>1.5040368482833975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118.78189999999999</v>
      </c>
      <c r="AI8" s="88">
        <f>VLOOKUP(年度マスタ!$K$4&amp;"_"&amp;$AG8,データシート1!$A:$BS,MATCH("ab_"&amp;AI$2,データシート1!$A$1:$BS$1,0),0)</f>
        <v>526</v>
      </c>
      <c r="AJ8" s="88">
        <f>VLOOKUP(年度マスタ!$K$4&amp;"_"&amp;$AG8,データシート1!$A:$BS,MATCH("ab_"&amp;AJ$2,データシート1!$A$1:$BS$1,0),0)</f>
        <v>235</v>
      </c>
      <c r="AK8" s="88">
        <f>VLOOKUP(年度マスタ!$K$4&amp;"_"&amp;$AG8,データシート1!$A:$BS,MATCH("ab_"&amp;AK$2,データシート1!$A$1:$BS$1,0),0)</f>
        <v>2910</v>
      </c>
      <c r="AL8" s="88">
        <f>VLOOKUP(年度マスタ!$K$4&amp;"_"&amp;$AG8,データシート1!$A:$BS,MATCH("ab_"&amp;AL$2,データシート1!$A$1:$BS$1,0),0)</f>
        <v>5382</v>
      </c>
      <c r="AM8" s="88">
        <f>VLOOKUP(年度マスタ!$K$4&amp;"_"&amp;$AG8,データシート1!$A:$BS,MATCH("ab_"&amp;AM$2,データシート1!$A$1:$BS$1,0),0)</f>
        <v>8754</v>
      </c>
      <c r="AN8" s="88">
        <f>VLOOKUP(年度マスタ!$K$4&amp;"_"&amp;$AG8,データシート1!$A:$BS,MATCH("ab_"&amp;AN$2,データシート1!$A$1:$BS$1,0),0)</f>
        <v>4091</v>
      </c>
      <c r="AO8" s="88">
        <f>VLOOKUP(年度マスタ!$K$4&amp;"_"&amp;$AG8,データシート1!$A:$BS,MATCH("ab_"&amp;AO$2,データシート1!$A$1:$BS$1,0),0)</f>
        <v>17603</v>
      </c>
      <c r="AP8" s="88">
        <f>VLOOKUP(年度マスタ!$K$4&amp;"_"&amp;$AG8,データシート1!$A:$BS,MATCH("ab_"&amp;AP$2,データシート1!$A$1:$BS$1,0),0)</f>
        <v>0</v>
      </c>
      <c r="AQ8" s="1073">
        <f>VLOOKUP(年度マスタ!$K$4&amp;"_"&amp;$AG8,データシート1!$A:$BS,MATCH("ab_"&amp;AQ$2,データシート1!$A$1:$BS$1,0),0)</f>
        <v>1.3040543421640691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145.8408</v>
      </c>
      <c r="AI9" s="88">
        <f>VLOOKUP(年度マスタ!$K$4&amp;"_"&amp;$AG9,データシート1!$A:$BS,MATCH("ab_"&amp;AI$2,データシート1!$A$1:$BS$1,0),0)</f>
        <v>526</v>
      </c>
      <c r="AJ9" s="88">
        <f>VLOOKUP(年度マスタ!$K$4&amp;"_"&amp;$AG9,データシート1!$A:$BS,MATCH("ab_"&amp;AJ$2,データシート1!$A$1:$BS$1,0),0)</f>
        <v>235</v>
      </c>
      <c r="AK9" s="88">
        <f>VLOOKUP(年度マスタ!$K$4&amp;"_"&amp;$AG9,データシート1!$A:$BS,MATCH("ab_"&amp;AK$2,データシート1!$A$1:$BS$1,0),0)</f>
        <v>2910</v>
      </c>
      <c r="AL9" s="88">
        <f>VLOOKUP(年度マスタ!$K$4&amp;"_"&amp;$AG9,データシート1!$A:$BS,MATCH("ab_"&amp;AL$2,データシート1!$A$1:$BS$1,0),0)</f>
        <v>5370</v>
      </c>
      <c r="AM9" s="88">
        <f>VLOOKUP(年度マスタ!$K$4&amp;"_"&amp;$AG9,データシート1!$A:$BS,MATCH("ab_"&amp;AM$2,データシート1!$A$1:$BS$1,0),0)</f>
        <v>8792</v>
      </c>
      <c r="AN9" s="88">
        <f>VLOOKUP(年度マスタ!$K$4&amp;"_"&amp;$AG9,データシート1!$A:$BS,MATCH("ab_"&amp;AN$2,データシート1!$A$1:$BS$1,0),0)</f>
        <v>4028</v>
      </c>
      <c r="AO9" s="88">
        <f>VLOOKUP(年度マスタ!$K$4&amp;"_"&amp;$AG9,データシート1!$A:$BS,MATCH("ab_"&amp;AO$2,データシート1!$A$1:$BS$1,0),0)</f>
        <v>17321</v>
      </c>
      <c r="AP9" s="88">
        <f>VLOOKUP(年度マスタ!$K$4&amp;"_"&amp;$AG9,データシート1!$A:$BS,MATCH("ab_"&amp;AP$2,データシート1!$A$1:$BS$1,0),0)</f>
        <v>0</v>
      </c>
      <c r="AQ9" s="1073">
        <f>VLOOKUP(年度マスタ!$K$4&amp;"_"&amp;$AG9,データシート1!$A:$BS,MATCH("ab_"&amp;AQ$2,データシート1!$A$1:$BS$1,0),0)</f>
        <v>1.6259494641389651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144.55439999999999</v>
      </c>
      <c r="AI10" s="88">
        <f>VLOOKUP(年度マスタ!$K$4&amp;"_"&amp;$AG10,データシート1!$A:$BS,MATCH("ab_"&amp;AI$2,データシート1!$A$1:$BS$1,0),0)</f>
        <v>526</v>
      </c>
      <c r="AJ10" s="88">
        <f>VLOOKUP(年度マスタ!$K$4&amp;"_"&amp;$AG10,データシート1!$A:$BS,MATCH("ab_"&amp;AJ$2,データシート1!$A$1:$BS$1,0),0)</f>
        <v>235</v>
      </c>
      <c r="AK10" s="88">
        <f>VLOOKUP(年度マスタ!$K$4&amp;"_"&amp;$AG10,データシート1!$A:$BS,MATCH("ab_"&amp;AK$2,データシート1!$A$1:$BS$1,0),0)</f>
        <v>2910</v>
      </c>
      <c r="AL10" s="88">
        <f>VLOOKUP(年度マスタ!$K$4&amp;"_"&amp;$AG10,データシート1!$A:$BS,MATCH("ab_"&amp;AL$2,データシート1!$A$1:$BS$1,0),0)</f>
        <v>5382</v>
      </c>
      <c r="AM10" s="88">
        <f>VLOOKUP(年度マスタ!$K$4&amp;"_"&amp;$AG10,データシート1!$A:$BS,MATCH("ab_"&amp;AM$2,データシート1!$A$1:$BS$1,0),0)</f>
        <v>8822</v>
      </c>
      <c r="AN10" s="88">
        <f>VLOOKUP(年度マスタ!$K$4&amp;"_"&amp;$AG10,データシート1!$A:$BS,MATCH("ab_"&amp;AN$2,データシート1!$A$1:$BS$1,0),0)</f>
        <v>3975</v>
      </c>
      <c r="AO10" s="88">
        <f>VLOOKUP(年度マスタ!$K$4&amp;"_"&amp;$AG10,データシート1!$A:$BS,MATCH("ab_"&amp;AO$2,データシート1!$A$1:$BS$1,0),0)</f>
        <v>17012</v>
      </c>
      <c r="AP10" s="88">
        <f>VLOOKUP(年度マスタ!$K$4&amp;"_"&amp;$AG10,データシート1!$A:$BS,MATCH("ab_"&amp;AP$2,データシート1!$A$1:$BS$1,0),0)</f>
        <v>0</v>
      </c>
      <c r="AQ10" s="1073">
        <f>VLOOKUP(年度マスタ!$K$4&amp;"_"&amp;$AG10,データシート1!$A:$BS,MATCH("ab_"&amp;AQ$2,データシート1!$A$1:$BS$1,0),0)</f>
        <v>1.9706829993062525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153.9828</v>
      </c>
      <c r="AI11" s="88">
        <f>VLOOKUP(年度マスタ!$K$4&amp;"_"&amp;$AG11,データシート1!$A:$BS,MATCH("ab_"&amp;AI$2,データシート1!$A$1:$BS$1,0),0)</f>
        <v>526</v>
      </c>
      <c r="AJ11" s="88">
        <f>VLOOKUP(年度マスタ!$K$4&amp;"_"&amp;$AG11,データシート1!$A:$BS,MATCH("ab_"&amp;AJ$2,データシート1!$A$1:$BS$1,0),0)</f>
        <v>235</v>
      </c>
      <c r="AK11" s="88">
        <f>VLOOKUP(年度マスタ!$K$4&amp;"_"&amp;$AG11,データシート1!$A:$BS,MATCH("ab_"&amp;AK$2,データシート1!$A$1:$BS$1,0),0)</f>
        <v>2910</v>
      </c>
      <c r="AL11" s="88">
        <f>VLOOKUP(年度マスタ!$K$4&amp;"_"&amp;$AG11,データシート1!$A:$BS,MATCH("ab_"&amp;AL$2,データシート1!$A$1:$BS$1,0),0)</f>
        <v>5457</v>
      </c>
      <c r="AM11" s="88">
        <f>VLOOKUP(年度マスタ!$K$4&amp;"_"&amp;$AG11,データシート1!$A:$BS,MATCH("ab_"&amp;AM$2,データシート1!$A$1:$BS$1,0),0)</f>
        <v>8858</v>
      </c>
      <c r="AN11" s="88">
        <f>VLOOKUP(年度マスタ!$K$4&amp;"_"&amp;$AG11,データシート1!$A:$BS,MATCH("ab_"&amp;AN$2,データシート1!$A$1:$BS$1,0),0)</f>
        <v>3885</v>
      </c>
      <c r="AO11" s="88">
        <f>VLOOKUP(年度マスタ!$K$4&amp;"_"&amp;$AG11,データシート1!$A:$BS,MATCH("ab_"&amp;AO$2,データシート1!$A$1:$BS$1,0),0)</f>
        <v>16819</v>
      </c>
      <c r="AP11" s="88">
        <f>VLOOKUP(年度マスタ!$K$4&amp;"_"&amp;$AG11,データシート1!$A:$BS,MATCH("ab_"&amp;AP$2,データシート1!$A$1:$BS$1,0),0)</f>
        <v>0</v>
      </c>
      <c r="AQ11" s="1073">
        <f>VLOOKUP(年度マスタ!$K$4&amp;"_"&amp;$AG11,データシート1!$A:$BS,MATCH("ab_"&amp;AQ$2,データシート1!$A$1:$BS$1,0),0)</f>
        <v>1.6319694027801426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145.29089999999999</v>
      </c>
      <c r="AI12" s="88">
        <f>VLOOKUP(年度マスタ!$K$4&amp;"_"&amp;$AG12,データシート1!$A:$BS,MATCH("ab_"&amp;AI$2,データシート1!$A$1:$BS$1,0),0)</f>
        <v>526</v>
      </c>
      <c r="AJ12" s="88">
        <f>VLOOKUP(年度マスタ!$K$4&amp;"_"&amp;$AG12,データシート1!$A:$BS,MATCH("ab_"&amp;AJ$2,データシート1!$A$1:$BS$1,0),0)</f>
        <v>235</v>
      </c>
      <c r="AK12" s="88">
        <f>VLOOKUP(年度マスタ!$K$4&amp;"_"&amp;$AG12,データシート1!$A:$BS,MATCH("ab_"&amp;AK$2,データシート1!$A$1:$BS$1,0),0)</f>
        <v>2910</v>
      </c>
      <c r="AL12" s="88">
        <f>VLOOKUP(年度マスタ!$K$4&amp;"_"&amp;$AG12,データシート1!$A:$BS,MATCH("ab_"&amp;AL$2,データシート1!$A$1:$BS$1,0),0)</f>
        <v>5449</v>
      </c>
      <c r="AM12" s="88">
        <f>VLOOKUP(年度マスタ!$K$4&amp;"_"&amp;$AG12,データシート1!$A:$BS,MATCH("ab_"&amp;AM$2,データシート1!$A$1:$BS$1,0),0)</f>
        <v>8840</v>
      </c>
      <c r="AN12" s="88">
        <f>VLOOKUP(年度マスタ!$K$4&amp;"_"&amp;$AG12,データシート1!$A:$BS,MATCH("ab_"&amp;AN$2,データシート1!$A$1:$BS$1,0),0)</f>
        <v>3863</v>
      </c>
      <c r="AO12" s="88">
        <f>VLOOKUP(年度マスタ!$K$4&amp;"_"&amp;$AG12,データシート1!$A:$BS,MATCH("ab_"&amp;AO$2,データシート1!$A$1:$BS$1,0),0)</f>
        <v>16699</v>
      </c>
      <c r="AP12" s="88">
        <f>VLOOKUP(年度マスタ!$K$4&amp;"_"&amp;$AG12,データシート1!$A:$BS,MATCH("ab_"&amp;AP$2,データシート1!$A$1:$BS$1,0),0)</f>
        <v>0</v>
      </c>
      <c r="AQ12" s="1073">
        <f>VLOOKUP(年度マスタ!$K$4&amp;"_"&amp;$AG12,データシート1!$A:$BS,MATCH("ab_"&amp;AQ$2,データシート1!$A$1:$BS$1,0),0)</f>
        <v>2.1045293557180846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154.01150000000001</v>
      </c>
      <c r="AI13" s="88">
        <f>VLOOKUP(年度マスタ!$K$4&amp;"_"&amp;$AG13,データシート1!$A:$BS,MATCH("ab_"&amp;AI$2,データシート1!$A$1:$BS$1,0),0)</f>
        <v>566</v>
      </c>
      <c r="AJ13" s="88">
        <f>VLOOKUP(年度マスタ!$K$4&amp;"_"&amp;$AG13,データシート1!$A:$BS,MATCH("ab_"&amp;AJ$2,データシート1!$A$1:$BS$1,0),0)</f>
        <v>218</v>
      </c>
      <c r="AK13" s="88">
        <f>VLOOKUP(年度マスタ!$K$4&amp;"_"&amp;$AG13,データシート1!$A:$BS,MATCH("ab_"&amp;AK$2,データシート1!$A$1:$BS$1,0),0)</f>
        <v>2937</v>
      </c>
      <c r="AL13" s="88">
        <f>VLOOKUP(年度マスタ!$K$4&amp;"_"&amp;$AG13,データシート1!$A:$BS,MATCH("ab_"&amp;AL$2,データシート1!$A$1:$BS$1,0),0)</f>
        <v>5427</v>
      </c>
      <c r="AM13" s="88">
        <f>VLOOKUP(年度マスタ!$K$4&amp;"_"&amp;$AG13,データシート1!$A:$BS,MATCH("ab_"&amp;AM$2,データシート1!$A$1:$BS$1,0),0)</f>
        <v>8827</v>
      </c>
      <c r="AN13" s="88">
        <f>VLOOKUP(年度マスタ!$K$4&amp;"_"&amp;$AG13,データシート1!$A:$BS,MATCH("ab_"&amp;AN$2,データシート1!$A$1:$BS$1,0),0)</f>
        <v>3781</v>
      </c>
      <c r="AO13" s="88">
        <f>VLOOKUP(年度マスタ!$K$4&amp;"_"&amp;$AG13,データシート1!$A:$BS,MATCH("ab_"&amp;AO$2,データシート1!$A$1:$BS$1,0),0)</f>
        <v>16368</v>
      </c>
      <c r="AP13" s="88">
        <f>VLOOKUP(年度マスタ!$K$4&amp;"_"&amp;$AG13,データシート1!$A:$BS,MATCH("ab_"&amp;AP$2,データシート1!$A$1:$BS$1,0),0)</f>
        <v>0</v>
      </c>
      <c r="AQ13" s="1073">
        <f>VLOOKUP(年度マスタ!$K$4&amp;"_"&amp;$AG13,データシート1!$A:$BS,MATCH("ab_"&amp;AQ$2,データシート1!$A$1:$BS$1,0),0)</f>
        <v>1.7476084193839483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126.9731</v>
      </c>
      <c r="AI14" s="88">
        <f>VLOOKUP(年度マスタ!$K$4&amp;"_"&amp;$AG14,データシート1!$A:$BS,MATCH("ab_"&amp;AI$2,データシート1!$A$1:$BS$1,0),0)</f>
        <v>566</v>
      </c>
      <c r="AJ14" s="88">
        <f>VLOOKUP(年度マスタ!$K$4&amp;"_"&amp;$AG14,データシート1!$A:$BS,MATCH("ab_"&amp;AJ$2,データシート1!$A$1:$BS$1,0),0)</f>
        <v>218</v>
      </c>
      <c r="AK14" s="88">
        <f>VLOOKUP(年度マスタ!$K$4&amp;"_"&amp;$AG14,データシート1!$A:$BS,MATCH("ab_"&amp;AK$2,データシート1!$A$1:$BS$1,0),0)</f>
        <v>2937</v>
      </c>
      <c r="AL14" s="88">
        <f>VLOOKUP(年度マスタ!$K$4&amp;"_"&amp;$AG14,データシート1!$A:$BS,MATCH("ab_"&amp;AL$2,データシート1!$A$1:$BS$1,0),0)</f>
        <v>5404</v>
      </c>
      <c r="AM14" s="88">
        <f>VLOOKUP(年度マスタ!$K$4&amp;"_"&amp;$AG14,データシート1!$A:$BS,MATCH("ab_"&amp;AM$2,データシート1!$A$1:$BS$1,0),0)</f>
        <v>8798</v>
      </c>
      <c r="AN14" s="88">
        <f>VLOOKUP(年度マスタ!$K$4&amp;"_"&amp;$AG14,データシート1!$A:$BS,MATCH("ab_"&amp;AN$2,データシート1!$A$1:$BS$1,0),0)</f>
        <v>3678</v>
      </c>
      <c r="AO14" s="88">
        <f>VLOOKUP(年度マスタ!$K$4&amp;"_"&amp;$AG14,データシート1!$A:$BS,MATCH("ab_"&amp;AO$2,データシート1!$A$1:$BS$1,0),0)</f>
        <v>15974</v>
      </c>
      <c r="AP14" s="88">
        <f>VLOOKUP(年度マスタ!$K$4&amp;"_"&amp;$AG14,データシート1!$A:$BS,MATCH("ab_"&amp;AP$2,データシート1!$A$1:$BS$1,0),0)</f>
        <v>0</v>
      </c>
      <c r="AQ14" s="1073">
        <f>VLOOKUP(年度マスタ!$K$4&amp;"_"&amp;$AG14,データシート1!$A:$BS,MATCH("ab_"&amp;AQ$2,データシート1!$A$1:$BS$1,0),0)</f>
        <v>1.2324764387772111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142.89320000000001</v>
      </c>
      <c r="AI15" s="88">
        <f>VLOOKUP(年度マスタ!$K$4&amp;"_"&amp;$AG15,データシート1!$A:$BS,MATCH("ab_"&amp;AI$2,データシート1!$A$1:$BS$1,0),0)</f>
        <v>566</v>
      </c>
      <c r="AJ15" s="88">
        <f>VLOOKUP(年度マスタ!$K$4&amp;"_"&amp;$AG15,データシート1!$A:$BS,MATCH("ab_"&amp;AJ$2,データシート1!$A$1:$BS$1,0),0)</f>
        <v>218</v>
      </c>
      <c r="AK15" s="88">
        <f>VLOOKUP(年度マスタ!$K$4&amp;"_"&amp;$AG15,データシート1!$A:$BS,MATCH("ab_"&amp;AK$2,データシート1!$A$1:$BS$1,0),0)</f>
        <v>2937</v>
      </c>
      <c r="AL15" s="88">
        <f>VLOOKUP(年度マスタ!$K$4&amp;"_"&amp;$AG15,データシート1!$A:$BS,MATCH("ab_"&amp;AL$2,データシート1!$A$1:$BS$1,0),0)</f>
        <v>5384</v>
      </c>
      <c r="AM15" s="88">
        <f>VLOOKUP(年度マスタ!$K$4&amp;"_"&amp;$AG15,データシート1!$A:$BS,MATCH("ab_"&amp;AM$2,データシート1!$A$1:$BS$1,0),0)</f>
        <v>8773</v>
      </c>
      <c r="AN15" s="88">
        <f>VLOOKUP(年度マスタ!$K$4&amp;"_"&amp;$AG15,データシート1!$A:$BS,MATCH("ab_"&amp;AN$2,データシート1!$A$1:$BS$1,0),0)</f>
        <v>3801</v>
      </c>
      <c r="AO15" s="88">
        <f>VLOOKUP(年度マスタ!$K$4&amp;"_"&amp;$AG15,データシート1!$A:$BS,MATCH("ab_"&amp;AO$2,データシート1!$A$1:$BS$1,0),0)</f>
        <v>15692</v>
      </c>
      <c r="AP15" s="88">
        <f>VLOOKUP(年度マスタ!$K$4&amp;"_"&amp;$AG15,データシート1!$A:$BS,MATCH("ab_"&amp;AP$2,データシート1!$A$1:$BS$1,0),0)</f>
        <v>0</v>
      </c>
      <c r="AQ15" s="1073">
        <f>VLOOKUP(年度マスタ!$K$4&amp;"_"&amp;$AG15,データシート1!$A:$BS,MATCH("ab_"&amp;AQ$2,データシート1!$A$1:$BS$1,0),0)</f>
        <v>1.591231690686163</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142.80000000000001</v>
      </c>
      <c r="AI16" s="88">
        <f>VLOOKUP(年度マスタ!$K$4&amp;"_"&amp;$AG16,データシート1!$A:$BS,MATCH("ab_"&amp;AI$2,データシート1!$A$1:$BS$1,0),0)</f>
        <v>566</v>
      </c>
      <c r="AJ16" s="88">
        <f>VLOOKUP(年度マスタ!$K$4&amp;"_"&amp;$AG16,データシート1!$A:$BS,MATCH("ab_"&amp;AJ$2,データシート1!$A$1:$BS$1,0),0)</f>
        <v>218</v>
      </c>
      <c r="AK16" s="88">
        <f>VLOOKUP(年度マスタ!$K$4&amp;"_"&amp;$AG16,データシート1!$A:$BS,MATCH("ab_"&amp;AK$2,データシート1!$A$1:$BS$1,0),0)</f>
        <v>2937</v>
      </c>
      <c r="AL16" s="88">
        <f>VLOOKUP(年度マスタ!$K$4&amp;"_"&amp;$AG16,データシート1!$A:$BS,MATCH("ab_"&amp;AL$2,データシート1!$A$1:$BS$1,0),0)</f>
        <v>5370</v>
      </c>
      <c r="AM16" s="88">
        <f>VLOOKUP(年度マスタ!$K$4&amp;"_"&amp;$AG16,データシート1!$A:$BS,MATCH("ab_"&amp;AM$2,データシート1!$A$1:$BS$1,0),0)</f>
        <v>8748</v>
      </c>
      <c r="AN16" s="88">
        <f>VLOOKUP(年度マスタ!$K$4&amp;"_"&amp;$AG16,データシート1!$A:$BS,MATCH("ab_"&amp;AN$2,データシート1!$A$1:$BS$1,0),0)</f>
        <v>3751</v>
      </c>
      <c r="AO16" s="88">
        <f>VLOOKUP(年度マスタ!$K$4&amp;"_"&amp;$AG16,データシート1!$A:$BS,MATCH("ab_"&amp;AO$2,データシート1!$A$1:$BS$1,0),0)</f>
        <v>15343</v>
      </c>
      <c r="AP16" s="88">
        <f>VLOOKUP(年度マスタ!$K$4&amp;"_"&amp;$AG16,データシート1!$A:$BS,MATCH("ab_"&amp;AP$2,データシート1!$A$1:$BS$1,0),0)</f>
        <v>0</v>
      </c>
      <c r="AQ16" s="1073">
        <f>VLOOKUP(年度マスタ!$K$4&amp;"_"&amp;$AG16,データシート1!$A:$BS,MATCH("ab_"&amp;AQ$2,データシート1!$A$1:$BS$1,0),0)</f>
        <v>1.7282694890764441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155.4462</v>
      </c>
      <c r="AI17" s="187">
        <f>VLOOKUP(年度マスタ!$K$4&amp;"_"&amp;$AG17,データシート1!$A:$BS,MATCH("ab_"&amp;AI$2,データシート1!$A$1:$BS$1,0),0)</f>
        <v>566</v>
      </c>
      <c r="AJ17" s="187">
        <f>VLOOKUP(年度マスタ!$K$4&amp;"_"&amp;$AG17,データシート1!$A:$BS,MATCH("ab_"&amp;AJ$2,データシート1!$A$1:$BS$1,0),0)</f>
        <v>218</v>
      </c>
      <c r="AK17" s="187">
        <f>VLOOKUP(年度マスタ!$K$4&amp;"_"&amp;$AG17,データシート1!$A:$BS,MATCH("ab_"&amp;AK$2,データシート1!$A$1:$BS$1,0),0)</f>
        <v>2937</v>
      </c>
      <c r="AL17" s="187">
        <f>VLOOKUP(年度マスタ!$K$4&amp;"_"&amp;$AG17,データシート1!$A:$BS,MATCH("ab_"&amp;AL$2,データシート1!$A$1:$BS$1,0),0)</f>
        <v>5354</v>
      </c>
      <c r="AM17" s="187">
        <f>VLOOKUP(年度マスタ!$K$4&amp;"_"&amp;$AG17,データシート1!$A:$BS,MATCH("ab_"&amp;AM$2,データシート1!$A$1:$BS$1,0),0)</f>
        <v>8724</v>
      </c>
      <c r="AN17" s="187">
        <f>VLOOKUP(年度マスタ!$K$4&amp;"_"&amp;$AG17,データシート1!$A:$BS,MATCH("ab_"&amp;AN$2,データシート1!$A$1:$BS$1,0),0)</f>
        <v>3717</v>
      </c>
      <c r="AO17" s="187">
        <f>VLOOKUP(年度マスタ!$K$4&amp;"_"&amp;$AG17,データシート1!$A:$BS,MATCH("ab_"&amp;AO$2,データシート1!$A$1:$BS$1,0),0)</f>
        <v>14981</v>
      </c>
      <c r="AP17" s="187">
        <f>VLOOKUP(年度マスタ!$K$4&amp;"_"&amp;$AG17,データシート1!$A:$BS,MATCH("ab_"&amp;AP$2,データシート1!$A$1:$BS$1,0),0)</f>
        <v>0</v>
      </c>
      <c r="AQ17" s="1074">
        <f>VLOOKUP(年度マスタ!$K$4&amp;"_"&amp;$AG17,データシート1!$A:$BS,MATCH("ab_"&amp;AQ$2,データシート1!$A$1:$BS$1,0),0)</f>
        <v>1.4426445268968351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140.31479999999999</v>
      </c>
      <c r="AI18" s="88">
        <f>VLOOKUP(年度マスタ!$K$4&amp;"_"&amp;$AG18,データシート1!$A:$BS,MATCH("ab_"&amp;AI$2,データシート1!$A$1:$BS$1,0),0)</f>
        <v>566</v>
      </c>
      <c r="AJ18" s="88">
        <f>VLOOKUP(年度マスタ!$K$4&amp;"_"&amp;$AG18,データシート1!$A:$BS,MATCH("ab_"&amp;AJ$2,データシート1!$A$1:$BS$1,0),0)</f>
        <v>218</v>
      </c>
      <c r="AK18" s="88">
        <f>VLOOKUP(年度マスタ!$K$4&amp;"_"&amp;$AG18,データシート1!$A:$BS,MATCH("ab_"&amp;AK$2,データシート1!$A$1:$BS$1,0),0)</f>
        <v>2937</v>
      </c>
      <c r="AL18" s="88">
        <f>VLOOKUP(年度マスタ!$K$4&amp;"_"&amp;$AG18,データシート1!$A:$BS,MATCH("ab_"&amp;AL$2,データシート1!$A$1:$BS$1,0),0)</f>
        <v>5317</v>
      </c>
      <c r="AM18" s="88">
        <f>VLOOKUP(年度マスタ!$K$4&amp;"_"&amp;$AG18,データシート1!$A:$BS,MATCH("ab_"&amp;AM$2,データシート1!$A$1:$BS$1,0),0)</f>
        <v>8599</v>
      </c>
      <c r="AN18" s="88">
        <f>VLOOKUP(年度マスタ!$K$4&amp;"_"&amp;$AG18,データシート1!$A:$BS,MATCH("ab_"&amp;AN$2,データシート1!$A$1:$BS$1,0),0)</f>
        <v>3510</v>
      </c>
      <c r="AO18" s="88">
        <f>VLOOKUP(年度マスタ!$K$4&amp;"_"&amp;$AG18,データシート1!$A:$BS,MATCH("ab_"&amp;AO$2,データシート1!$A$1:$BS$1,0),0)</f>
        <v>14653</v>
      </c>
      <c r="AP18" s="88">
        <f>VLOOKUP(年度マスタ!$K$4&amp;"_"&amp;$AG18,データシート1!$A:$BS,MATCH("ab_"&amp;AP$2,データシート1!$A$1:$BS$1,0),0)</f>
        <v>0</v>
      </c>
      <c r="AQ18" s="1073">
        <f>VLOOKUP(年度マスタ!$K$4&amp;"_"&amp;$AG18,データシート1!$A:$BS,MATCH("ab_"&amp;AQ$2,データシート1!$A$1:$BS$1,0),0)</f>
        <v>1.40416332649383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134.78149999999999</v>
      </c>
      <c r="AI19" s="88">
        <f>VLOOKUP(年度マスタ!$K$4&amp;"_"&amp;$AG19,データシート1!$A:$BS,MATCH("ab_"&amp;AI$2,データシート1!$A$1:$BS$1,0),0)</f>
        <v>520</v>
      </c>
      <c r="AJ19" s="88">
        <f>VLOOKUP(年度マスタ!$K$4&amp;"_"&amp;$AG19,データシート1!$A:$BS,MATCH("ab_"&amp;AJ$2,データシート1!$A$1:$BS$1,0),0)</f>
        <v>283</v>
      </c>
      <c r="AK19" s="88">
        <f>VLOOKUP(年度マスタ!$K$4&amp;"_"&amp;$AG19,データシート1!$A:$BS,MATCH("ab_"&amp;AK$2,データシート1!$A$1:$BS$1,0),0)</f>
        <v>2880</v>
      </c>
      <c r="AL19" s="88">
        <f>VLOOKUP(年度マスタ!$K$4&amp;"_"&amp;$AG19,データシート1!$A:$BS,MATCH("ab_"&amp;AL$2,データシート1!$A$1:$BS$1,0),0)</f>
        <v>5283</v>
      </c>
      <c r="AM19" s="88">
        <f>VLOOKUP(年度マスタ!$K$4&amp;"_"&amp;$AG19,データシート1!$A:$BS,MATCH("ab_"&amp;AM$2,データシート1!$A$1:$BS$1,0),0)</f>
        <v>8572</v>
      </c>
      <c r="AN19" s="88">
        <f>VLOOKUP(年度マスタ!$K$4&amp;"_"&amp;$AG19,データシート1!$A:$BS,MATCH("ab_"&amp;AN$2,データシート1!$A$1:$BS$1,0),0)</f>
        <v>3687</v>
      </c>
      <c r="AO19" s="88">
        <f>VLOOKUP(年度マスタ!$K$4&amp;"_"&amp;$AG19,データシート1!$A:$BS,MATCH("ab_"&amp;AO$2,データシート1!$A$1:$BS$1,0),0)</f>
        <v>14344</v>
      </c>
      <c r="AP19" s="88">
        <f>VLOOKUP(年度マスタ!$K$4&amp;"_"&amp;$AG19,データシート1!$A:$BS,MATCH("ab_"&amp;AP$2,データシート1!$A$1:$BS$1,0),0)</f>
        <v>0</v>
      </c>
      <c r="AQ19" s="1073">
        <f>VLOOKUP(年度マスタ!$K$4&amp;"_"&amp;$AG19,データシート1!$A:$BS,MATCH("ab_"&amp;AQ$2,データシート1!$A$1:$BS$1,0),0)</f>
        <v>1.540355437865532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157.78380000000001</v>
      </c>
      <c r="AI20" s="88">
        <f>VLOOKUP(年度マスタ!$K$4&amp;"_"&amp;$AG20,データシート1!$A:$BS,MATCH("ab_"&amp;AI$2,データシート1!$A$1:$BS$1,0),0)</f>
        <v>520</v>
      </c>
      <c r="AJ20" s="88">
        <f>VLOOKUP(年度マスタ!$K$4&amp;"_"&amp;$AG20,データシート1!$A:$BS,MATCH("ab_"&amp;AJ$2,データシート1!$A$1:$BS$1,0),0)</f>
        <v>283</v>
      </c>
      <c r="AK20" s="88">
        <f>VLOOKUP(年度マスタ!$K$4&amp;"_"&amp;$AG20,データシート1!$A:$BS,MATCH("ab_"&amp;AK$2,データシート1!$A$1:$BS$1,0),0)</f>
        <v>2880</v>
      </c>
      <c r="AL20" s="88">
        <f>VLOOKUP(年度マスタ!$K$4&amp;"_"&amp;$AG20,データシート1!$A:$BS,MATCH("ab_"&amp;AL$2,データシート1!$A$1:$BS$1,0),0)</f>
        <v>5201</v>
      </c>
      <c r="AM20" s="88">
        <f>VLOOKUP(年度マスタ!$K$4&amp;"_"&amp;$AG20,データシート1!$A:$BS,MATCH("ab_"&amp;AM$2,データシート1!$A$1:$BS$1,0),0)</f>
        <v>8487</v>
      </c>
      <c r="AN20" s="88">
        <f>VLOOKUP(年度マスタ!$K$4&amp;"_"&amp;$AG20,データシート1!$A:$BS,MATCH("ab_"&amp;AN$2,データシート1!$A$1:$BS$1,0),0)</f>
        <v>3690</v>
      </c>
      <c r="AO20" s="88">
        <f>VLOOKUP(年度マスタ!$K$4&amp;"_"&amp;$AG20,データシート1!$A:$BS,MATCH("ab_"&amp;AO$2,データシート1!$A$1:$BS$1,0),0)</f>
        <v>13963</v>
      </c>
      <c r="AP20" s="88">
        <f>VLOOKUP(年度マスタ!$K$4&amp;"_"&amp;$AG20,データシート1!$A:$BS,MATCH("ab_"&amp;AP$2,データシート1!$A$1:$BS$1,0),0)</f>
        <v>0</v>
      </c>
      <c r="AQ20" s="1073">
        <f>VLOOKUP(年度マスタ!$K$4&amp;"_"&amp;$AG20,データシート1!$A:$BS,MATCH("ab_"&amp;AQ$2,データシート1!$A$1:$BS$1,0),0)</f>
        <v>1.5646147068903531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羽後町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6.8319999999999999</v>
      </c>
      <c r="BE13" s="80" t="str">
        <f>年度マスタ!K4</f>
        <v>05463</v>
      </c>
      <c r="BF13" s="80" t="str">
        <f>年度マスタ!K4</f>
        <v>05463</v>
      </c>
      <c r="BG13" s="80" t="str">
        <f>年度マスタ!K4</f>
        <v>05463</v>
      </c>
      <c r="BH13" s="318" t="s">
        <v>108</v>
      </c>
      <c r="BI13" s="318" t="s">
        <v>108</v>
      </c>
      <c r="BJ13" s="318" t="s">
        <v>108</v>
      </c>
      <c r="BK13" s="318" t="str">
        <f>年度マスタ!K4</f>
        <v>05463</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6.8319999999999999</v>
      </c>
      <c r="AY14" s="80"/>
      <c r="BE14" s="80" t="str">
        <f>AP2</f>
        <v>羽後町</v>
      </c>
      <c r="BF14" s="80" t="str">
        <f>AP2</f>
        <v>羽後町</v>
      </c>
      <c r="BG14" s="80" t="str">
        <f>AP2</f>
        <v>羽後町</v>
      </c>
      <c r="BH14" s="80" t="s">
        <v>118</v>
      </c>
      <c r="BI14" s="80" t="s">
        <v>118</v>
      </c>
      <c r="BJ14" s="80" t="s">
        <v>118</v>
      </c>
      <c r="BK14" s="80" t="str">
        <f>AP2</f>
        <v>羽後町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13.878</v>
      </c>
      <c r="G21" s="996">
        <f t="shared" ref="G21:O21" si="5">SUM(G22,G26,G27,G28)</f>
        <v>13.441000000000001</v>
      </c>
      <c r="H21" s="996">
        <f t="shared" si="5"/>
        <v>15.257000000000001</v>
      </c>
      <c r="I21" s="996">
        <f t="shared" si="5"/>
        <v>21.143000000000001</v>
      </c>
      <c r="J21" s="996">
        <f t="shared" si="5"/>
        <v>17.875999999999998</v>
      </c>
      <c r="K21" s="996">
        <f t="shared" si="5"/>
        <v>15.407</v>
      </c>
      <c r="L21" s="996">
        <f t="shared" si="5"/>
        <v>12.452999999999999</v>
      </c>
      <c r="M21" s="996">
        <f t="shared" si="5"/>
        <v>6.0279999999999996</v>
      </c>
      <c r="N21" s="996">
        <f t="shared" si="5"/>
        <v>6.0839999999999996</v>
      </c>
      <c r="O21" s="996">
        <f t="shared" si="5"/>
        <v>6.3529999999999998</v>
      </c>
      <c r="P21" s="997">
        <f>SUM(P22,P26,P27,P28)</f>
        <v>6.8319999999999999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3.992</v>
      </c>
      <c r="G22" s="998">
        <f t="shared" ref="G22:P22" si="6">SUM(G23:G25)</f>
        <v>3.4740000000000002</v>
      </c>
      <c r="H22" s="998">
        <f t="shared" si="6"/>
        <v>4.8380000000000001</v>
      </c>
      <c r="I22" s="998">
        <f t="shared" si="6"/>
        <v>5.4749999999999996</v>
      </c>
      <c r="J22" s="998">
        <f t="shared" si="6"/>
        <v>5.843</v>
      </c>
      <c r="K22" s="998">
        <f t="shared" si="6"/>
        <v>5.7039999999999997</v>
      </c>
      <c r="L22" s="998">
        <f t="shared" si="6"/>
        <v>5.867</v>
      </c>
      <c r="M22" s="998">
        <f t="shared" si="6"/>
        <v>6.0279999999999996</v>
      </c>
      <c r="N22" s="998">
        <f t="shared" si="6"/>
        <v>6.0839999999999996</v>
      </c>
      <c r="O22" s="998">
        <f t="shared" si="6"/>
        <v>6.3529999999999998</v>
      </c>
      <c r="P22" s="999">
        <f t="shared" si="6"/>
        <v>6.8319999999999999</v>
      </c>
      <c r="Z22" s="313"/>
      <c r="AB22" s="312"/>
      <c r="AC22" s="571" t="s">
        <v>1377</v>
      </c>
      <c r="AP22" s="18" t="s">
        <v>1387</v>
      </c>
      <c r="AQ22" s="313"/>
      <c r="AV22" s="80" t="str">
        <f>AW22</f>
        <v>エネルギー起源CO2</v>
      </c>
      <c r="AW22" s="80" t="str">
        <f>D56</f>
        <v>エネルギー起源CO2</v>
      </c>
      <c r="AX22" s="201">
        <f>P56</f>
        <v>6.8319999999999999</v>
      </c>
      <c r="AY22" s="201">
        <f>AX22</f>
        <v>6.8319999999999999</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3.992</v>
      </c>
      <c r="G23" s="1000">
        <f>IFERROR(VLOOKUP(年度マスタ!$K$4&amp;"_"&amp;G$20,データシート1!$A:$BT,MATCH("ba_"&amp;$E23,データシート1!$A$1:$BT$1,0),0),0)</f>
        <v>3.4740000000000002</v>
      </c>
      <c r="H23" s="1000">
        <f>IFERROR(VLOOKUP(年度マスタ!$K$4&amp;"_"&amp;H$20,データシート1!$A:$BT,MATCH("ba_"&amp;$E23,データシート1!$A$1:$BT$1,0),0),0)</f>
        <v>4.8380000000000001</v>
      </c>
      <c r="I23" s="1000">
        <f>IFERROR(VLOOKUP(年度マスタ!$K$4&amp;"_"&amp;I$20,データシート1!$A:$BT,MATCH("ba_"&amp;$E23,データシート1!$A$1:$BT$1,0),0),0)</f>
        <v>5.4749999999999996</v>
      </c>
      <c r="J23" s="1000">
        <f>IFERROR(VLOOKUP(年度マスタ!$K$4&amp;"_"&amp;J$20,データシート1!$A:$BT,MATCH("ba_"&amp;$E23,データシート1!$A$1:$BT$1,0),0),0)</f>
        <v>5.843</v>
      </c>
      <c r="K23" s="1000">
        <f>IFERROR(VLOOKUP(年度マスタ!$K$4&amp;"_"&amp;K$20,データシート1!$A:$BT,MATCH("ba_"&amp;$E23,データシート1!$A$1:$BT$1,0),0),0)</f>
        <v>5.7039999999999997</v>
      </c>
      <c r="L23" s="1000">
        <f>IFERROR(VLOOKUP(年度マスタ!$K$4&amp;"_"&amp;L$20,データシート1!$A:$BT,MATCH("ba_"&amp;$E23,データシート1!$A$1:$BT$1,0),0),0)</f>
        <v>5.867</v>
      </c>
      <c r="M23" s="1000">
        <f>IFERROR(VLOOKUP(年度マスタ!$K$4&amp;"_"&amp;M$20,データシート1!$A:$BT,MATCH("ba_"&amp;$E23,データシート1!$A$1:$BT$1,0),0),0)</f>
        <v>6.0279999999999996</v>
      </c>
      <c r="N23" s="1000">
        <f>IFERROR(VLOOKUP(年度マスタ!$K$4&amp;"_"&amp;N$20,データシート1!$A:$BT,MATCH("ba_"&amp;$E23,データシート1!$A$1:$BT$1,0),0),0)</f>
        <v>6.0839999999999996</v>
      </c>
      <c r="O23" s="1000">
        <f>IFERROR(VLOOKUP(年度マスタ!$K$4&amp;"_"&amp;O$20,データシート1!$A:$BT,MATCH("ba_"&amp;$E23,データシート1!$A$1:$BT$1,0),0),0)</f>
        <v>6.3529999999999998</v>
      </c>
      <c r="P23" s="1001">
        <f>IFERROR(VLOOKUP(年度マスタ!$K$4&amp;"_"&amp;P$20,データシート1!$A:$BT,MATCH("ba_"&amp;$E23,データシート1!$A$1:$BT$1,0),0),0)</f>
        <v>6.8319999999999999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47.002882792810546</v>
      </c>
      <c r="AG24" s="996">
        <f t="shared" ref="AG24:AP24" si="7">AG25+AG29</f>
        <v>54.040343878556968</v>
      </c>
      <c r="AH24" s="996">
        <f t="shared" si="7"/>
        <v>51.504436789202025</v>
      </c>
      <c r="AI24" s="996">
        <f t="shared" si="7"/>
        <v>49.057248028993769</v>
      </c>
      <c r="AJ24" s="996">
        <f t="shared" si="7"/>
        <v>47.883044440749551</v>
      </c>
      <c r="AK24" s="996">
        <f t="shared" si="7"/>
        <v>44.560597327184851</v>
      </c>
      <c r="AL24" s="996">
        <f t="shared" si="7"/>
        <v>49.073486385479015</v>
      </c>
      <c r="AM24" s="996">
        <f t="shared" si="7"/>
        <v>42.819033237715999</v>
      </c>
      <c r="AN24" s="996">
        <f t="shared" si="7"/>
        <v>46.334324824150691</v>
      </c>
      <c r="AO24" s="996">
        <f>AO25+AO29</f>
        <v>42.359710455532337</v>
      </c>
      <c r="AP24" s="997">
        <f t="shared" si="7"/>
        <v>40.622555207887267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32.753116372242978</v>
      </c>
      <c r="AG25" s="998">
        <f>①CO2排出量の現状把握!AA35</f>
        <v>37.584837363236822</v>
      </c>
      <c r="AH25" s="998">
        <f>①CO2排出量の現状把握!AB35</f>
        <v>35.131853951768022</v>
      </c>
      <c r="AI25" s="998">
        <f>①CO2排出量の現状把握!AC35</f>
        <v>32.902180660519086</v>
      </c>
      <c r="AJ25" s="998">
        <f>①CO2排出量の現状把握!AD35</f>
        <v>31.958702304090011</v>
      </c>
      <c r="AK25" s="998">
        <f>①CO2排出量の現状把握!AE35</f>
        <v>29.437318061023699</v>
      </c>
      <c r="AL25" s="998">
        <f>①CO2排出量の現状把握!AF35</f>
        <v>35.928005188204693</v>
      </c>
      <c r="AM25" s="998">
        <f>①CO2排出量の現状把握!AG35</f>
        <v>30.994207376040045</v>
      </c>
      <c r="AN25" s="998">
        <f>①CO2排出量の現状把握!AH35</f>
        <v>33.944468123307203</v>
      </c>
      <c r="AO25" s="998">
        <f>①CO2排出量の現状把握!AI35</f>
        <v>30.650594384403107</v>
      </c>
      <c r="AP25" s="999">
        <f>①CO2排出量の現状把握!AJ35</f>
        <v>29.854797114363052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9.8859999999999992</v>
      </c>
      <c r="G26" s="998">
        <f>IFERROR(VLOOKUP(年度マスタ!$K$4&amp;"_"&amp;G$20,データシート1!$A:$BT,MATCH("ba_"&amp;$D26,データシート1!$A$1:$BT$1,0),0),0)</f>
        <v>9.9670000000000005</v>
      </c>
      <c r="H26" s="998">
        <f>IFERROR(VLOOKUP(年度マスタ!$K$4&amp;"_"&amp;H$20,データシート1!$A:$BT,MATCH("ba_"&amp;$D26,データシート1!$A$1:$BT$1,0),0),0)</f>
        <v>10.419</v>
      </c>
      <c r="I26" s="998">
        <f>IFERROR(VLOOKUP(年度マスタ!$K$4&amp;"_"&amp;I$20,データシート1!$A:$BT,MATCH("ba_"&amp;$D26,データシート1!$A$1:$BT$1,0),0),0)</f>
        <v>15.667999999999999</v>
      </c>
      <c r="J26" s="998">
        <f>IFERROR(VLOOKUP(年度マスタ!$K$4&amp;"_"&amp;J$20,データシート1!$A:$BT,MATCH("ba_"&amp;$D26,データシート1!$A$1:$BT$1,0),0),0)</f>
        <v>12.032999999999999</v>
      </c>
      <c r="K26" s="998">
        <f>IFERROR(VLOOKUP(年度マスタ!$K$4&amp;"_"&amp;K$20,データシート1!$A:$BT,MATCH("ba_"&amp;$D26,データシート1!$A$1:$BT$1,0),0),0)</f>
        <v>9.7029999999999994</v>
      </c>
      <c r="L26" s="998">
        <f>IFERROR(VLOOKUP(年度マスタ!$K$4&amp;"_"&amp;L$20,データシート1!$A:$BT,MATCH("ba_"&amp;$D26,データシート1!$A$1:$BT$1,0),0),0)</f>
        <v>6.5860000000000003</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20.771842162408451</v>
      </c>
      <c r="AG26" s="1000">
        <f>①CO2排出量の現状把握!AA36</f>
        <v>26.672450239795722</v>
      </c>
      <c r="AH26" s="1000">
        <f>①CO2排出量の現状把握!AB36</f>
        <v>24.463091236062724</v>
      </c>
      <c r="AI26" s="1000">
        <f>①CO2排出量の現状把握!AC36</f>
        <v>24.254710109499538</v>
      </c>
      <c r="AJ26" s="1000">
        <f>①CO2排出量の現状把握!AD36</f>
        <v>19.531969797030808</v>
      </c>
      <c r="AK26" s="1000">
        <f>①CO2排出量の現状把握!AE36</f>
        <v>16.361526993434264</v>
      </c>
      <c r="AL26" s="1000">
        <f>①CO2排出量の現状把握!AF36</f>
        <v>23.34306617819426</v>
      </c>
      <c r="AM26" s="1000">
        <f>①CO2排出量の現状把握!AG36</f>
        <v>18.830989115954736</v>
      </c>
      <c r="AN26" s="1000">
        <f>①CO2排出量の現状把握!AH36</f>
        <v>22.746397151226112</v>
      </c>
      <c r="AO26" s="1000">
        <f>①CO2排出量の現状把握!AI36</f>
        <v>19.467538613261635</v>
      </c>
      <c r="AP26" s="1001">
        <f>①CO2排出量の現状把握!AJ36</f>
        <v>17.757841567177291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1.3590169375491501</v>
      </c>
      <c r="AG27" s="1000">
        <f>①CO2排出量の現状把握!AA37</f>
        <v>1.8460894474075482</v>
      </c>
      <c r="AH27" s="1000">
        <f>①CO2排出量の現状把握!AB37</f>
        <v>1.7162463900950056</v>
      </c>
      <c r="AI27" s="1000">
        <f>①CO2排出量の現状把握!AC37</f>
        <v>1.5574303238422555</v>
      </c>
      <c r="AJ27" s="1000">
        <f>①CO2排出量の現状把握!AD37</f>
        <v>1.7897597809353609</v>
      </c>
      <c r="AK27" s="1000">
        <f>①CO2排出量の現状把握!AE37</f>
        <v>1.6879516837717718</v>
      </c>
      <c r="AL27" s="1000">
        <f>①CO2排出量の現状把握!AF37</f>
        <v>1.7942154163334056</v>
      </c>
      <c r="AM27" s="1000">
        <f>①CO2排出量の現状把握!AG37</f>
        <v>1.7408903975094483</v>
      </c>
      <c r="AN27" s="1000">
        <f>①CO2排出量の現状把握!AH37</f>
        <v>1.6461979549097434</v>
      </c>
      <c r="AO27" s="1000">
        <f>①CO2排出量の現状把握!AI37</f>
        <v>1.5427322943839596</v>
      </c>
      <c r="AP27" s="1001">
        <f>①CO2排出量の現状把握!AJ37</f>
        <v>1.6463340142557561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10.622257272285376</v>
      </c>
      <c r="AG28" s="1000">
        <f>①CO2排出量の現状把握!AA38</f>
        <v>9.066297676033555</v>
      </c>
      <c r="AH28" s="1000">
        <f>①CO2排出量の現状把握!AB38</f>
        <v>8.9525163256102971</v>
      </c>
      <c r="AI28" s="1000">
        <f>①CO2排出量の現状把握!AC38</f>
        <v>7.0900402271772967</v>
      </c>
      <c r="AJ28" s="1000">
        <f>①CO2排出量の現状把握!AD38</f>
        <v>10.636972726123842</v>
      </c>
      <c r="AK28" s="1000">
        <f>①CO2排出量の現状把握!AE38</f>
        <v>11.387839383817663</v>
      </c>
      <c r="AL28" s="1000">
        <f>①CO2排出量の現状把握!AF38</f>
        <v>10.790723593677029</v>
      </c>
      <c r="AM28" s="1000">
        <f>①CO2排出量の現状把握!AG38</f>
        <v>10.422327862575857</v>
      </c>
      <c r="AN28" s="1000">
        <f>①CO2排出量の現状把握!AH38</f>
        <v>9.5518730171713457</v>
      </c>
      <c r="AO28" s="1000">
        <f>①CO2排出量の現状把握!AI38</f>
        <v>9.6403234767575139</v>
      </c>
      <c r="AP28" s="1001">
        <f>①CO2排出量の現状把握!AJ38</f>
        <v>10.450621532930002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14.249766420567569</v>
      </c>
      <c r="AG29" s="1002">
        <f>①CO2排出量の現状把握!AA39</f>
        <v>16.455506515320142</v>
      </c>
      <c r="AH29" s="1002">
        <f>①CO2排出量の現状把握!AB39</f>
        <v>16.372582837434003</v>
      </c>
      <c r="AI29" s="1002">
        <f>①CO2排出量の現状把握!AC39</f>
        <v>16.155067368474679</v>
      </c>
      <c r="AJ29" s="1002">
        <f>①CO2排出量の現状把握!AD39</f>
        <v>15.924342136659542</v>
      </c>
      <c r="AK29" s="1002">
        <f>①CO2排出量の現状把握!AE39</f>
        <v>15.123279266161154</v>
      </c>
      <c r="AL29" s="1002">
        <f>①CO2排出量の現状把握!AF39</f>
        <v>13.145481197274318</v>
      </c>
      <c r="AM29" s="1002">
        <f>①CO2排出量の現状把握!AG39</f>
        <v>11.824825861675956</v>
      </c>
      <c r="AN29" s="1002">
        <f>①CO2排出量の現状把握!AH39</f>
        <v>12.38985670084349</v>
      </c>
      <c r="AO29" s="1002">
        <f>①CO2排出量の現状把握!AI39</f>
        <v>11.70911607112923</v>
      </c>
      <c r="AP29" s="1003">
        <f>①CO2排出量の現状把握!AJ39</f>
        <v>10.767758093524217</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0.29525848576510605</v>
      </c>
      <c r="AG32" s="509">
        <f t="shared" si="12"/>
        <v>0.24872158530681271</v>
      </c>
      <c r="AH32" s="509">
        <f t="shared" si="12"/>
        <v>0.29622690686715075</v>
      </c>
      <c r="AI32" s="509">
        <f t="shared" si="12"/>
        <v>0.43098626297798204</v>
      </c>
      <c r="AJ32" s="509">
        <f t="shared" si="12"/>
        <v>0.37332630388862909</v>
      </c>
      <c r="AK32" s="509">
        <f t="shared" si="12"/>
        <v>0.34575389299372639</v>
      </c>
      <c r="AL32" s="509">
        <f t="shared" si="12"/>
        <v>0.25376228422370412</v>
      </c>
      <c r="AM32" s="509">
        <f t="shared" si="12"/>
        <v>0.14077851703317759</v>
      </c>
      <c r="AN32" s="509">
        <f t="shared" si="12"/>
        <v>0.13130654267846062</v>
      </c>
      <c r="AO32" s="509">
        <f t="shared" si="12"/>
        <v>0.14997741796816919</v>
      </c>
      <c r="AP32" s="509">
        <f t="shared" si="12"/>
        <v>0.16818242882647372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0.12188153196265221</v>
      </c>
      <c r="AG33" s="506">
        <f t="shared" ref="AG33:AP33" si="13">IFERROR(IF(G22/AG25&gt;1,1,G22/AG25),0)</f>
        <v>9.2430890851693648E-2</v>
      </c>
      <c r="AH33" s="506">
        <f t="shared" si="13"/>
        <v>0.1377097834529887</v>
      </c>
      <c r="AI33" s="506">
        <f t="shared" si="13"/>
        <v>0.16640234446739016</v>
      </c>
      <c r="AJ33" s="506">
        <f t="shared" si="13"/>
        <v>0.18282970141914132</v>
      </c>
      <c r="AK33" s="506">
        <f t="shared" si="13"/>
        <v>0.19376765193675527</v>
      </c>
      <c r="AL33" s="506">
        <f t="shared" si="13"/>
        <v>0.16329879628068411</v>
      </c>
      <c r="AM33" s="506">
        <f t="shared" si="13"/>
        <v>0.19448795469633215</v>
      </c>
      <c r="AN33" s="506">
        <f t="shared" si="13"/>
        <v>0.17923391752373807</v>
      </c>
      <c r="AO33" s="506">
        <f t="shared" si="13"/>
        <v>0.20727167376671801</v>
      </c>
      <c r="AP33" s="506">
        <f t="shared" si="13"/>
        <v>0.22884094552138642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0.19218324348836358</v>
      </c>
      <c r="AG34" s="507">
        <f t="shared" ref="AG34:AP36" si="14">IFERROR(IF(G23/AG26&gt;1,1,G23/AG26),0)</f>
        <v>0.13024675156453142</v>
      </c>
      <c r="AH34" s="507">
        <f t="shared" si="14"/>
        <v>0.19776732029956917</v>
      </c>
      <c r="AI34" s="507">
        <f t="shared" si="14"/>
        <v>0.22572935216635201</v>
      </c>
      <c r="AJ34" s="507">
        <f t="shared" si="14"/>
        <v>0.29915057522197458</v>
      </c>
      <c r="AK34" s="507">
        <f t="shared" si="14"/>
        <v>0.34862271732271471</v>
      </c>
      <c r="AL34" s="507">
        <f t="shared" si="14"/>
        <v>0.25133801854533622</v>
      </c>
      <c r="AM34" s="507">
        <f t="shared" si="14"/>
        <v>0.3201106411820247</v>
      </c>
      <c r="AN34" s="507">
        <f t="shared" si="14"/>
        <v>0.26747092999174377</v>
      </c>
      <c r="AO34" s="507">
        <f t="shared" si="14"/>
        <v>0.32633812246157418</v>
      </c>
      <c r="AP34" s="507">
        <f t="shared" si="14"/>
        <v>0.38473144239713952</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6.8319999999999999</v>
      </c>
      <c r="BG34" s="1071">
        <f t="shared" si="2"/>
        <v>6.8319999999999999</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0.22121501094135287</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0.69376575785347072</v>
      </c>
      <c r="AG37" s="508">
        <f t="shared" ref="AG37:AP37" si="17">IFERROR(IF(G26/AG29&gt;1,1,G26/AG29),0)</f>
        <v>0.60569390499895481</v>
      </c>
      <c r="AH37" s="508">
        <f t="shared" si="17"/>
        <v>0.63636874544791866</v>
      </c>
      <c r="AI37" s="508">
        <f t="shared" si="17"/>
        <v>0.96985048979584243</v>
      </c>
      <c r="AJ37" s="508">
        <f t="shared" si="17"/>
        <v>0.75563561098695209</v>
      </c>
      <c r="AK37" s="508">
        <f t="shared" si="17"/>
        <v>0.64159365368004473</v>
      </c>
      <c r="AL37" s="508">
        <f t="shared" si="17"/>
        <v>0.50100866610844119</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13.878</v>
      </c>
      <c r="G55" s="1004">
        <f t="shared" ref="G55:P55" si="29">SUM(G56,G57,G60,G61,G62,G63,G64,G65,)</f>
        <v>13.441000000000001</v>
      </c>
      <c r="H55" s="1004">
        <f t="shared" si="29"/>
        <v>15.257000000000001</v>
      </c>
      <c r="I55" s="1004">
        <f t="shared" si="29"/>
        <v>21.143000000000001</v>
      </c>
      <c r="J55" s="1004">
        <f t="shared" si="29"/>
        <v>17.876000000000001</v>
      </c>
      <c r="K55" s="1004">
        <f t="shared" si="29"/>
        <v>15.407</v>
      </c>
      <c r="L55" s="1004">
        <f t="shared" si="29"/>
        <v>12.452999999999999</v>
      </c>
      <c r="M55" s="1004">
        <f t="shared" si="29"/>
        <v>6.0279999999999996</v>
      </c>
      <c r="N55" s="1004">
        <f t="shared" si="29"/>
        <v>6.0839999999999996</v>
      </c>
      <c r="O55" s="1004">
        <f t="shared" si="29"/>
        <v>6.3529999999999998</v>
      </c>
      <c r="P55" s="1005">
        <f t="shared" si="29"/>
        <v>6.8319999999999999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3.992</v>
      </c>
      <c r="G56" s="1006">
        <f>IFERROR(VLOOKUP(年度マスタ!$K$4&amp;"_"&amp;G$54,データシート1!$A:$CD,MATCH("bc_"&amp;$C56,データシート1!$A$1:$CD$1,0),0),0)</f>
        <v>3.4740000000000002</v>
      </c>
      <c r="H56" s="1006">
        <f>IFERROR(VLOOKUP(年度マスタ!$K$4&amp;"_"&amp;H$54,データシート1!$A:$CD,MATCH("bc_"&amp;$C56,データシート1!$A$1:$CD$1,0),0),0)</f>
        <v>4.8380000000000001</v>
      </c>
      <c r="I56" s="1006">
        <f>IFERROR(VLOOKUP(年度マスタ!$K$4&amp;"_"&amp;I$54,データシート1!$A:$CD,MATCH("bc_"&amp;$C56,データシート1!$A$1:$CD$1,0),0),0)</f>
        <v>11.02</v>
      </c>
      <c r="J56" s="1006">
        <f>IFERROR(VLOOKUP(年度マスタ!$K$4&amp;"_"&amp;J$54,データシート1!$A:$CD,MATCH("bc_"&amp;$C56,データシート1!$A$1:$CD$1,0),0),0)</f>
        <v>7.9080000000000004</v>
      </c>
      <c r="K56" s="1006">
        <f>IFERROR(VLOOKUP(年度マスタ!$K$4&amp;"_"&amp;K$54,データシート1!$A:$CD,MATCH("bc_"&amp;$C56,データシート1!$A$1:$CD$1,0),0),0)</f>
        <v>5.7039999999999997</v>
      </c>
      <c r="L56" s="1006">
        <f>IFERROR(VLOOKUP(年度マスタ!$K$4&amp;"_"&amp;L$54,データシート1!$A:$CD,MATCH("bc_"&amp;$C56,データシート1!$A$1:$CD$1,0),0),0)</f>
        <v>5.867</v>
      </c>
      <c r="M56" s="1006">
        <f>IFERROR(VLOOKUP(年度マスタ!$K$4&amp;"_"&amp;M$54,データシート1!$A:$CD,MATCH("bc_"&amp;$C56,データシート1!$A$1:$CD$1,0),0),0)</f>
        <v>6.0279999999999996</v>
      </c>
      <c r="N56" s="1006">
        <f>IFERROR(VLOOKUP(年度マスタ!$K$4&amp;"_"&amp;N$54,データシート1!$A:$CD,MATCH("bc_"&amp;$C56,データシート1!$A$1:$CD$1,0),0),0)</f>
        <v>6.0839999999999996</v>
      </c>
      <c r="O56" s="1006">
        <f>IFERROR(VLOOKUP(年度マスタ!$K$4&amp;"_"&amp;O$54,データシート1!$A:$CD,MATCH("bc_"&amp;$C56,データシート1!$A$1:$CD$1,0),0),0)</f>
        <v>6.3529999999999998</v>
      </c>
      <c r="P56" s="1007">
        <f>IFERROR(VLOOKUP(年度マスタ!$K$4&amp;"_"&amp;P$54,データシート1!$A:$CD,MATCH("bc_"&amp;$C56,データシート1!$A$1:$CD$1,0),0),0)</f>
        <v>6.8319999999999999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9.8859999999999992</v>
      </c>
      <c r="G57" s="1006">
        <f t="shared" ref="G57:J57" si="30">SUM(G58:G59)</f>
        <v>9.9670000000000005</v>
      </c>
      <c r="H57" s="1006">
        <f t="shared" si="30"/>
        <v>10.419</v>
      </c>
      <c r="I57" s="1006">
        <f t="shared" si="30"/>
        <v>10.122999999999999</v>
      </c>
      <c r="J57" s="1006">
        <f t="shared" si="30"/>
        <v>9.968</v>
      </c>
      <c r="K57" s="1006">
        <f t="shared" ref="K57:O57" si="31">SUM(K58:K59)</f>
        <v>9.7029999999999994</v>
      </c>
      <c r="L57" s="1006">
        <f t="shared" si="31"/>
        <v>6.5860000000000003</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9.8859999999999992</v>
      </c>
      <c r="G58" s="1008">
        <f>IFERROR(VLOOKUP(年度マスタ!$K$4&amp;"_"&amp;G$54,データシート1!$A:$CD,MATCH("bc_"&amp;$C58,データシート1!$A$1:$CD$1,0),0),0)</f>
        <v>9.9670000000000005</v>
      </c>
      <c r="H58" s="1008">
        <f>IFERROR(VLOOKUP(年度マスタ!$K$4&amp;"_"&amp;H$54,データシート1!$A:$CD,MATCH("bc_"&amp;$C58,データシート1!$A$1:$CD$1,0),0),0)</f>
        <v>10.419</v>
      </c>
      <c r="I58" s="1008">
        <f>IFERROR(VLOOKUP(年度マスタ!$K$4&amp;"_"&amp;I$54,データシート1!$A:$CD,MATCH("bc_"&amp;$C58,データシート1!$A$1:$CD$1,0),0),0)</f>
        <v>10.122999999999999</v>
      </c>
      <c r="J58" s="1008">
        <f>IFERROR(VLOOKUP(年度マスタ!$K$4&amp;"_"&amp;J$54,データシート1!$A:$CD,MATCH("bc_"&amp;$C58,データシート1!$A$1:$CD$1,0),0),0)</f>
        <v>9.968</v>
      </c>
      <c r="K58" s="1008">
        <f>IFERROR(VLOOKUP(年度マスタ!$K$4&amp;"_"&amp;K$54,データシート1!$A:$CD,MATCH("bc_"&amp;$C58,データシート1!$A$1:$CD$1,0),0),0)</f>
        <v>9.7029999999999994</v>
      </c>
      <c r="L58" s="1008">
        <f>IFERROR(VLOOKUP(年度マスタ!$K$4&amp;"_"&amp;L$54,データシート1!$A:$CD,MATCH("bc_"&amp;$C58,データシート1!$A$1:$CD$1,0),0),0)</f>
        <v>6.5860000000000003</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羽後町</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211.6</v>
      </c>
      <c r="K6" s="688">
        <f>VLOOKUP(年度マスタ!$K$4&amp;"_"&amp;K$5,データシート1!$A:$BS,MATCH("cb_"&amp;$G6,データシート1!$A$1:$BS$1,0),0)</f>
        <v>235.6</v>
      </c>
      <c r="L6" s="688">
        <f>VLOOKUP(年度マスタ!$K$4&amp;"_"&amp;L$5,データシート1!$A:$BS,MATCH("cb_"&amp;$G6,データシート1!$A$1:$BS$1,0),0)</f>
        <v>263.60000000000002</v>
      </c>
      <c r="M6" s="688">
        <f>VLOOKUP(年度マスタ!$K$4&amp;"_"&amp;M$5,データシート1!$A:$BS,MATCH("cb_"&amp;$G6,データシート1!$A$1:$BS$1,0),0)</f>
        <v>302.89999999999998</v>
      </c>
      <c r="N6" s="688">
        <f>VLOOKUP(年度マスタ!$K$4&amp;"_"&amp;N$5,データシート1!$A:$BS,MATCH("cb_"&amp;$G6,データシート1!$A$1:$BS$1,0),0)</f>
        <v>315.60000000000002</v>
      </c>
      <c r="O6" s="688">
        <f>VLOOKUP(年度マスタ!$K$4&amp;"_"&amp;O$5,データシート1!$A:$BS,MATCH("cb_"&amp;$G6,データシート1!$A$1:$BS$1,0),0)</f>
        <v>322.10000000000002</v>
      </c>
      <c r="P6" s="688">
        <f>VLOOKUP(年度マスタ!$K$4&amp;"_"&amp;P$5,データシート1!$A:$BS,MATCH("cb_"&amp;$G6,データシート1!$A$1:$BS$1,0),0)</f>
        <v>340.7</v>
      </c>
      <c r="Q6" s="688">
        <f>VLOOKUP(年度マスタ!$K$4&amp;"_"&amp;Q$5,データシート1!$A:$BS,MATCH("cb_"&amp;$G6,データシート1!$A$1:$BS$1,0),0)</f>
        <v>340.7</v>
      </c>
      <c r="R6" s="704">
        <f>VLOOKUP(年度マスタ!$K$4&amp;"_"&amp;R$5,データシート1!$A:$BS,MATCH("cb_"&amp;$G6,データシート1!$A$1:$BS$1,0),0)</f>
        <v>341.5</v>
      </c>
      <c r="S6" s="627"/>
      <c r="T6" s="226"/>
      <c r="U6" s="640"/>
      <c r="V6" s="231"/>
      <c r="W6" s="231"/>
      <c r="X6" s="231"/>
      <c r="Y6" s="232" t="s">
        <v>233</v>
      </c>
      <c r="Z6" s="734" t="s">
        <v>234</v>
      </c>
      <c r="AA6" s="734"/>
      <c r="AB6" s="734"/>
      <c r="AC6" s="735">
        <f>SUM(AC7:AC8)</f>
        <v>843839</v>
      </c>
      <c r="AD6" s="735">
        <f>SUM(AD7:AD8)</f>
        <v>959884.1540000001</v>
      </c>
      <c r="AE6" s="736">
        <f>$AD6*3600/100000000</f>
        <v>34.555829544000005</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95.5</v>
      </c>
      <c r="M7" s="684">
        <f>VLOOKUP(年度マスタ!$K$4&amp;"_"&amp;M$5,データシート1!$A:$BS,MATCH("cb_"&amp;$G7,データシート1!$A$1:$BS$1,0),0)</f>
        <v>159.1</v>
      </c>
      <c r="N7" s="684">
        <f>VLOOKUP(年度マスタ!$K$4&amp;"_"&amp;N$5,データシート1!$A:$BS,MATCH("cb_"&amp;$G7,データシート1!$A$1:$BS$1,0),0)</f>
        <v>159</v>
      </c>
      <c r="O7" s="684">
        <f>VLOOKUP(年度マスタ!$K$4&amp;"_"&amp;O$5,データシート1!$A:$BS,MATCH("cb_"&amp;$G7,データシート1!$A$1:$BS$1,0),0)</f>
        <v>208.6</v>
      </c>
      <c r="P7" s="684">
        <f>VLOOKUP(年度マスタ!$K$4&amp;"_"&amp;P$5,データシート1!$A:$BS,MATCH("cb_"&amp;$G7,データシート1!$A$1:$BS$1,0),0)</f>
        <v>208.6</v>
      </c>
      <c r="Q7" s="684">
        <f>VLOOKUP(年度マスタ!$K$4&amp;"_"&amp;Q$5,データシート1!$A:$BS,MATCH("cb_"&amp;$G7,データシート1!$A$1:$BS$1,0),0)</f>
        <v>208.6</v>
      </c>
      <c r="R7" s="705">
        <f>VLOOKUP(年度マスタ!$K$4&amp;"_"&amp;R$5,データシート1!$A:$BS,MATCH("cb_"&amp;$G7,データシート1!$A$1:$BS$1,0),0)</f>
        <v>208.6</v>
      </c>
      <c r="S7" s="627"/>
      <c r="T7" s="226"/>
      <c r="U7" s="640"/>
      <c r="V7" s="231"/>
      <c r="W7" s="231"/>
      <c r="X7" s="231"/>
      <c r="Y7" s="232" t="s">
        <v>236</v>
      </c>
      <c r="Z7" s="248" t="s">
        <v>1368</v>
      </c>
      <c r="AA7" s="248"/>
      <c r="AB7" s="248"/>
      <c r="AC7" s="671">
        <f>VLOOKUP(年度マスタ!$K$4&amp;"_令和4年度",データシート3!A:AB,MATCH("ea_"&amp;$Y7&amp;"_設備",データシート3!$A$1:$AB$1,0),0)</f>
        <v>107823</v>
      </c>
      <c r="AD7" s="671">
        <f>VLOOKUP(年度マスタ!$K$4&amp;"_令和4年度",データシート3!A:AB,MATCH("ea_"&amp;$Y7&amp;"_年間発電",データシート3!$A$1:$AB$1,0),0)/10^3</f>
        <v>122469.32000000002</v>
      </c>
      <c r="AE7" s="606">
        <f t="shared" ref="AE7:AE16" si="0">$AD7*3600/100000000</f>
        <v>4.4088955200000006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736016</v>
      </c>
      <c r="AD8" s="671">
        <f>VLOOKUP(年度マスタ!$K$4&amp;"_令和4年度",データシート3!A:AB,MATCH("ea_"&amp;$Y8&amp;"_年間発電",データシート3!$A$1:$AB$1,0),0)/10^3</f>
        <v>837414.83400000003</v>
      </c>
      <c r="AE8" s="606">
        <f t="shared" si="0"/>
        <v>30.146934024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5.5</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326300</v>
      </c>
      <c r="AD9" s="737">
        <f>VLOOKUP(年度マスタ!$K$4&amp;"_令和4年度",データシート3!A:AB,MATCH("ea_"&amp;$Y9&amp;"_年間発電",データシート3!$A$1:$AB$1,0),0)/10^3</f>
        <v>736233.76399999997</v>
      </c>
      <c r="AE9" s="738">
        <f t="shared" si="0"/>
        <v>26.504415504000001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1505</v>
      </c>
      <c r="AD10" s="737">
        <f>SUM(AD11:AD12)</f>
        <v>10778.953</v>
      </c>
      <c r="AE10" s="738">
        <f t="shared" si="0"/>
        <v>0.38804230799999995</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1505</v>
      </c>
      <c r="AD11" s="671">
        <f>VLOOKUP(年度マスタ!$K$4&amp;"_令和4年度",データシート3!A:AB,MATCH("ea_"&amp;$Y11&amp;"_年間発電",データシート3!$A$1:$AB$1,0),0)/10^3</f>
        <v>10778.953</v>
      </c>
      <c r="AE11" s="606">
        <f t="shared" si="0"/>
        <v>0.38804230799999995</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217.1</v>
      </c>
      <c r="K12" s="722">
        <f t="shared" ref="K12:Q12" si="1">SUM(K6:K11)</f>
        <v>235.6</v>
      </c>
      <c r="L12" s="722">
        <f t="shared" si="1"/>
        <v>359.1</v>
      </c>
      <c r="M12" s="722">
        <f t="shared" si="1"/>
        <v>462</v>
      </c>
      <c r="N12" s="722">
        <f t="shared" si="1"/>
        <v>474.6</v>
      </c>
      <c r="O12" s="722">
        <f t="shared" si="1"/>
        <v>530.70000000000005</v>
      </c>
      <c r="P12" s="722">
        <f t="shared" si="1"/>
        <v>549.29999999999995</v>
      </c>
      <c r="Q12" s="722">
        <f t="shared" si="1"/>
        <v>549.29999999999995</v>
      </c>
      <c r="R12" s="723">
        <f t="shared" ref="R12" si="2">SUM(R6:R11)</f>
        <v>550.1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0.88321267000000003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8.0204677100000001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253.94539199999997</v>
      </c>
      <c r="K19" s="682">
        <f>K6*別紙!$C5/100*別紙!$E5/10^3</f>
        <v>282.74827199999999</v>
      </c>
      <c r="L19" s="682">
        <f>L6*別紙!$C5/100*別紙!$E5/10^3</f>
        <v>316.351632</v>
      </c>
      <c r="M19" s="682">
        <f>M6*別紙!$C5/100*別紙!$E5/10^3</f>
        <v>363.51634799999994</v>
      </c>
      <c r="N19" s="682">
        <f>N6*別紙!$C5/100*別紙!$E5/10^3</f>
        <v>378.75787200000002</v>
      </c>
      <c r="O19" s="682">
        <f>O6*別紙!$C5/100*別紙!$E5/10^3</f>
        <v>386.55865200000005</v>
      </c>
      <c r="P19" s="682">
        <f>P6*別紙!$C5/100*別紙!$E5/10^3</f>
        <v>408.88088399999992</v>
      </c>
      <c r="Q19" s="682">
        <f>Q6*別紙!$C5/100*別紙!$E5/10^3</f>
        <v>408.88088399999992</v>
      </c>
      <c r="R19" s="710">
        <f>R6*別紙!$C5/100*別紙!$E5/10^3</f>
        <v>409.84098</v>
      </c>
      <c r="S19" s="631"/>
      <c r="T19" s="227"/>
      <c r="U19" s="647"/>
      <c r="W19" s="237"/>
      <c r="X19" s="237"/>
      <c r="Y19" s="209"/>
      <c r="Z19" s="699" t="s">
        <v>229</v>
      </c>
      <c r="AA19" s="748"/>
      <c r="AB19" s="749"/>
      <c r="AC19" s="750">
        <f>SUM($AC$6,$AC$9,$AC$10,$AC$13)</f>
        <v>1171644</v>
      </c>
      <c r="AD19" s="750">
        <f>SUM($AD$6,$AD$9,$AD$10,$AD$13)</f>
        <v>1706896.871</v>
      </c>
      <c r="AE19" s="751">
        <f>SUM($AE$6,$AE$9,$AE$10,$AE$13,$AE$17,$AE$18)</f>
        <v>70.351967736000006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0</v>
      </c>
      <c r="K20" s="684">
        <f>K7*別紙!$C6/100*別紙!$E6/10^3</f>
        <v>0</v>
      </c>
      <c r="L20" s="684">
        <f>L7*別紙!$C6/100*別紙!$E6/10^3</f>
        <v>126.32357999999999</v>
      </c>
      <c r="M20" s="684">
        <f>M7*別紙!$C6/100*別紙!$E6/10^3</f>
        <v>210.45111599999998</v>
      </c>
      <c r="N20" s="684">
        <f>N7*別紙!$C6/100*別紙!$E6/10^3</f>
        <v>210.31883999999999</v>
      </c>
      <c r="O20" s="684">
        <f>O7*別紙!$C6/100*別紙!$E6/10^3</f>
        <v>275.92773599999998</v>
      </c>
      <c r="P20" s="684">
        <f>P7*別紙!$C6/100*別紙!$E6/10^3</f>
        <v>275.92773599999998</v>
      </c>
      <c r="Q20" s="684">
        <f>Q7*別紙!$C6/100*別紙!$E6/10^3</f>
        <v>275.92773599999998</v>
      </c>
      <c r="R20" s="705">
        <f>R7*別紙!$C6/100*別紙!$E6/10^3</f>
        <v>275.92773599999998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28.908000000000001</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282.85339199999999</v>
      </c>
      <c r="K25" s="728">
        <f t="shared" si="3"/>
        <v>282.74827199999999</v>
      </c>
      <c r="L25" s="728">
        <f t="shared" si="3"/>
        <v>442.67521199999999</v>
      </c>
      <c r="M25" s="728">
        <f t="shared" si="3"/>
        <v>573.96746399999995</v>
      </c>
      <c r="N25" s="728">
        <f t="shared" si="3"/>
        <v>589.07671200000004</v>
      </c>
      <c r="O25" s="728">
        <f t="shared" si="3"/>
        <v>662.48638800000003</v>
      </c>
      <c r="P25" s="728">
        <f t="shared" si="3"/>
        <v>684.80861999999991</v>
      </c>
      <c r="Q25" s="728">
        <f t="shared" si="3"/>
        <v>684.80861999999991</v>
      </c>
      <c r="R25" s="729">
        <f t="shared" ref="R25" si="4">SUM(R19:R24)</f>
        <v>685.76871600000004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71553.504672938841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71525.997388567077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82779.757628447347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76914.520327022648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78475.019181269425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73948.968909585339</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70352.977052081391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77540.945125013357</v>
      </c>
      <c r="R26" s="726">
        <f>Q26</f>
        <v>77540.945125013357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3.9530333740168799E-3</v>
      </c>
      <c r="K27" s="951">
        <f t="shared" ref="K27:P27" si="5">K25/K26</f>
        <v>3.9530839460226149E-3</v>
      </c>
      <c r="L27" s="951">
        <f t="shared" si="5"/>
        <v>5.3476263362224946E-3</v>
      </c>
      <c r="M27" s="951">
        <f t="shared" si="5"/>
        <v>7.4624071184429654E-3</v>
      </c>
      <c r="N27" s="951">
        <f t="shared" si="5"/>
        <v>7.5065507233491964E-3</v>
      </c>
      <c r="O27" s="951">
        <f t="shared" si="5"/>
        <v>8.9586967576248105E-3</v>
      </c>
      <c r="P27" s="951">
        <f t="shared" si="5"/>
        <v>9.7338968256175575E-3</v>
      </c>
      <c r="Q27" s="951">
        <f>Q25/Q26</f>
        <v>8.8315743236806708E-3</v>
      </c>
      <c r="R27" s="952">
        <f>R25/R26</f>
        <v>8.8439561175632751E-3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8.8439561175632751E-3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22.012845835811007</v>
      </c>
      <c r="AA52" s="209"/>
      <c r="AB52" s="755" t="s">
        <v>232</v>
      </c>
      <c r="AC52" s="756">
        <f>$AD6</f>
        <v>959884.1540000001</v>
      </c>
      <c r="AD52" s="757">
        <f>R19+R20</f>
        <v>685.76871600000004</v>
      </c>
      <c r="AE52" s="758">
        <f t="shared" ref="AE52:AE54" si="6">IFERROR(AD52/AC52,"-")</f>
        <v>7.1442862468589093E-4</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1629355.9258749867</v>
      </c>
      <c r="Z53" s="1142"/>
      <c r="AA53" s="209"/>
      <c r="AB53" s="755" t="s">
        <v>222</v>
      </c>
      <c r="AC53" s="756">
        <f>$AD9</f>
        <v>736233.76399999997</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10778.953</v>
      </c>
      <c r="AD54" s="756">
        <f>R22</f>
        <v>0</v>
      </c>
      <c r="AE54" s="758">
        <f t="shared" si="6"/>
        <v>0</v>
      </c>
      <c r="AF54" s="523"/>
      <c r="AG54" s="47"/>
      <c r="AH54" s="468"/>
      <c r="AI54" s="490" t="s">
        <v>1284</v>
      </c>
      <c r="AJ54" s="491">
        <f>VLOOKUP(年度マスタ!$K$4&amp;"_"&amp;AJ$53,データシート1!$A$1:$BS$996,MATCH("ca_太陽光発電（10kW未満）",データシート1!$A$1:$BS$1,0),0)</f>
        <v>51</v>
      </c>
      <c r="AK54" s="491">
        <f>VLOOKUP(年度マスタ!$K$4&amp;"_"&amp;AK$53,データシート1!$A$1:$BS$996,MATCH("ca_太陽光発電（10kW未満）",データシート1!$A$1:$BS$1,0),0)</f>
        <v>56</v>
      </c>
      <c r="AL54" s="491">
        <f>VLOOKUP(年度マスタ!$K$4&amp;"_"&amp;AL$53,データシート1!$A$1:$BS$996,MATCH("ca_太陽光発電（10kW未満）",データシート1!$A$1:$BS$1,0),0)</f>
        <v>61</v>
      </c>
      <c r="AM54" s="491">
        <f>VLOOKUP(年度マスタ!$K$4&amp;"_"&amp;AM$53,データシート1!$A$1:$BS$996,MATCH("ca_太陽光発電（10kW未満）",データシート1!$A$1:$BS$1,0),0)</f>
        <v>67</v>
      </c>
      <c r="AN54" s="491">
        <f>VLOOKUP(年度マスタ!$K$4&amp;"_"&amp;AN$53,データシート1!$A$1:$BS$996,MATCH("ca_太陽光発電（10kW未満）",データシート1!$A$1:$BS$1,0),0)</f>
        <v>69</v>
      </c>
      <c r="AO54" s="201">
        <f>VLOOKUP(年度マスタ!$K$4&amp;"_"&amp;AO$53,データシート1!$A$1:$BS$996,MATCH("ca_太陽光発電（10kW未満）",データシート1!$A$1:$BS$1,0),0)</f>
        <v>71</v>
      </c>
      <c r="AP54" s="201">
        <f>VLOOKUP(年度マスタ!$K$4&amp;"_"&amp;AP$53,データシート1!$A$1:$BS$996,MATCH("ca_太陽光発電（10kW未満）",データシート1!$A$1:$BS$1,0),0)</f>
        <v>75</v>
      </c>
      <c r="AQ54" s="201">
        <f>VLOOKUP(年度マスタ!$K$4&amp;"_"&amp;AQ$53,データシート1!$A$1:$BS$996,MATCH("ca_太陽光発電（10kW未満）",データシート1!$A$1:$BS$1,0),0)</f>
        <v>75</v>
      </c>
      <c r="AR54" s="201">
        <f>VLOOKUP(年度マスタ!$K$4&amp;"_"&amp;AR$53,データシート1!$A$1:$BS$996,MATCH("ca_太陽光発電（10kW未満）",データシート1!$A$1:$BS$1,0),0)</f>
        <v>76</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羽後町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秋田県</v>
      </c>
      <c r="AY12" s="25" t="str">
        <f>年度マスタ!$J4</f>
        <v>羽後町</v>
      </c>
      <c r="AZ12" s="25" t="str">
        <f>年度マスタ!$K4</f>
        <v>05463</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46492</v>
      </c>
      <c r="AY21" s="20" t="str">
        <f>IF(IFERROR(比較地域マスタ!$Z6,"")=0,"",IFERROR(比較地域マスタ!$Z6,""))</f>
        <v>肝付町</v>
      </c>
      <c r="BB21" s="122" t="str">
        <f t="shared" ref="BB21:BC68" si="0">AX21</f>
        <v>46492</v>
      </c>
      <c r="BC21" s="123" t="str">
        <f t="shared" si="0"/>
        <v>肝付町</v>
      </c>
      <c r="BD21" s="40">
        <f>SUM(BE21,BI21:BK21,BQ21)</f>
        <v>92.211340133368793</v>
      </c>
      <c r="BE21" s="40">
        <f>SUM(BF21:BH21)</f>
        <v>22.996939091542114</v>
      </c>
      <c r="BF21" s="40">
        <f>VLOOKUP($AX21&amp;"_"&amp;$BC$14,データシート1!$A:$BS,MATCH($BC$12&amp;"_"&amp;BF$20,データシート1!$A$1:$BS$1,0),0)</f>
        <v>5.325587387481165</v>
      </c>
      <c r="BG21" s="40">
        <f>VLOOKUP($AX21&amp;"_"&amp;$BC$14,データシート1!$A:$BS,MATCH($BC$12&amp;"_"&amp;BG$20,データシート1!$A$1:$BS$1,0),0)</f>
        <v>1.1063036170871419</v>
      </c>
      <c r="BH21" s="40">
        <f>VLOOKUP($AX21&amp;"_"&amp;$BC$14,データシート1!$A:$BS,MATCH($BC$12&amp;"_"&amp;BH$20,データシート1!$A$1:$BS$1,0),0)</f>
        <v>16.565048086973807</v>
      </c>
      <c r="BI21" s="40">
        <f>VLOOKUP($AX21&amp;"_"&amp;$BC$14,データシート1!$A:$BS,MATCH($BC$12&amp;"_"&amp;BI$20,データシート1!$A$1:$BS$1,0),0)</f>
        <v>13.624931791143501</v>
      </c>
      <c r="BJ21" s="40">
        <f>VLOOKUP($AX21&amp;"_"&amp;$BC$14,データシート1!$A:$BS,MATCH($BC$12&amp;"_"&amp;BJ$20,データシート1!$A$1:$BS$1,0),0)</f>
        <v>15.90095635180324</v>
      </c>
      <c r="BK21" s="40">
        <f t="shared" ref="BK21:BK68" si="1">SUM(BL21,BO21:BP21)</f>
        <v>37.333554586147002</v>
      </c>
      <c r="BL21" s="40">
        <f t="shared" ref="BL21:BL67" si="2">SUM(BM21:BN21)</f>
        <v>35.06778991724331</v>
      </c>
      <c r="BM21" s="40">
        <f>VLOOKUP($AX21&amp;"_"&amp;$BC$14,データシート1!$A:$BS,MATCH($BC$12&amp;"_"&amp;BM$20,データシート1!$A$1:$BS$1,0),0)</f>
        <v>13.977545599551819</v>
      </c>
      <c r="BN21" s="40">
        <f>VLOOKUP($AX21&amp;"_"&amp;$BC$14,データシート1!$A:$BS,MATCH($BC$12&amp;"_"&amp;BN$20,データシート1!$A$1:$BS$1,0),0)</f>
        <v>21.090244317691489</v>
      </c>
      <c r="BO21" s="40">
        <f>VLOOKUP($AX21&amp;"_"&amp;$BC$14,データシート1!$A:$BS,MATCH($BC$12&amp;"_"&amp;BO$20,データシート1!$A$1:$BS$1,0),0)</f>
        <v>0.87595686915145421</v>
      </c>
      <c r="BP21" s="40">
        <f>VLOOKUP($AX21&amp;"_"&amp;$BC$14,データシート1!$A:$BS,MATCH($BC$12&amp;"_"&amp;BP$20,データシート1!$A$1:$BS$1,0),0)</f>
        <v>1.3898077997522391</v>
      </c>
      <c r="BQ21" s="40">
        <f>VLOOKUP($AX21&amp;"_"&amp;$BC$14,データシート1!$A:$BS,MATCH($BC$12&amp;"_"&amp;BQ$20,データシート1!$A$1:$BS$1,0),0)</f>
        <v>2.354958312732951</v>
      </c>
      <c r="BR21" s="41">
        <f t="shared" ref="BR21:BR68" si="3">BD21</f>
        <v>92.211340133368793</v>
      </c>
      <c r="BT21" s="124" t="str">
        <f t="shared" ref="BT21:BT68" si="4">AY21</f>
        <v>肝付町</v>
      </c>
      <c r="BU21" s="40">
        <f>BD21</f>
        <v>92.211340133368793</v>
      </c>
      <c r="BV21" s="70">
        <f>BE21/$BR21</f>
        <v>0.24939382789883283</v>
      </c>
      <c r="BW21" s="70">
        <f t="shared" ref="BW21:CH42" si="5">BF21/$BR21</f>
        <v>5.7754148023210203E-2</v>
      </c>
      <c r="BX21" s="70">
        <f t="shared" si="5"/>
        <v>1.1997479002984368E-2</v>
      </c>
      <c r="BY21" s="70">
        <f t="shared" si="5"/>
        <v>0.17964220087263827</v>
      </c>
      <c r="BZ21" s="70">
        <f t="shared" si="5"/>
        <v>0.14775765943144564</v>
      </c>
      <c r="CA21" s="70">
        <f t="shared" si="5"/>
        <v>0.17244035634668228</v>
      </c>
      <c r="CB21" s="70">
        <f t="shared" si="5"/>
        <v>0.40486945024494875</v>
      </c>
      <c r="CC21" s="70">
        <f t="shared" si="5"/>
        <v>0.38029801829713594</v>
      </c>
      <c r="CD21" s="70">
        <f t="shared" si="5"/>
        <v>0.15158163387860493</v>
      </c>
      <c r="CE21" s="70">
        <f t="shared" si="5"/>
        <v>0.22871638441853095</v>
      </c>
      <c r="CF21" s="70">
        <f t="shared" si="5"/>
        <v>9.499448417998527E-3</v>
      </c>
      <c r="CG21" s="70">
        <f t="shared" si="5"/>
        <v>1.5071983529814304E-2</v>
      </c>
      <c r="CH21" s="70">
        <f>BQ21/$BR21</f>
        <v>2.553870607809066E-2</v>
      </c>
      <c r="CI21" s="125">
        <f t="shared" ref="CI21:CI68" si="6">BR21/$BR21</f>
        <v>1</v>
      </c>
      <c r="CK21" s="126" t="str">
        <f t="shared" ref="CK21:CK68" si="7">AY21</f>
        <v>肝付町</v>
      </c>
      <c r="CL21" s="127">
        <f>CN21+CP21+CR21</f>
        <v>22.996939091542114</v>
      </c>
      <c r="CM21" s="71">
        <f>IF(IF(CL21=0,0,CW21/CL21)&gt;1,1,IF(CL21=0,0,CW21/CL21))</f>
        <v>0</v>
      </c>
      <c r="CN21" s="72">
        <f>BF21</f>
        <v>5.325587387481165</v>
      </c>
      <c r="CO21" s="71">
        <f>IF(IF(CN21=0,0,CX21/CN21)&gt;1,1,IF(CN21=0,0,CX21/CN21))</f>
        <v>0</v>
      </c>
      <c r="CP21" s="72">
        <f t="shared" ref="CP21:CP68" si="8">BG21</f>
        <v>1.1063036170871419</v>
      </c>
      <c r="CQ21" s="71">
        <f>IF(IF(CP21=0,0,CY21/CP21)&gt;1,1,IF(CP21=0,0,CY21/CP21))</f>
        <v>0</v>
      </c>
      <c r="CR21" s="72">
        <f t="shared" ref="CR21:CR68" si="9">BH21</f>
        <v>16.565048086973807</v>
      </c>
      <c r="CS21" s="71">
        <f>IF(IF(CR21=0,0,CZ21/CR21)&gt;1,1,IF(CR21=0,0,CZ21/CR21))</f>
        <v>0</v>
      </c>
      <c r="CT21" s="72">
        <f t="shared" ref="CT21:CT68" si="10">BI21</f>
        <v>13.624931791143501</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20362</v>
      </c>
      <c r="AY22" s="20" t="str">
        <f>IF(IFERROR(比較地域マスタ!$Z7,"")=0,"",IFERROR(比較地域マスタ!$Z7,""))</f>
        <v>富士見町</v>
      </c>
      <c r="BB22" s="122" t="str">
        <f t="shared" si="0"/>
        <v>20362</v>
      </c>
      <c r="BC22" s="123" t="str">
        <f t="shared" si="0"/>
        <v>富士見町</v>
      </c>
      <c r="BD22" s="40">
        <f t="shared" ref="BD22:BD68" si="14">SUM(BE22,BI22:BK22,BQ22)</f>
        <v>101.25519617323965</v>
      </c>
      <c r="BE22" s="40">
        <f t="shared" ref="BE22:BE67" si="15">SUM(BF22:BH22)</f>
        <v>30.579093693908341</v>
      </c>
      <c r="BF22" s="40">
        <f>VLOOKUP($AX22&amp;"_"&amp;$BC$14,データシート1!$A:$BS,MATCH($BC$12&amp;"_"&amp;BF$20,データシート1!$A$1:$BS$1,0),0)</f>
        <v>21.02853812452754</v>
      </c>
      <c r="BG22" s="40">
        <f>VLOOKUP($AX22&amp;"_"&amp;$BC$14,データシート1!$A:$BS,MATCH($BC$12&amp;"_"&amp;BG$20,データシート1!$A$1:$BS$1,0),0)</f>
        <v>0.76568328921247053</v>
      </c>
      <c r="BH22" s="40">
        <f>VLOOKUP($AX22&amp;"_"&amp;$BC$14,データシート1!$A:$BS,MATCH($BC$12&amp;"_"&amp;BH$20,データシート1!$A$1:$BS$1,0),0)</f>
        <v>8.7848722801683312</v>
      </c>
      <c r="BI22" s="40">
        <f>VLOOKUP($AX22&amp;"_"&amp;$BC$14,データシート1!$A:$BS,MATCH($BC$12&amp;"_"&amp;BI$20,データシート1!$A$1:$BS$1,0),0)</f>
        <v>14.921209718910031</v>
      </c>
      <c r="BJ22" s="40">
        <f>VLOOKUP($AX22&amp;"_"&amp;$BC$14,データシート1!$A:$BS,MATCH($BC$12&amp;"_"&amp;BJ$20,データシート1!$A$1:$BS$1,0),0)</f>
        <v>21.213273433663662</v>
      </c>
      <c r="BK22" s="40">
        <f t="shared" si="1"/>
        <v>32.998187820008063</v>
      </c>
      <c r="BL22" s="40">
        <f t="shared" si="2"/>
        <v>32.149589862224829</v>
      </c>
      <c r="BM22" s="40">
        <f>VLOOKUP($AX22&amp;"_"&amp;$BC$14,データシート1!$A:$BS,MATCH($BC$12&amp;"_"&amp;BM$20,データシート1!$A$1:$BS$1,0),0)</f>
        <v>13.661273542533527</v>
      </c>
      <c r="BN22" s="40">
        <f>VLOOKUP($AX22&amp;"_"&amp;$BC$14,データシート1!$A:$BS,MATCH($BC$12&amp;"_"&amp;BN$20,データシート1!$A$1:$BS$1,0),0)</f>
        <v>18.4883163196913</v>
      </c>
      <c r="BO22" s="40">
        <f>VLOOKUP($AX22&amp;"_"&amp;$BC$14,データシート1!$A:$BS,MATCH($BC$12&amp;"_"&amp;BO$20,データシート1!$A$1:$BS$1,0),0)</f>
        <v>0.84859795778323432</v>
      </c>
      <c r="BP22" s="40">
        <f>VLOOKUP($AX22&amp;"_"&amp;$BC$14,データシート1!$A:$BS,MATCH($BC$12&amp;"_"&amp;BP$20,データシート1!$A$1:$BS$1,0),0)</f>
        <v>0</v>
      </c>
      <c r="BQ22" s="40">
        <f>VLOOKUP($AX22&amp;"_"&amp;$BC$14,データシート1!$A:$BS,MATCH($BC$12&amp;"_"&amp;BQ$20,データシート1!$A$1:$BS$1,0),0)</f>
        <v>1.543431506749553</v>
      </c>
      <c r="BR22" s="41">
        <f t="shared" si="3"/>
        <v>101.25519617323965</v>
      </c>
      <c r="BT22" s="134" t="str">
        <f t="shared" si="4"/>
        <v>富士見町</v>
      </c>
      <c r="BU22" s="38">
        <f>BD22</f>
        <v>101.25519617323965</v>
      </c>
      <c r="BV22" s="69">
        <f t="shared" ref="BV22:BZ68" si="16">BE22/$BR22</f>
        <v>0.30200024146503973</v>
      </c>
      <c r="BW22" s="69">
        <f t="shared" si="5"/>
        <v>0.20767860731363721</v>
      </c>
      <c r="BX22" s="69">
        <f t="shared" si="5"/>
        <v>7.5619160117219742E-3</v>
      </c>
      <c r="BY22" s="69">
        <f t="shared" si="5"/>
        <v>8.6759718139680531E-2</v>
      </c>
      <c r="BZ22" s="69">
        <f t="shared" si="5"/>
        <v>0.14736240985974702</v>
      </c>
      <c r="CA22" s="69">
        <f t="shared" si="5"/>
        <v>0.20950305994538221</v>
      </c>
      <c r="CB22" s="69">
        <f t="shared" si="5"/>
        <v>0.32589130303545871</v>
      </c>
      <c r="CC22" s="69">
        <f t="shared" si="5"/>
        <v>0.3175105187413732</v>
      </c>
      <c r="CD22" s="69">
        <f t="shared" si="5"/>
        <v>0.13491923435870062</v>
      </c>
      <c r="CE22" s="69">
        <f t="shared" si="5"/>
        <v>0.18259128438267255</v>
      </c>
      <c r="CF22" s="69">
        <f t="shared" si="5"/>
        <v>8.3807842940855116E-3</v>
      </c>
      <c r="CG22" s="69">
        <f t="shared" si="5"/>
        <v>0</v>
      </c>
      <c r="CH22" s="69">
        <f t="shared" si="5"/>
        <v>1.5242985694372302E-2</v>
      </c>
      <c r="CI22" s="135">
        <f t="shared" si="6"/>
        <v>1</v>
      </c>
      <c r="CK22" s="136" t="str">
        <f t="shared" si="7"/>
        <v>富士見町</v>
      </c>
      <c r="CL22" s="137">
        <f t="shared" ref="CL22:CL68" si="17">CN22+CP22+CR22</f>
        <v>30.579093693908341</v>
      </c>
      <c r="CM22" s="75">
        <f t="shared" ref="CM22:CM68" si="18">IF(IF(CL22=0,0,CW22/CL22)&gt;1,1,IF(CL22=0,0,CW22/CL22))</f>
        <v>1</v>
      </c>
      <c r="CN22" s="76">
        <f t="shared" ref="CN22:CN68" si="19">BF22</f>
        <v>21.02853812452754</v>
      </c>
      <c r="CO22" s="75">
        <f t="shared" ref="CO22:CO68" si="20">IF(IF(CN22=0,0,CX22/CN22)&gt;1,1,IF(CN22=0,0,CX22/CN22))</f>
        <v>1</v>
      </c>
      <c r="CP22" s="76">
        <f t="shared" si="8"/>
        <v>0.76568328921247053</v>
      </c>
      <c r="CQ22" s="75">
        <f t="shared" ref="CQ22:CQ68" si="21">IF(IF(CP22=0,0,CY22/CP22)&gt;1,1,IF(CP22=0,0,CY22/CP22))</f>
        <v>0</v>
      </c>
      <c r="CR22" s="76">
        <f t="shared" si="9"/>
        <v>8.7848722801683312</v>
      </c>
      <c r="CS22" s="75">
        <f t="shared" ref="CS22:CS68" si="22">IF(IF(CR22=0,0,CZ22/CR22)&gt;1,1,IF(CR22=0,0,CZ22/CR22))</f>
        <v>0</v>
      </c>
      <c r="CT22" s="76">
        <f t="shared" si="10"/>
        <v>14.921209718910031</v>
      </c>
      <c r="CU22" s="77">
        <f t="shared" ref="CU22:CU68" si="23">IF(IF(CT22=0,0,DA22/CT22)&gt;1,1,IF(CT22=0,0,DA22/CT22))</f>
        <v>0</v>
      </c>
      <c r="CV22" s="18"/>
      <c r="CW22" s="1078">
        <f t="shared" ref="CW22:CW68" si="24">SUM(CX22:CZ22)</f>
        <v>70.423000000000002</v>
      </c>
      <c r="CX22" s="1079">
        <f>VLOOKUP($AX22&amp;"_"&amp;$CW$14,データシート1!$A:$BS,MATCH($CW$12&amp;"_"&amp;CX$20,データシート1!$A$1:$BS$1,0),0)</f>
        <v>70.423000000000002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70.423000000000002</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07368</v>
      </c>
      <c r="AY23" s="20" t="str">
        <f>IF(IFERROR(比較地域マスタ!$Z8,"")=0,"",IFERROR(比較地域マスタ!$Z8,""))</f>
        <v>南会津町</v>
      </c>
      <c r="BB23" s="122" t="str">
        <f t="shared" si="0"/>
        <v>07368</v>
      </c>
      <c r="BC23" s="123" t="str">
        <f t="shared" si="0"/>
        <v>南会津町</v>
      </c>
      <c r="BD23" s="40">
        <f t="shared" si="14"/>
        <v>97.870996430339943</v>
      </c>
      <c r="BE23" s="40">
        <f t="shared" si="15"/>
        <v>21.126798646161607</v>
      </c>
      <c r="BF23" s="40">
        <f>VLOOKUP($AX23&amp;"_"&amp;$BC$14,データシート1!$A:$BS,MATCH($BC$12&amp;"_"&amp;BF$20,データシート1!$A$1:$BS$1,0),0)</f>
        <v>10.558664270001261</v>
      </c>
      <c r="BG23" s="40">
        <f>VLOOKUP($AX23&amp;"_"&amp;$BC$14,データシート1!$A:$BS,MATCH($BC$12&amp;"_"&amp;BG$20,データシート1!$A$1:$BS$1,0),0)</f>
        <v>1.6345446740429612</v>
      </c>
      <c r="BH23" s="40">
        <f>VLOOKUP($AX23&amp;"_"&amp;$BC$14,データシート1!$A:$BS,MATCH($BC$12&amp;"_"&amp;BH$20,データシート1!$A$1:$BS$1,0),0)</f>
        <v>8.9335897021173842</v>
      </c>
      <c r="BI23" s="40">
        <f>VLOOKUP($AX23&amp;"_"&amp;$BC$14,データシート1!$A:$BS,MATCH($BC$12&amp;"_"&amp;BI$20,データシート1!$A$1:$BS$1,0),0)</f>
        <v>17.120609749436504</v>
      </c>
      <c r="BJ23" s="40">
        <f>VLOOKUP($AX23&amp;"_"&amp;$BC$14,データシート1!$A:$BS,MATCH($BC$12&amp;"_"&amp;BJ$20,データシート1!$A$1:$BS$1,0),0)</f>
        <v>22.364586954420322</v>
      </c>
      <c r="BK23" s="40">
        <f t="shared" si="1"/>
        <v>35.458698048920724</v>
      </c>
      <c r="BL23" s="40">
        <f t="shared" si="2"/>
        <v>34.577316568032465</v>
      </c>
      <c r="BM23" s="40">
        <f>VLOOKUP($AX23&amp;"_"&amp;$BC$14,データシート1!$A:$BS,MATCH($BC$12&amp;"_"&amp;BM$20,データシート1!$A$1:$BS$1,0),0)</f>
        <v>13.367392427605024</v>
      </c>
      <c r="BN23" s="40">
        <f>VLOOKUP($AX23&amp;"_"&amp;$BC$14,データシート1!$A:$BS,MATCH($BC$12&amp;"_"&amp;BN$20,データシート1!$A$1:$BS$1,0),0)</f>
        <v>21.209924140427443</v>
      </c>
      <c r="BO23" s="40">
        <f>VLOOKUP($AX23&amp;"_"&amp;$BC$14,データシート1!$A:$BS,MATCH($BC$12&amp;"_"&amp;BO$20,データシート1!$A$1:$BS$1,0),0)</f>
        <v>0.88138148088825641</v>
      </c>
      <c r="BP23" s="40">
        <f>VLOOKUP($AX23&amp;"_"&amp;$BC$14,データシート1!$A:$BS,MATCH($BC$12&amp;"_"&amp;BP$20,データシート1!$A$1:$BS$1,0),0)</f>
        <v>0</v>
      </c>
      <c r="BQ23" s="40">
        <f>VLOOKUP($AX23&amp;"_"&amp;$BC$14,データシート1!$A:$BS,MATCH($BC$12&amp;"_"&amp;BQ$20,データシート1!$A$1:$BS$1,0),0)</f>
        <v>1.8003030314007831</v>
      </c>
      <c r="BR23" s="41">
        <f t="shared" si="3"/>
        <v>97.870996430339943</v>
      </c>
      <c r="BT23" s="134" t="str">
        <f t="shared" si="4"/>
        <v>南会津町</v>
      </c>
      <c r="BU23" s="38">
        <f t="shared" ref="BU23:BU68" si="25">BD23</f>
        <v>97.870996430339943</v>
      </c>
      <c r="BV23" s="69">
        <f t="shared" si="16"/>
        <v>0.21586373304371828</v>
      </c>
      <c r="BW23" s="69">
        <f t="shared" si="5"/>
        <v>0.10788348596733079</v>
      </c>
      <c r="BX23" s="69">
        <f t="shared" si="5"/>
        <v>1.6701011879513811E-2</v>
      </c>
      <c r="BY23" s="69">
        <f t="shared" si="5"/>
        <v>9.1279235196873684E-2</v>
      </c>
      <c r="BZ23" s="69">
        <f t="shared" si="5"/>
        <v>0.17493037134471359</v>
      </c>
      <c r="CA23" s="69">
        <f t="shared" si="5"/>
        <v>0.22851087421326502</v>
      </c>
      <c r="CB23" s="69">
        <f t="shared" si="5"/>
        <v>0.36230036826240536</v>
      </c>
      <c r="CC23" s="69">
        <f t="shared" si="5"/>
        <v>0.35329482511852223</v>
      </c>
      <c r="CD23" s="69">
        <f t="shared" si="5"/>
        <v>0.13658175470931591</v>
      </c>
      <c r="CE23" s="69">
        <f t="shared" si="5"/>
        <v>0.21671307040920634</v>
      </c>
      <c r="CF23" s="69">
        <f t="shared" si="5"/>
        <v>9.0055431438831116E-3</v>
      </c>
      <c r="CG23" s="69">
        <f t="shared" si="5"/>
        <v>0</v>
      </c>
      <c r="CH23" s="69">
        <f t="shared" si="5"/>
        <v>1.8394653135897679E-2</v>
      </c>
      <c r="CI23" s="135">
        <f t="shared" si="6"/>
        <v>1</v>
      </c>
      <c r="CK23" s="136" t="str">
        <f t="shared" si="7"/>
        <v>南会津町</v>
      </c>
      <c r="CL23" s="137">
        <f t="shared" si="17"/>
        <v>21.126798646161607</v>
      </c>
      <c r="CM23" s="75">
        <f t="shared" si="18"/>
        <v>0.23510424287128909</v>
      </c>
      <c r="CN23" s="76">
        <f t="shared" si="19"/>
        <v>10.558664270001261</v>
      </c>
      <c r="CO23" s="75">
        <f t="shared" si="20"/>
        <v>0.4704193516325722</v>
      </c>
      <c r="CP23" s="76">
        <f t="shared" si="8"/>
        <v>1.6345446740429612</v>
      </c>
      <c r="CQ23" s="75">
        <f t="shared" si="21"/>
        <v>0</v>
      </c>
      <c r="CR23" s="76">
        <f t="shared" si="9"/>
        <v>8.9335897021173842</v>
      </c>
      <c r="CS23" s="75">
        <f t="shared" si="22"/>
        <v>0</v>
      </c>
      <c r="CT23" s="76">
        <f t="shared" si="10"/>
        <v>17.120609749436504</v>
      </c>
      <c r="CU23" s="77">
        <f t="shared" si="23"/>
        <v>0</v>
      </c>
      <c r="CV23" s="18"/>
      <c r="CW23" s="1078">
        <f t="shared" si="24"/>
        <v>4.9669999999999996</v>
      </c>
      <c r="CX23" s="1081">
        <f>VLOOKUP($AX23&amp;"_"&amp;$CW$14,データシート1!$A:$BS,MATCH($CW$12&amp;"_"&amp;CX$20,データシート1!$A$1:$BS$1,0),0)</f>
        <v>4.9669999999999996</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4.9669999999999996</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01345</v>
      </c>
      <c r="AY24" s="20" t="str">
        <f>IF(IFERROR(比較地域マスタ!$Z9,"")=0,"",IFERROR(比較地域マスタ!$Z9,""))</f>
        <v>森町</v>
      </c>
      <c r="BB24" s="122" t="str">
        <f t="shared" si="0"/>
        <v>01345</v>
      </c>
      <c r="BC24" s="123" t="str">
        <f t="shared" si="0"/>
        <v>森町</v>
      </c>
      <c r="BD24" s="40">
        <f t="shared" si="14"/>
        <v>186.39527302897531</v>
      </c>
      <c r="BE24" s="40">
        <f t="shared" si="15"/>
        <v>99.318667647493243</v>
      </c>
      <c r="BF24" s="40">
        <f>VLOOKUP($AX24&amp;"_"&amp;$BC$14,データシート1!$A:$BS,MATCH($BC$12&amp;"_"&amp;BF$20,データシート1!$A$1:$BS$1,0),0)</f>
        <v>86.721061892997639</v>
      </c>
      <c r="BG24" s="40">
        <f>VLOOKUP($AX24&amp;"_"&amp;$BC$14,データシート1!$A:$BS,MATCH($BC$12&amp;"_"&amp;BG$20,データシート1!$A$1:$BS$1,0),0)</f>
        <v>1.7139360172005438</v>
      </c>
      <c r="BH24" s="40">
        <f>VLOOKUP($AX24&amp;"_"&amp;$BC$14,データシート1!$A:$BS,MATCH($BC$12&amp;"_"&amp;BH$20,データシート1!$A$1:$BS$1,0),0)</f>
        <v>10.883669737295072</v>
      </c>
      <c r="BI24" s="40">
        <f>VLOOKUP($AX24&amp;"_"&amp;$BC$14,データシート1!$A:$BS,MATCH($BC$12&amp;"_"&amp;BI$20,データシート1!$A$1:$BS$1,0),0)</f>
        <v>17.792842125400096</v>
      </c>
      <c r="BJ24" s="40">
        <f>VLOOKUP($AX24&amp;"_"&amp;$BC$14,データシート1!$A:$BS,MATCH($BC$12&amp;"_"&amp;BJ$20,データシート1!$A$1:$BS$1,0),0)</f>
        <v>33.416275800137065</v>
      </c>
      <c r="BK24" s="40">
        <f t="shared" si="1"/>
        <v>34.36133475302578</v>
      </c>
      <c r="BL24" s="40">
        <f t="shared" si="2"/>
        <v>32.111183835906985</v>
      </c>
      <c r="BM24" s="40">
        <f>VLOOKUP($AX24&amp;"_"&amp;$BC$14,データシート1!$A:$BS,MATCH($BC$12&amp;"_"&amp;BM$20,データシート1!$A$1:$BS$1,0),0)</f>
        <v>13.290423564171368</v>
      </c>
      <c r="BN24" s="40">
        <f>VLOOKUP($AX24&amp;"_"&amp;$BC$14,データシート1!$A:$BS,MATCH($BC$12&amp;"_"&amp;BN$20,データシート1!$A$1:$BS$1,0),0)</f>
        <v>18.820760271735615</v>
      </c>
      <c r="BO24" s="40">
        <f>VLOOKUP($AX24&amp;"_"&amp;$BC$14,データシート1!$A:$BS,MATCH($BC$12&amp;"_"&amp;BO$20,データシート1!$A$1:$BS$1,0),0)</f>
        <v>0.87554412695408879</v>
      </c>
      <c r="BP24" s="40">
        <f>VLOOKUP($AX24&amp;"_"&amp;$BC$14,データシート1!$A:$BS,MATCH($BC$12&amp;"_"&amp;BP$20,データシート1!$A$1:$BS$1,0),0)</f>
        <v>1.3746067901647041</v>
      </c>
      <c r="BQ24" s="40">
        <f>VLOOKUP($AX24&amp;"_"&amp;$BC$14,データシート1!$A:$BS,MATCH($BC$12&amp;"_"&amp;BQ$20,データシート1!$A$1:$BS$1,0),0)</f>
        <v>1.5061527029191391</v>
      </c>
      <c r="BR24" s="41">
        <f t="shared" si="3"/>
        <v>186.39527302897531</v>
      </c>
      <c r="BT24" s="134" t="str">
        <f t="shared" si="4"/>
        <v>森町</v>
      </c>
      <c r="BU24" s="38">
        <f t="shared" si="25"/>
        <v>186.39527302897531</v>
      </c>
      <c r="BV24" s="69">
        <f t="shared" si="16"/>
        <v>0.53283898262835272</v>
      </c>
      <c r="BW24" s="69">
        <f t="shared" si="5"/>
        <v>0.46525354685103398</v>
      </c>
      <c r="BX24" s="69">
        <f t="shared" si="5"/>
        <v>9.1951688975187209E-3</v>
      </c>
      <c r="BY24" s="69">
        <f t="shared" si="5"/>
        <v>5.839026687980009E-2</v>
      </c>
      <c r="BZ24" s="69">
        <f t="shared" si="5"/>
        <v>9.5457582353143597E-2</v>
      </c>
      <c r="CA24" s="69">
        <f t="shared" si="5"/>
        <v>0.17927641220248366</v>
      </c>
      <c r="CB24" s="69">
        <f t="shared" si="5"/>
        <v>0.18434659953895011</v>
      </c>
      <c r="CC24" s="69">
        <f t="shared" si="5"/>
        <v>0.17227466831154711</v>
      </c>
      <c r="CD24" s="69">
        <f t="shared" si="5"/>
        <v>7.1302363778856986E-2</v>
      </c>
      <c r="CE24" s="69">
        <f t="shared" si="5"/>
        <v>0.10097230453269011</v>
      </c>
      <c r="CF24" s="69">
        <f t="shared" si="5"/>
        <v>4.6972442633670475E-3</v>
      </c>
      <c r="CG24" s="69">
        <f t="shared" si="5"/>
        <v>7.3746869640359406E-3</v>
      </c>
      <c r="CH24" s="69">
        <f t="shared" si="5"/>
        <v>8.0804232770699414E-3</v>
      </c>
      <c r="CI24" s="135">
        <f t="shared" si="6"/>
        <v>1</v>
      </c>
      <c r="CK24" s="136" t="str">
        <f t="shared" si="7"/>
        <v>森町</v>
      </c>
      <c r="CL24" s="137">
        <f t="shared" si="17"/>
        <v>99.318667647493243</v>
      </c>
      <c r="CM24" s="75">
        <f t="shared" si="18"/>
        <v>4.5943024690939534E-2</v>
      </c>
      <c r="CN24" s="76">
        <f t="shared" si="19"/>
        <v>86.721061892997639</v>
      </c>
      <c r="CO24" s="75">
        <f t="shared" si="20"/>
        <v>5.2616975627329615E-2</v>
      </c>
      <c r="CP24" s="76">
        <f t="shared" si="8"/>
        <v>1.7139360172005438</v>
      </c>
      <c r="CQ24" s="75">
        <f t="shared" si="21"/>
        <v>0</v>
      </c>
      <c r="CR24" s="76">
        <f t="shared" si="9"/>
        <v>10.883669737295072</v>
      </c>
      <c r="CS24" s="75">
        <f t="shared" si="22"/>
        <v>0</v>
      </c>
      <c r="CT24" s="76">
        <f t="shared" si="10"/>
        <v>17.792842125400096</v>
      </c>
      <c r="CU24" s="77">
        <f t="shared" si="23"/>
        <v>0</v>
      </c>
      <c r="CV24" s="18"/>
      <c r="CW24" s="1078">
        <f t="shared" si="24"/>
        <v>4.5629999999999997</v>
      </c>
      <c r="CX24" s="1081">
        <f>VLOOKUP($AX24&amp;"_"&amp;$CW$14,データシート1!$A:$BS,MATCH($CW$12&amp;"_"&amp;CX$20,データシート1!$A$1:$BS$1,0),0)</f>
        <v>4.5629999999999997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4.5629999999999997</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15307</v>
      </c>
      <c r="AY25" s="20" t="str">
        <f>IF(IFERROR(比較地域マスタ!$Z10,"")=0,"",IFERROR(比較地域マスタ!$Z10,""))</f>
        <v>聖籠町</v>
      </c>
      <c r="BB25" s="122" t="str">
        <f t="shared" si="0"/>
        <v>15307</v>
      </c>
      <c r="BC25" s="123" t="str">
        <f t="shared" si="0"/>
        <v>聖籠町</v>
      </c>
      <c r="BD25" s="40">
        <f t="shared" si="14"/>
        <v>351.77095044771721</v>
      </c>
      <c r="BE25" s="40">
        <f t="shared" si="15"/>
        <v>196.62875855754527</v>
      </c>
      <c r="BF25" s="40">
        <f>VLOOKUP($AX25&amp;"_"&amp;$BC$14,データシート1!$A:$BS,MATCH($BC$12&amp;"_"&amp;BF$20,データシート1!$A$1:$BS$1,0),0)</f>
        <v>186.80515171148821</v>
      </c>
      <c r="BG25" s="40">
        <f>VLOOKUP($AX25&amp;"_"&amp;$BC$14,データシート1!$A:$BS,MATCH($BC$12&amp;"_"&amp;BG$20,データシート1!$A$1:$BS$1,0),0)</f>
        <v>4.6706893510684928</v>
      </c>
      <c r="BH25" s="40">
        <f>VLOOKUP($AX25&amp;"_"&amp;$BC$14,データシート1!$A:$BS,MATCH($BC$12&amp;"_"&amp;BH$20,データシート1!$A$1:$BS$1,0),0)</f>
        <v>5.1529174949885679</v>
      </c>
      <c r="BI25" s="40">
        <f>VLOOKUP($AX25&amp;"_"&amp;$BC$14,データシート1!$A:$BS,MATCH($BC$12&amp;"_"&amp;BI$20,データシート1!$A$1:$BS$1,0),0)</f>
        <v>22.90740099354587</v>
      </c>
      <c r="BJ25" s="40">
        <f>VLOOKUP($AX25&amp;"_"&amp;$BC$14,データシート1!$A:$BS,MATCH($BC$12&amp;"_"&amp;BJ$20,データシート1!$A$1:$BS$1,0),0)</f>
        <v>18.2219642299962</v>
      </c>
      <c r="BK25" s="40">
        <f t="shared" si="1"/>
        <v>111.80148604450181</v>
      </c>
      <c r="BL25" s="40">
        <f t="shared" si="2"/>
        <v>33.576541647273714</v>
      </c>
      <c r="BM25" s="40">
        <f>VLOOKUP($AX25&amp;"_"&amp;$BC$14,データシート1!$A:$BS,MATCH($BC$12&amp;"_"&amp;BM$20,データシート1!$A$1:$BS$1,0),0)</f>
        <v>14.11748898761301</v>
      </c>
      <c r="BN25" s="40">
        <f>VLOOKUP($AX25&amp;"_"&amp;$BC$14,データシート1!$A:$BS,MATCH($BC$12&amp;"_"&amp;BN$20,データシート1!$A$1:$BS$1,0),0)</f>
        <v>19.459052659660706</v>
      </c>
      <c r="BO25" s="40">
        <f>VLOOKUP($AX25&amp;"_"&amp;$BC$14,データシート1!$A:$BS,MATCH($BC$12&amp;"_"&amp;BO$20,データシート1!$A$1:$BS$1,0),0)</f>
        <v>0.83568502332280292</v>
      </c>
      <c r="BP25" s="40">
        <f>VLOOKUP($AX25&amp;"_"&amp;$BC$14,データシート1!$A:$BS,MATCH($BC$12&amp;"_"&amp;BP$20,データシート1!$A$1:$BS$1,0),0)</f>
        <v>77.38925937390529</v>
      </c>
      <c r="BQ25" s="40">
        <f>VLOOKUP($AX25&amp;"_"&amp;$BC$14,データシート1!$A:$BS,MATCH($BC$12&amp;"_"&amp;BQ$20,データシート1!$A$1:$BS$1,0),0)</f>
        <v>2.21134062212806</v>
      </c>
      <c r="BR25" s="41">
        <f t="shared" si="3"/>
        <v>351.77095044771721</v>
      </c>
      <c r="BT25" s="134" t="str">
        <f t="shared" si="4"/>
        <v>聖籠町</v>
      </c>
      <c r="BU25" s="38">
        <f t="shared" si="25"/>
        <v>351.77095044771721</v>
      </c>
      <c r="BV25" s="69">
        <f t="shared" si="16"/>
        <v>0.55896815330340843</v>
      </c>
      <c r="BW25" s="69">
        <f t="shared" si="5"/>
        <v>0.53104200751577568</v>
      </c>
      <c r="BX25" s="69">
        <f t="shared" si="5"/>
        <v>1.3277643719937258E-2</v>
      </c>
      <c r="BY25" s="69">
        <f t="shared" si="5"/>
        <v>1.4648502067695418E-2</v>
      </c>
      <c r="BZ25" s="69">
        <f t="shared" si="5"/>
        <v>6.512021804071777E-2</v>
      </c>
      <c r="CA25" s="69">
        <f t="shared" si="5"/>
        <v>5.1800650982703818E-2</v>
      </c>
      <c r="CB25" s="69">
        <f t="shared" si="5"/>
        <v>0.31782466943960619</v>
      </c>
      <c r="CC25" s="69">
        <f t="shared" si="5"/>
        <v>9.5450012585004823E-2</v>
      </c>
      <c r="CD25" s="69">
        <f t="shared" si="5"/>
        <v>4.0132617459301134E-2</v>
      </c>
      <c r="CE25" s="69">
        <f t="shared" si="5"/>
        <v>5.5317395125703689E-2</v>
      </c>
      <c r="CF25" s="69">
        <f t="shared" si="5"/>
        <v>2.3756510372990808E-3</v>
      </c>
      <c r="CG25" s="69">
        <f t="shared" si="5"/>
        <v>0.21999900581730228</v>
      </c>
      <c r="CH25" s="69">
        <f t="shared" si="5"/>
        <v>6.2863082335638341E-3</v>
      </c>
      <c r="CI25" s="135">
        <f t="shared" si="6"/>
        <v>1</v>
      </c>
      <c r="CK25" s="136" t="str">
        <f t="shared" si="7"/>
        <v>聖籠町</v>
      </c>
      <c r="CL25" s="137">
        <f t="shared" si="17"/>
        <v>196.62875855754527</v>
      </c>
      <c r="CM25" s="75">
        <f t="shared" si="18"/>
        <v>1</v>
      </c>
      <c r="CN25" s="76">
        <f t="shared" si="19"/>
        <v>186.80515171148821</v>
      </c>
      <c r="CO25" s="75">
        <f t="shared" si="20"/>
        <v>1</v>
      </c>
      <c r="CP25" s="76">
        <f t="shared" si="8"/>
        <v>4.6706893510684928</v>
      </c>
      <c r="CQ25" s="75">
        <f t="shared" si="21"/>
        <v>0</v>
      </c>
      <c r="CR25" s="76">
        <f t="shared" si="9"/>
        <v>5.1529174949885679</v>
      </c>
      <c r="CS25" s="75">
        <f t="shared" si="22"/>
        <v>0</v>
      </c>
      <c r="CT25" s="76">
        <f t="shared" si="10"/>
        <v>22.90740099354587</v>
      </c>
      <c r="CU25" s="77">
        <f t="shared" si="23"/>
        <v>0</v>
      </c>
      <c r="CV25" s="18"/>
      <c r="CW25" s="1078">
        <f t="shared" si="24"/>
        <v>264.43099999999998</v>
      </c>
      <c r="CX25" s="1081">
        <f>VLOOKUP($AX25&amp;"_"&amp;$CW$14,データシート1!$A:$BS,MATCH($CW$12&amp;"_"&amp;CX$20,データシート1!$A$1:$BS$1,0),0)</f>
        <v>264.43099999999998</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281.94799999999998</v>
      </c>
      <c r="DC25" s="1081">
        <f>VLOOKUP($AX25&amp;"_"&amp;$CW$14,データシート1!$A:$BS,MATCH($CW$12&amp;"_"&amp;DC$20,データシート1!$A$1:$BS$1,0),0)</f>
        <v>0</v>
      </c>
      <c r="DD25" s="1080">
        <f t="shared" si="11"/>
        <v>546.37899999999991</v>
      </c>
      <c r="DE25" s="18"/>
      <c r="DF25" s="138">
        <f>VLOOKUP($AX25&amp;"_"&amp;$DF$14,データシート1!$A:$BS,MATCH($DF$12&amp;"_"&amp;DF$20,データシート1!$A$1:$BS$1,0),0)</f>
        <v>12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2</v>
      </c>
      <c r="DK25" s="74">
        <f>VLOOKUP($AX25&amp;"_"&amp;$DF$14,データシート1!$A:$BS,MATCH($DF$12&amp;"_"&amp;DK$20,データシート1!$A$1:$BS$1,0),0)</f>
        <v>0</v>
      </c>
      <c r="DL25" s="78">
        <f t="shared" si="12"/>
        <v>14</v>
      </c>
      <c r="DM25" s="18"/>
      <c r="DN25" s="139">
        <f t="shared" si="26"/>
        <v>0.48</v>
      </c>
      <c r="DO25" s="140">
        <f t="shared" si="27"/>
        <v>0</v>
      </c>
      <c r="DP25" s="140">
        <f t="shared" si="13"/>
        <v>0</v>
      </c>
      <c r="DQ25" s="140">
        <f t="shared" si="13"/>
        <v>0</v>
      </c>
      <c r="DR25" s="140">
        <f t="shared" si="13"/>
        <v>0.52</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07501</v>
      </c>
      <c r="AY26" s="20" t="str">
        <f>IF(IFERROR(比較地域マスタ!$Z11,"")=0,"",IFERROR(比較地域マスタ!$Z11,""))</f>
        <v>石川町</v>
      </c>
      <c r="BB26" s="122" t="str">
        <f t="shared" si="0"/>
        <v>07501</v>
      </c>
      <c r="BC26" s="123" t="str">
        <f t="shared" si="0"/>
        <v>石川町</v>
      </c>
      <c r="BD26" s="40">
        <f t="shared" si="14"/>
        <v>92.125362279725493</v>
      </c>
      <c r="BE26" s="40">
        <f t="shared" si="15"/>
        <v>22.748520218046792</v>
      </c>
      <c r="BF26" s="40">
        <f>VLOOKUP($AX26&amp;"_"&amp;$BC$14,データシート1!$A:$BS,MATCH($BC$12&amp;"_"&amp;BF$20,データシート1!$A$1:$BS$1,0),0)</f>
        <v>16.274282122658391</v>
      </c>
      <c r="BG26" s="40">
        <f>VLOOKUP($AX26&amp;"_"&amp;$BC$14,データシート1!$A:$BS,MATCH($BC$12&amp;"_"&amp;BG$20,データシート1!$A$1:$BS$1,0),0)</f>
        <v>1.0743794309974486</v>
      </c>
      <c r="BH26" s="40">
        <f>VLOOKUP($AX26&amp;"_"&amp;$BC$14,データシート1!$A:$BS,MATCH($BC$12&amp;"_"&amp;BH$20,データシート1!$A$1:$BS$1,0),0)</f>
        <v>5.399858664390953</v>
      </c>
      <c r="BI26" s="40">
        <f>VLOOKUP($AX26&amp;"_"&amp;$BC$14,データシート1!$A:$BS,MATCH($BC$12&amp;"_"&amp;BI$20,データシート1!$A$1:$BS$1,0),0)</f>
        <v>16.020566155467414</v>
      </c>
      <c r="BJ26" s="40">
        <f>VLOOKUP($AX26&amp;"_"&amp;$BC$14,データシート1!$A:$BS,MATCH($BC$12&amp;"_"&amp;BJ$20,データシート1!$A$1:$BS$1,0),0)</f>
        <v>19.342161078639904</v>
      </c>
      <c r="BK26" s="40">
        <f t="shared" si="1"/>
        <v>31.863692643070422</v>
      </c>
      <c r="BL26" s="40">
        <f t="shared" si="2"/>
        <v>30.994339649076814</v>
      </c>
      <c r="BM26" s="40">
        <f>VLOOKUP($AX26&amp;"_"&amp;$BC$14,データシート1!$A:$BS,MATCH($BC$12&amp;"_"&amp;BM$20,データシート1!$A$1:$BS$1,0),0)</f>
        <v>14.558310660005764</v>
      </c>
      <c r="BN26" s="40">
        <f>VLOOKUP($AX26&amp;"_"&amp;$BC$14,データシート1!$A:$BS,MATCH($BC$12&amp;"_"&amp;BN$20,データシート1!$A$1:$BS$1,0),0)</f>
        <v>16.436028989071048</v>
      </c>
      <c r="BO26" s="40">
        <f>VLOOKUP($AX26&amp;"_"&amp;$BC$14,データシート1!$A:$BS,MATCH($BC$12&amp;"_"&amp;BO$20,データシート1!$A$1:$BS$1,0),0)</f>
        <v>0.86935299399360799</v>
      </c>
      <c r="BP26" s="40">
        <f>VLOOKUP($AX26&amp;"_"&amp;$BC$14,データシート1!$A:$BS,MATCH($BC$12&amp;"_"&amp;BP$20,データシート1!$A$1:$BS$1,0),0)</f>
        <v>0</v>
      </c>
      <c r="BQ26" s="40">
        <f>VLOOKUP($AX26&amp;"_"&amp;$BC$14,データシート1!$A:$BS,MATCH($BC$12&amp;"_"&amp;BQ$20,データシート1!$A$1:$BS$1,0),0)</f>
        <v>2.150422184500973</v>
      </c>
      <c r="BR26" s="41">
        <f t="shared" si="3"/>
        <v>92.125362279725493</v>
      </c>
      <c r="BT26" s="134" t="str">
        <f t="shared" si="4"/>
        <v>石川町</v>
      </c>
      <c r="BU26" s="38">
        <f t="shared" si="25"/>
        <v>92.125362279725493</v>
      </c>
      <c r="BV26" s="69">
        <f t="shared" si="16"/>
        <v>0.24693004895844167</v>
      </c>
      <c r="BW26" s="69">
        <f t="shared" si="5"/>
        <v>0.17665365671229449</v>
      </c>
      <c r="BX26" s="69">
        <f t="shared" si="5"/>
        <v>1.1662146062831743E-2</v>
      </c>
      <c r="BY26" s="69">
        <f t="shared" si="5"/>
        <v>5.8614246183315448E-2</v>
      </c>
      <c r="BZ26" s="69">
        <f t="shared" si="5"/>
        <v>0.17389962719303351</v>
      </c>
      <c r="CA26" s="69">
        <f t="shared" si="5"/>
        <v>0.20995478986459989</v>
      </c>
      <c r="CB26" s="69">
        <f t="shared" si="5"/>
        <v>0.34587318686813817</v>
      </c>
      <c r="CC26" s="69">
        <f t="shared" si="5"/>
        <v>0.33643655647146259</v>
      </c>
      <c r="CD26" s="69">
        <f t="shared" si="5"/>
        <v>0.15802717405660274</v>
      </c>
      <c r="CE26" s="69">
        <f t="shared" si="5"/>
        <v>0.17840938241485982</v>
      </c>
      <c r="CF26" s="69">
        <f t="shared" si="5"/>
        <v>9.4366303966755861E-3</v>
      </c>
      <c r="CG26" s="69">
        <f t="shared" si="5"/>
        <v>0</v>
      </c>
      <c r="CH26" s="69">
        <f t="shared" si="5"/>
        <v>2.3342347115786893E-2</v>
      </c>
      <c r="CI26" s="135">
        <f t="shared" si="6"/>
        <v>1</v>
      </c>
      <c r="CK26" s="136" t="str">
        <f t="shared" si="7"/>
        <v>石川町</v>
      </c>
      <c r="CL26" s="137">
        <f t="shared" si="17"/>
        <v>22.748520218046792</v>
      </c>
      <c r="CM26" s="75">
        <f t="shared" si="18"/>
        <v>0.32687840478084784</v>
      </c>
      <c r="CN26" s="76">
        <f t="shared" si="19"/>
        <v>16.274282122658391</v>
      </c>
      <c r="CO26" s="75">
        <f t="shared" si="20"/>
        <v>0.45691723567007547</v>
      </c>
      <c r="CP26" s="76">
        <f t="shared" si="8"/>
        <v>1.0743794309974486</v>
      </c>
      <c r="CQ26" s="75">
        <f t="shared" si="21"/>
        <v>0</v>
      </c>
      <c r="CR26" s="76">
        <f t="shared" si="9"/>
        <v>5.399858664390953</v>
      </c>
      <c r="CS26" s="75">
        <f t="shared" si="22"/>
        <v>0</v>
      </c>
      <c r="CT26" s="76">
        <f t="shared" si="10"/>
        <v>16.020566155467414</v>
      </c>
      <c r="CU26" s="77">
        <f t="shared" si="23"/>
        <v>0.21459915752270076</v>
      </c>
      <c r="CV26" s="18"/>
      <c r="CW26" s="1078">
        <f t="shared" si="24"/>
        <v>7.4359999999999999</v>
      </c>
      <c r="CX26" s="1081">
        <f>VLOOKUP($AX26&amp;"_"&amp;$CW$14,データシート1!$A:$BS,MATCH($CW$12&amp;"_"&amp;CX$20,データシート1!$A$1:$BS$1,0),0)</f>
        <v>7.4359999999999999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3.4380000000000002</v>
      </c>
      <c r="DB26" s="1081">
        <f>VLOOKUP($AX26&amp;"_"&amp;$CW$14,データシート1!$A:$BS,MATCH($CW$12&amp;"_"&amp;DB$20,データシート1!$A$1:$BS$1,0),0)</f>
        <v>0</v>
      </c>
      <c r="DC26" s="1081">
        <f>VLOOKUP($AX26&amp;"_"&amp;$CW$14,データシート1!$A:$BS,MATCH($CW$12&amp;"_"&amp;DC$20,データシート1!$A$1:$BS$1,0),0)</f>
        <v>0</v>
      </c>
      <c r="DD26" s="1080">
        <f t="shared" si="11"/>
        <v>10.874000000000001</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v>
      </c>
      <c r="DJ26" s="74">
        <f>VLOOKUP($AX26&amp;"_"&amp;$DF$14,データシート1!$A:$BS,MATCH($DF$12&amp;"_"&amp;DJ$20,データシート1!$A$1:$BS$1,0),0)</f>
        <v>0</v>
      </c>
      <c r="DK26" s="74">
        <f>VLOOKUP($AX26&amp;"_"&amp;$DF$14,データシート1!$A:$BS,MATCH($DF$12&amp;"_"&amp;DK$20,データシート1!$A$1:$BS$1,0),0)</f>
        <v>0</v>
      </c>
      <c r="DL26" s="78">
        <f t="shared" si="12"/>
        <v>2</v>
      </c>
      <c r="DM26" s="18"/>
      <c r="DN26" s="139">
        <f t="shared" si="26"/>
        <v>0.68</v>
      </c>
      <c r="DO26" s="140">
        <f t="shared" si="27"/>
        <v>0</v>
      </c>
      <c r="DP26" s="140">
        <f t="shared" si="13"/>
        <v>0</v>
      </c>
      <c r="DQ26" s="140">
        <f t="shared" si="13"/>
        <v>0.32</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42391</v>
      </c>
      <c r="AY27" s="20" t="str">
        <f>IF(IFERROR(比較地域マスタ!$Z12,"")=0,"",IFERROR(比較地域マスタ!$Z12,""))</f>
        <v>佐々町</v>
      </c>
      <c r="BB27" s="122" t="str">
        <f t="shared" si="0"/>
        <v>42391</v>
      </c>
      <c r="BC27" s="123" t="str">
        <f t="shared" si="0"/>
        <v>佐々町</v>
      </c>
      <c r="BD27" s="40">
        <f t="shared" si="14"/>
        <v>75.910403191836124</v>
      </c>
      <c r="BE27" s="40">
        <f t="shared" si="15"/>
        <v>23.918560753569182</v>
      </c>
      <c r="BF27" s="40">
        <f>VLOOKUP($AX27&amp;"_"&amp;$BC$14,データシート1!$A:$BS,MATCH($BC$12&amp;"_"&amp;BF$20,データシート1!$A$1:$BS$1,0),0)</f>
        <v>19.44780536298213</v>
      </c>
      <c r="BG27" s="40">
        <f>VLOOKUP($AX27&amp;"_"&amp;$BC$14,データシート1!$A:$BS,MATCH($BC$12&amp;"_"&amp;BG$20,データシート1!$A$1:$BS$1,0),0)</f>
        <v>1.0693474575747617</v>
      </c>
      <c r="BH27" s="40">
        <f>VLOOKUP($AX27&amp;"_"&amp;$BC$14,データシート1!$A:$BS,MATCH($BC$12&amp;"_"&amp;BH$20,データシート1!$A$1:$BS$1,0),0)</f>
        <v>3.4014079330122891</v>
      </c>
      <c r="BI27" s="40">
        <f>VLOOKUP($AX27&amp;"_"&amp;$BC$14,データシート1!$A:$BS,MATCH($BC$12&amp;"_"&amp;BI$20,データシート1!$A$1:$BS$1,0),0)</f>
        <v>12.852854651408189</v>
      </c>
      <c r="BJ27" s="40">
        <f>VLOOKUP($AX27&amp;"_"&amp;$BC$14,データシート1!$A:$BS,MATCH($BC$12&amp;"_"&amp;BJ$20,データシート1!$A$1:$BS$1,0),0)</f>
        <v>13.222358101617637</v>
      </c>
      <c r="BK27" s="40">
        <f t="shared" si="1"/>
        <v>23.973303130841117</v>
      </c>
      <c r="BL27" s="40">
        <f t="shared" si="2"/>
        <v>21.138960220093249</v>
      </c>
      <c r="BM27" s="40">
        <f>VLOOKUP($AX27&amp;"_"&amp;$BC$14,データシート1!$A:$BS,MATCH($BC$12&amp;"_"&amp;BM$20,データシート1!$A$1:$BS$1,0),0)</f>
        <v>12.047726278187985</v>
      </c>
      <c r="BN27" s="40">
        <f>VLOOKUP($AX27&amp;"_"&amp;$BC$14,データシート1!$A:$BS,MATCH($BC$12&amp;"_"&amp;BN$20,データシート1!$A$1:$BS$1,0),0)</f>
        <v>9.0912339419052639</v>
      </c>
      <c r="BO27" s="40">
        <f>VLOOKUP($AX27&amp;"_"&amp;$BC$14,データシート1!$A:$BS,MATCH($BC$12&amp;"_"&amp;BO$20,データシート1!$A$1:$BS$1,0),0)</f>
        <v>0.83138071183599249</v>
      </c>
      <c r="BP27" s="40">
        <f>VLOOKUP($AX27&amp;"_"&amp;$BC$14,データシート1!$A:$BS,MATCH($BC$12&amp;"_"&amp;BP$20,データシート1!$A$1:$BS$1,0),0)</f>
        <v>2.002962198911872</v>
      </c>
      <c r="BQ27" s="40">
        <f>VLOOKUP($AX27&amp;"_"&amp;$BC$14,データシート1!$A:$BS,MATCH($BC$12&amp;"_"&amp;BQ$20,データシート1!$A$1:$BS$1,0),0)</f>
        <v>1.9433265544</v>
      </c>
      <c r="BR27" s="41">
        <f t="shared" si="3"/>
        <v>75.910403191836124</v>
      </c>
      <c r="BT27" s="134" t="str">
        <f t="shared" si="4"/>
        <v>佐々町</v>
      </c>
      <c r="BU27" s="38">
        <f t="shared" si="25"/>
        <v>75.910403191836124</v>
      </c>
      <c r="BV27" s="69">
        <f t="shared" si="16"/>
        <v>0.3150893651970687</v>
      </c>
      <c r="BW27" s="69">
        <f t="shared" si="5"/>
        <v>0.2561942045523698</v>
      </c>
      <c r="BX27" s="69">
        <f t="shared" si="5"/>
        <v>1.4086968486682547E-2</v>
      </c>
      <c r="BY27" s="69">
        <f t="shared" si="5"/>
        <v>4.4808192158016326E-2</v>
      </c>
      <c r="BZ27" s="69">
        <f t="shared" si="5"/>
        <v>0.1693161162499327</v>
      </c>
      <c r="CA27" s="69">
        <f t="shared" si="5"/>
        <v>0.17418374222309033</v>
      </c>
      <c r="CB27" s="69">
        <f t="shared" si="5"/>
        <v>0.31581050979609809</v>
      </c>
      <c r="CC27" s="69">
        <f t="shared" si="5"/>
        <v>0.27847250615534425</v>
      </c>
      <c r="CD27" s="69">
        <f t="shared" si="5"/>
        <v>0.1587098180435389</v>
      </c>
      <c r="CE27" s="69">
        <f t="shared" si="5"/>
        <v>0.11976268811180536</v>
      </c>
      <c r="CF27" s="69">
        <f t="shared" si="5"/>
        <v>1.0952131419128127E-2</v>
      </c>
      <c r="CG27" s="69">
        <f t="shared" si="5"/>
        <v>2.6385872221625653E-2</v>
      </c>
      <c r="CH27" s="69">
        <f t="shared" si="5"/>
        <v>2.5600266533810184E-2</v>
      </c>
      <c r="CI27" s="135">
        <f t="shared" si="6"/>
        <v>1</v>
      </c>
      <c r="CK27" s="136" t="str">
        <f t="shared" si="7"/>
        <v>佐々町</v>
      </c>
      <c r="CL27" s="137">
        <f t="shared" si="17"/>
        <v>23.918560753569182</v>
      </c>
      <c r="CM27" s="75">
        <f t="shared" si="18"/>
        <v>1</v>
      </c>
      <c r="CN27" s="76">
        <f t="shared" si="19"/>
        <v>19.44780536298213</v>
      </c>
      <c r="CO27" s="75">
        <f t="shared" si="20"/>
        <v>1</v>
      </c>
      <c r="CP27" s="76">
        <f t="shared" si="8"/>
        <v>1.0693474575747617</v>
      </c>
      <c r="CQ27" s="75">
        <f t="shared" si="21"/>
        <v>0</v>
      </c>
      <c r="CR27" s="76">
        <f t="shared" si="9"/>
        <v>3.4014079330122891</v>
      </c>
      <c r="CS27" s="75">
        <f t="shared" si="22"/>
        <v>0</v>
      </c>
      <c r="CT27" s="76">
        <f t="shared" si="10"/>
        <v>12.852854651408189</v>
      </c>
      <c r="CU27" s="77">
        <f t="shared" si="23"/>
        <v>0</v>
      </c>
      <c r="CV27" s="18"/>
      <c r="CW27" s="1078">
        <f t="shared" si="24"/>
        <v>31.72</v>
      </c>
      <c r="CX27" s="1081">
        <f>VLOOKUP($AX27&amp;"_"&amp;$CW$14,データシート1!$A:$BS,MATCH($CW$12&amp;"_"&amp;CX$20,データシート1!$A$1:$BS$1,0),0)</f>
        <v>31.72</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31.72</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28481</v>
      </c>
      <c r="AY28" s="20" t="str">
        <f>IF(IFERROR(比較地域マスタ!$Z13,"")=0,"",IFERROR(比較地域マスタ!$Z13,""))</f>
        <v>上郡町</v>
      </c>
      <c r="BB28" s="122" t="str">
        <f t="shared" si="0"/>
        <v>28481</v>
      </c>
      <c r="BC28" s="123" t="str">
        <f t="shared" si="0"/>
        <v>上郡町</v>
      </c>
      <c r="BD28" s="40">
        <f t="shared" si="14"/>
        <v>126.33932026343378</v>
      </c>
      <c r="BE28" s="40">
        <f t="shared" si="15"/>
        <v>73.258325331523324</v>
      </c>
      <c r="BF28" s="40">
        <f>VLOOKUP($AX28&amp;"_"&amp;$BC$14,データシート1!$A:$BS,MATCH($BC$12&amp;"_"&amp;BF$20,データシート1!$A$1:$BS$1,0),0)</f>
        <v>66.693205824898783</v>
      </c>
      <c r="BG28" s="40">
        <f>VLOOKUP($AX28&amp;"_"&amp;$BC$14,データシート1!$A:$BS,MATCH($BC$12&amp;"_"&amp;BG$20,データシート1!$A$1:$BS$1,0),0)</f>
        <v>0.60146488401175557</v>
      </c>
      <c r="BH28" s="40">
        <f>VLOOKUP($AX28&amp;"_"&amp;$BC$14,データシート1!$A:$BS,MATCH($BC$12&amp;"_"&amp;BH$20,データシート1!$A$1:$BS$1,0),0)</f>
        <v>5.9636546226127853</v>
      </c>
      <c r="BI28" s="40">
        <f>VLOOKUP($AX28&amp;"_"&amp;$BC$14,データシート1!$A:$BS,MATCH($BC$12&amp;"_"&amp;BI$20,データシート1!$A$1:$BS$1,0),0)</f>
        <v>12.112558329387591</v>
      </c>
      <c r="BJ28" s="40">
        <f>VLOOKUP($AX28&amp;"_"&amp;$BC$14,データシート1!$A:$BS,MATCH($BC$12&amp;"_"&amp;BJ$20,データシート1!$A$1:$BS$1,0),0)</f>
        <v>12.678172187087574</v>
      </c>
      <c r="BK28" s="40">
        <f t="shared" si="1"/>
        <v>26.664340413539005</v>
      </c>
      <c r="BL28" s="40">
        <f t="shared" si="2"/>
        <v>25.806603164242681</v>
      </c>
      <c r="BM28" s="40">
        <f>VLOOKUP($AX28&amp;"_"&amp;$BC$14,データシート1!$A:$BS,MATCH($BC$12&amp;"_"&amp;BM$20,データシート1!$A$1:$BS$1,0),0)</f>
        <v>13.47514883641214</v>
      </c>
      <c r="BN28" s="40">
        <f>VLOOKUP($AX28&amp;"_"&amp;$BC$14,データシート1!$A:$BS,MATCH($BC$12&amp;"_"&amp;BN$20,データシート1!$A$1:$BS$1,0),0)</f>
        <v>12.331454327830542</v>
      </c>
      <c r="BO28" s="40">
        <f>VLOOKUP($AX28&amp;"_"&amp;$BC$14,データシート1!$A:$BS,MATCH($BC$12&amp;"_"&amp;BO$20,データシート1!$A$1:$BS$1,0),0)</f>
        <v>0.857737249296325</v>
      </c>
      <c r="BP28" s="40">
        <f>VLOOKUP($AX28&amp;"_"&amp;$BC$14,データシート1!$A:$BS,MATCH($BC$12&amp;"_"&amp;BP$20,データシート1!$A$1:$BS$1,0),0)</f>
        <v>0</v>
      </c>
      <c r="BQ28" s="40">
        <f>VLOOKUP($AX28&amp;"_"&amp;$BC$14,データシート1!$A:$BS,MATCH($BC$12&amp;"_"&amp;BQ$20,データシート1!$A$1:$BS$1,0),0)</f>
        <v>1.6259240018962771</v>
      </c>
      <c r="BR28" s="41">
        <f t="shared" si="3"/>
        <v>126.33932026343378</v>
      </c>
      <c r="BT28" s="134" t="str">
        <f t="shared" si="4"/>
        <v>上郡町</v>
      </c>
      <c r="BU28" s="38">
        <f t="shared" si="25"/>
        <v>126.33932026343378</v>
      </c>
      <c r="BV28" s="69">
        <f t="shared" si="16"/>
        <v>0.57985372391406154</v>
      </c>
      <c r="BW28" s="69">
        <f t="shared" si="5"/>
        <v>0.52788954132280308</v>
      </c>
      <c r="BX28" s="69">
        <f t="shared" si="5"/>
        <v>4.7607101475425368E-3</v>
      </c>
      <c r="BY28" s="69">
        <f t="shared" si="5"/>
        <v>4.7203472443715831E-2</v>
      </c>
      <c r="BZ28" s="69">
        <f t="shared" si="5"/>
        <v>9.5873226990072016E-2</v>
      </c>
      <c r="CA28" s="69">
        <f t="shared" si="5"/>
        <v>0.10035016937444297</v>
      </c>
      <c r="CB28" s="69">
        <f t="shared" si="5"/>
        <v>0.21105337877345245</v>
      </c>
      <c r="CC28" s="69">
        <f t="shared" si="5"/>
        <v>0.20426422360380431</v>
      </c>
      <c r="CD28" s="69">
        <f t="shared" si="5"/>
        <v>0.10665839271823464</v>
      </c>
      <c r="CE28" s="69">
        <f t="shared" si="5"/>
        <v>9.7605830885569664E-2</v>
      </c>
      <c r="CF28" s="69">
        <f t="shared" si="5"/>
        <v>6.7891551696481521E-3</v>
      </c>
      <c r="CG28" s="69">
        <f t="shared" si="5"/>
        <v>0</v>
      </c>
      <c r="CH28" s="69">
        <f t="shared" si="5"/>
        <v>1.2869500947971034E-2</v>
      </c>
      <c r="CI28" s="135">
        <f t="shared" si="6"/>
        <v>1</v>
      </c>
      <c r="CK28" s="136" t="str">
        <f t="shared" si="7"/>
        <v>上郡町</v>
      </c>
      <c r="CL28" s="137">
        <f t="shared" si="17"/>
        <v>73.258325331523324</v>
      </c>
      <c r="CM28" s="75">
        <f t="shared" si="18"/>
        <v>0.30421115824238276</v>
      </c>
      <c r="CN28" s="76">
        <f t="shared" si="19"/>
        <v>66.693205824898783</v>
      </c>
      <c r="CO28" s="75">
        <f t="shared" si="20"/>
        <v>0.3341569763269634</v>
      </c>
      <c r="CP28" s="76">
        <f t="shared" si="8"/>
        <v>0.60146488401175557</v>
      </c>
      <c r="CQ28" s="75">
        <f t="shared" si="21"/>
        <v>0</v>
      </c>
      <c r="CR28" s="76">
        <f t="shared" si="9"/>
        <v>5.9636546226127853</v>
      </c>
      <c r="CS28" s="75">
        <f t="shared" si="22"/>
        <v>0</v>
      </c>
      <c r="CT28" s="76">
        <f t="shared" si="10"/>
        <v>12.112558329387591</v>
      </c>
      <c r="CU28" s="77">
        <f t="shared" si="23"/>
        <v>0</v>
      </c>
      <c r="CV28" s="18"/>
      <c r="CW28" s="1078">
        <f t="shared" si="24"/>
        <v>22.286000000000001</v>
      </c>
      <c r="CX28" s="1081">
        <f>VLOOKUP($AX28&amp;"_"&amp;$CW$14,データシート1!$A:$BS,MATCH($CW$12&amp;"_"&amp;CX$20,データシート1!$A$1:$BS$1,0),0)</f>
        <v>22.286000000000001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22.286000000000001</v>
      </c>
      <c r="DE28" s="18"/>
      <c r="DF28" s="138">
        <f>VLOOKUP($AX28&amp;"_"&amp;$DF$14,データシート1!$A:$BS,MATCH($DF$12&amp;"_"&amp;DF$20,データシート1!$A$1:$BS$1,0),0)</f>
        <v>4</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4</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30421</v>
      </c>
      <c r="AY29" s="20" t="str">
        <f>IF(IFERROR(比較地域マスタ!$Z14,"")=0,"",IFERROR(比較地域マスタ!$Z14,""))</f>
        <v>那智勝浦町</v>
      </c>
      <c r="BB29" s="122" t="str">
        <f t="shared" si="0"/>
        <v>30421</v>
      </c>
      <c r="BC29" s="123" t="str">
        <f t="shared" si="0"/>
        <v>那智勝浦町</v>
      </c>
      <c r="BD29" s="40">
        <f t="shared" si="14"/>
        <v>72.35897714327777</v>
      </c>
      <c r="BE29" s="40">
        <f t="shared" si="15"/>
        <v>9.3677101618923437</v>
      </c>
      <c r="BF29" s="40">
        <f>VLOOKUP($AX29&amp;"_"&amp;$BC$14,データシート1!$A:$BS,MATCH($BC$12&amp;"_"&amp;BF$20,データシート1!$A$1:$BS$1,0),0)</f>
        <v>5.4365231841757478</v>
      </c>
      <c r="BG29" s="40">
        <f>VLOOKUP($AX29&amp;"_"&amp;$BC$14,データシート1!$A:$BS,MATCH($BC$12&amp;"_"&amp;BG$20,データシート1!$A$1:$BS$1,0),0)</f>
        <v>0.64700353017485168</v>
      </c>
      <c r="BH29" s="40">
        <f>VLOOKUP($AX29&amp;"_"&amp;$BC$14,データシート1!$A:$BS,MATCH($BC$12&amp;"_"&amp;BH$20,データシート1!$A$1:$BS$1,0),0)</f>
        <v>3.2841834475417437</v>
      </c>
      <c r="BI29" s="40">
        <f>VLOOKUP($AX29&amp;"_"&amp;$BC$14,データシート1!$A:$BS,MATCH($BC$12&amp;"_"&amp;BI$20,データシート1!$A$1:$BS$1,0),0)</f>
        <v>16.027833754101056</v>
      </c>
      <c r="BJ29" s="40">
        <f>VLOOKUP($AX29&amp;"_"&amp;$BC$14,データシート1!$A:$BS,MATCH($BC$12&amp;"_"&amp;BJ$20,データシート1!$A$1:$BS$1,0),0)</f>
        <v>16.3739728650405</v>
      </c>
      <c r="BK29" s="40">
        <f t="shared" si="1"/>
        <v>27.824646067707882</v>
      </c>
      <c r="BL29" s="40">
        <f t="shared" si="2"/>
        <v>25.005081011243938</v>
      </c>
      <c r="BM29" s="40">
        <f>VLOOKUP($AX29&amp;"_"&amp;$BC$14,データシート1!$A:$BS,MATCH($BC$12&amp;"_"&amp;BM$20,データシート1!$A$1:$BS$1,0),0)</f>
        <v>12.163879290278775</v>
      </c>
      <c r="BN29" s="40">
        <f>VLOOKUP($AX29&amp;"_"&amp;$BC$14,データシート1!$A:$BS,MATCH($BC$12&amp;"_"&amp;BN$20,データシート1!$A$1:$BS$1,0),0)</f>
        <v>12.841201720965163</v>
      </c>
      <c r="BO29" s="40">
        <f>VLOOKUP($AX29&amp;"_"&amp;$BC$14,データシート1!$A:$BS,MATCH($BC$12&amp;"_"&amp;BO$20,データシート1!$A$1:$BS$1,0),0)</f>
        <v>0.86127503955945683</v>
      </c>
      <c r="BP29" s="40">
        <f>VLOOKUP($AX29&amp;"_"&amp;$BC$14,データシート1!$A:$BS,MATCH($BC$12&amp;"_"&amp;BP$20,データシート1!$A$1:$BS$1,0),0)</f>
        <v>1.9582900169044879</v>
      </c>
      <c r="BQ29" s="40">
        <f>VLOOKUP($AX29&amp;"_"&amp;$BC$14,データシート1!$A:$BS,MATCH($BC$12&amp;"_"&amp;BQ$20,データシート1!$A$1:$BS$1,0),0)</f>
        <v>2.764814294535999</v>
      </c>
      <c r="BR29" s="41">
        <f t="shared" si="3"/>
        <v>72.35897714327777</v>
      </c>
      <c r="BT29" s="134" t="str">
        <f t="shared" si="4"/>
        <v>那智勝浦町</v>
      </c>
      <c r="BU29" s="38">
        <f t="shared" si="25"/>
        <v>72.35897714327777</v>
      </c>
      <c r="BV29" s="69">
        <f t="shared" si="16"/>
        <v>0.12946161667464387</v>
      </c>
      <c r="BW29" s="69">
        <f t="shared" si="5"/>
        <v>7.5132670455124131E-2</v>
      </c>
      <c r="BX29" s="69">
        <f t="shared" si="5"/>
        <v>8.9415792721022312E-3</v>
      </c>
      <c r="BY29" s="69">
        <f t="shared" si="5"/>
        <v>4.5387366947417497E-2</v>
      </c>
      <c r="BZ29" s="69">
        <f t="shared" si="5"/>
        <v>0.2215044267743641</v>
      </c>
      <c r="CA29" s="69">
        <f t="shared" si="5"/>
        <v>0.22628806419718248</v>
      </c>
      <c r="CB29" s="69">
        <f t="shared" si="5"/>
        <v>0.38453619946302436</v>
      </c>
      <c r="CC29" s="69">
        <f t="shared" si="5"/>
        <v>0.34556985184756633</v>
      </c>
      <c r="CD29" s="69">
        <f t="shared" si="5"/>
        <v>0.1681046329081341</v>
      </c>
      <c r="CE29" s="69">
        <f t="shared" si="5"/>
        <v>0.17746521893943223</v>
      </c>
      <c r="CF29" s="69">
        <f t="shared" si="5"/>
        <v>1.1902808380694064E-2</v>
      </c>
      <c r="CG29" s="69">
        <f t="shared" si="5"/>
        <v>2.706353923476398E-2</v>
      </c>
      <c r="CH29" s="69">
        <f t="shared" si="5"/>
        <v>3.8209692890785331E-2</v>
      </c>
      <c r="CI29" s="135">
        <f t="shared" si="6"/>
        <v>1</v>
      </c>
      <c r="CK29" s="136" t="str">
        <f t="shared" si="7"/>
        <v>那智勝浦町</v>
      </c>
      <c r="CL29" s="137">
        <f t="shared" si="17"/>
        <v>9.3677101618923437</v>
      </c>
      <c r="CM29" s="75">
        <f t="shared" si="18"/>
        <v>0</v>
      </c>
      <c r="CN29" s="76">
        <f t="shared" si="19"/>
        <v>5.4365231841757478</v>
      </c>
      <c r="CO29" s="75">
        <f t="shared" si="20"/>
        <v>0</v>
      </c>
      <c r="CP29" s="76">
        <f t="shared" si="8"/>
        <v>0.64700353017485168</v>
      </c>
      <c r="CQ29" s="75">
        <f t="shared" si="21"/>
        <v>0</v>
      </c>
      <c r="CR29" s="76">
        <f t="shared" si="9"/>
        <v>3.2841834475417437</v>
      </c>
      <c r="CS29" s="75">
        <f t="shared" si="22"/>
        <v>0</v>
      </c>
      <c r="CT29" s="76">
        <f t="shared" si="10"/>
        <v>16.027833754101056</v>
      </c>
      <c r="CU29" s="77">
        <f t="shared" si="23"/>
        <v>0.22017947366699081</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3.5289999999999999</v>
      </c>
      <c r="DB29" s="1081">
        <f>VLOOKUP($AX29&amp;"_"&amp;$CW$14,データシート1!$A:$BS,MATCH($CW$12&amp;"_"&amp;DB$20,データシート1!$A$1:$BS$1,0),0)</f>
        <v>0</v>
      </c>
      <c r="DC29" s="1081">
        <f>VLOOKUP($AX29&amp;"_"&amp;$CW$14,データシート1!$A:$BS,MATCH($CW$12&amp;"_"&amp;DC$20,データシート1!$A$1:$BS$1,0),0)</f>
        <v>0</v>
      </c>
      <c r="DD29" s="1080">
        <f t="shared" si="11"/>
        <v>3.5289999999999999</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24441</v>
      </c>
      <c r="AY30" s="20" t="str">
        <f>IF(IFERROR(比較地域マスタ!$Z15,"")=0,"",IFERROR(比較地域マスタ!$Z15,""))</f>
        <v>多気町</v>
      </c>
      <c r="BB30" s="122" t="str">
        <f t="shared" si="0"/>
        <v>24441</v>
      </c>
      <c r="BC30" s="123" t="str">
        <f t="shared" si="0"/>
        <v>多気町</v>
      </c>
      <c r="BD30" s="40">
        <f t="shared" si="14"/>
        <v>201.87360639342677</v>
      </c>
      <c r="BE30" s="40">
        <f t="shared" si="15"/>
        <v>138.36741388559568</v>
      </c>
      <c r="BF30" s="40">
        <f>VLOOKUP($AX30&amp;"_"&amp;$BC$14,データシート1!$A:$BS,MATCH($BC$12&amp;"_"&amp;BF$20,データシート1!$A$1:$BS$1,0),0)</f>
        <v>128.53662962947109</v>
      </c>
      <c r="BG30" s="40">
        <f>VLOOKUP($AX30&amp;"_"&amp;$BC$14,データシート1!$A:$BS,MATCH($BC$12&amp;"_"&amp;BG$20,データシート1!$A$1:$BS$1,0),0)</f>
        <v>0.80666153349012126</v>
      </c>
      <c r="BH30" s="40">
        <f>VLOOKUP($AX30&amp;"_"&amp;$BC$14,データシート1!$A:$BS,MATCH($BC$12&amp;"_"&amp;BH$20,データシート1!$A$1:$BS$1,0),0)</f>
        <v>9.0241227226344858</v>
      </c>
      <c r="BI30" s="40">
        <f>VLOOKUP($AX30&amp;"_"&amp;$BC$14,データシート1!$A:$BS,MATCH($BC$12&amp;"_"&amp;BI$20,データシート1!$A$1:$BS$1,0),0)</f>
        <v>12.779308332817731</v>
      </c>
      <c r="BJ30" s="40">
        <f>VLOOKUP($AX30&amp;"_"&amp;$BC$14,データシート1!$A:$BS,MATCH($BC$12&amp;"_"&amp;BJ$20,データシート1!$A$1:$BS$1,0),0)</f>
        <v>16.338089704653392</v>
      </c>
      <c r="BK30" s="40">
        <f t="shared" si="1"/>
        <v>34.334867663359979</v>
      </c>
      <c r="BL30" s="40">
        <f t="shared" si="2"/>
        <v>33.488982011445145</v>
      </c>
      <c r="BM30" s="40">
        <f>VLOOKUP($AX30&amp;"_"&amp;$BC$14,データシート1!$A:$BS,MATCH($BC$12&amp;"_"&amp;BM$20,データシート1!$A$1:$BS$1,0),0)</f>
        <v>15.421761364343315</v>
      </c>
      <c r="BN30" s="40">
        <f>VLOOKUP($AX30&amp;"_"&amp;$BC$14,データシート1!$A:$BS,MATCH($BC$12&amp;"_"&amp;BN$20,データシート1!$A$1:$BS$1,0),0)</f>
        <v>18.067220647101831</v>
      </c>
      <c r="BO30" s="40">
        <f>VLOOKUP($AX30&amp;"_"&amp;$BC$14,データシート1!$A:$BS,MATCH($BC$12&amp;"_"&amp;BO$20,データシート1!$A$1:$BS$1,0),0)</f>
        <v>0.84588565191483311</v>
      </c>
      <c r="BP30" s="40">
        <f>VLOOKUP($AX30&amp;"_"&amp;$BC$14,データシート1!$A:$BS,MATCH($BC$12&amp;"_"&amp;BP$20,データシート1!$A$1:$BS$1,0),0)</f>
        <v>0</v>
      </c>
      <c r="BQ30" s="40">
        <f>VLOOKUP($AX30&amp;"_"&amp;$BC$14,データシート1!$A:$BS,MATCH($BC$12&amp;"_"&amp;BQ$20,データシート1!$A$1:$BS$1,0),0)</f>
        <v>5.3926807000000007E-2</v>
      </c>
      <c r="BR30" s="41">
        <f t="shared" si="3"/>
        <v>201.87360639342677</v>
      </c>
      <c r="BT30" s="134" t="str">
        <f t="shared" si="4"/>
        <v>多気町</v>
      </c>
      <c r="BU30" s="38">
        <f t="shared" si="25"/>
        <v>201.87360639342677</v>
      </c>
      <c r="BV30" s="69">
        <f t="shared" si="16"/>
        <v>0.68541606977553393</v>
      </c>
      <c r="BW30" s="69">
        <f t="shared" si="5"/>
        <v>0.63671835028779866</v>
      </c>
      <c r="BX30" s="69">
        <f t="shared" si="5"/>
        <v>3.9958741902992381E-3</v>
      </c>
      <c r="BY30" s="69">
        <f t="shared" si="5"/>
        <v>4.4701845297436177E-2</v>
      </c>
      <c r="BZ30" s="69">
        <f t="shared" si="5"/>
        <v>6.330351233688486E-2</v>
      </c>
      <c r="CA30" s="69">
        <f t="shared" si="5"/>
        <v>8.0932272408174397E-2</v>
      </c>
      <c r="CB30" s="69">
        <f t="shared" si="5"/>
        <v>0.17008101394119624</v>
      </c>
      <c r="CC30" s="69">
        <f t="shared" si="5"/>
        <v>0.16589083937094407</v>
      </c>
      <c r="CD30" s="69">
        <f t="shared" si="5"/>
        <v>7.6393153319350746E-2</v>
      </c>
      <c r="CE30" s="69">
        <f t="shared" si="5"/>
        <v>8.949768605159332E-2</v>
      </c>
      <c r="CF30" s="69">
        <f t="shared" si="5"/>
        <v>4.1901745702521715E-3</v>
      </c>
      <c r="CG30" s="69">
        <f t="shared" si="5"/>
        <v>0</v>
      </c>
      <c r="CH30" s="69">
        <f t="shared" si="5"/>
        <v>2.6713153821061338E-4</v>
      </c>
      <c r="CI30" s="135">
        <f t="shared" si="6"/>
        <v>1</v>
      </c>
      <c r="CK30" s="136" t="str">
        <f t="shared" si="7"/>
        <v>多気町</v>
      </c>
      <c r="CL30" s="137">
        <f t="shared" si="17"/>
        <v>138.36741388559568</v>
      </c>
      <c r="CM30" s="75">
        <f t="shared" si="18"/>
        <v>1</v>
      </c>
      <c r="CN30" s="76">
        <f t="shared" si="19"/>
        <v>128.53662962947109</v>
      </c>
      <c r="CO30" s="75">
        <f t="shared" si="20"/>
        <v>1</v>
      </c>
      <c r="CP30" s="76">
        <f t="shared" si="8"/>
        <v>0.80666153349012126</v>
      </c>
      <c r="CQ30" s="75">
        <f t="shared" si="21"/>
        <v>1</v>
      </c>
      <c r="CR30" s="76">
        <f t="shared" si="9"/>
        <v>9.0241227226344858</v>
      </c>
      <c r="CS30" s="75">
        <f t="shared" si="22"/>
        <v>0</v>
      </c>
      <c r="CT30" s="76">
        <f t="shared" si="10"/>
        <v>12.779308332817731</v>
      </c>
      <c r="CU30" s="77">
        <f t="shared" si="23"/>
        <v>0.21057477681240488</v>
      </c>
      <c r="CV30" s="18"/>
      <c r="CW30" s="1078">
        <f t="shared" si="24"/>
        <v>183.60400000000001</v>
      </c>
      <c r="CX30" s="1081">
        <f>VLOOKUP($AX30&amp;"_"&amp;$CW$14,データシート1!$A:$BS,MATCH($CW$12&amp;"_"&amp;CX$20,データシート1!$A$1:$BS$1,0),0)</f>
        <v>179.75200000000001</v>
      </c>
      <c r="CY30" s="1081">
        <f>VLOOKUP($AX30&amp;"_"&amp;$CW$14,データシート1!$A:$BS,MATCH($CW$12&amp;"_"&amp;CY$20,データシート1!$A$1:$BS$1,0),0)</f>
        <v>3.8519999999999999</v>
      </c>
      <c r="CZ30" s="1081">
        <f>VLOOKUP($AX30&amp;"_"&amp;$CW$14,データシート1!$A:$BS,MATCH($CW$12&amp;"_"&amp;CZ$20,データシート1!$A$1:$BS$1,0),0)</f>
        <v>0</v>
      </c>
      <c r="DA30" s="1081">
        <f>VLOOKUP($AX30&amp;"_"&amp;$CW$14,データシート1!$A:$BS,MATCH($CW$12&amp;"_"&amp;DA$20,データシート1!$A$1:$BS$1,0),0)</f>
        <v>2.6909999999999998</v>
      </c>
      <c r="DB30" s="1081">
        <f>VLOOKUP($AX30&amp;"_"&amp;$CW$14,データシート1!$A:$BS,MATCH($CW$12&amp;"_"&amp;DB$20,データシート1!$A$1:$BS$1,0),0)</f>
        <v>0</v>
      </c>
      <c r="DC30" s="1081">
        <f>VLOOKUP($AX30&amp;"_"&amp;$CW$14,データシート1!$A:$BS,MATCH($CW$12&amp;"_"&amp;DC$20,データシート1!$A$1:$BS$1,0),0)</f>
        <v>0</v>
      </c>
      <c r="DD30" s="1080">
        <f t="shared" si="11"/>
        <v>186.29500000000002</v>
      </c>
      <c r="DE30" s="18"/>
      <c r="DF30" s="138">
        <f>VLOOKUP($AX30&amp;"_"&amp;$DF$14,データシート1!$A:$BS,MATCH($DF$12&amp;"_"&amp;DF$20,データシート1!$A$1:$BS$1,0),0)</f>
        <v>3</v>
      </c>
      <c r="DG30" s="74">
        <f>VLOOKUP($AX30&amp;"_"&amp;$DF$14,データシート1!$A:$BS,MATCH($DF$12&amp;"_"&amp;DG$20,データシート1!$A$1:$BS$1,0),0)</f>
        <v>1</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5</v>
      </c>
      <c r="DM30" s="18"/>
      <c r="DN30" s="139">
        <f t="shared" si="26"/>
        <v>0.96</v>
      </c>
      <c r="DO30" s="140">
        <f t="shared" si="27"/>
        <v>0.02</v>
      </c>
      <c r="DP30" s="140">
        <f t="shared" si="13"/>
        <v>0</v>
      </c>
      <c r="DQ30" s="140">
        <f t="shared" si="13"/>
        <v>0.01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06382</v>
      </c>
      <c r="AY31" s="20" t="str">
        <f>IF(IFERROR(比較地域マスタ!$Z16,"")=0,"",IFERROR(比較地域マスタ!$Z16,""))</f>
        <v>川西町</v>
      </c>
      <c r="BB31" s="122" t="str">
        <f t="shared" si="0"/>
        <v>06382</v>
      </c>
      <c r="BC31" s="123" t="str">
        <f t="shared" si="0"/>
        <v>川西町</v>
      </c>
      <c r="BD31" s="40">
        <f t="shared" si="14"/>
        <v>91.602467901034302</v>
      </c>
      <c r="BE31" s="40">
        <f t="shared" si="15"/>
        <v>22.592742710447844</v>
      </c>
      <c r="BF31" s="40">
        <f>VLOOKUP($AX31&amp;"_"&amp;$BC$14,データシート1!$A:$BS,MATCH($BC$12&amp;"_"&amp;BF$20,データシート1!$A$1:$BS$1,0),0)</f>
        <v>13.283920917541479</v>
      </c>
      <c r="BG31" s="40">
        <f>VLOOKUP($AX31&amp;"_"&amp;$BC$14,データシート1!$A:$BS,MATCH($BC$12&amp;"_"&amp;BG$20,データシート1!$A$1:$BS$1,0),0)</f>
        <v>0.92939840767405602</v>
      </c>
      <c r="BH31" s="40">
        <f>VLOOKUP($AX31&amp;"_"&amp;$BC$14,データシート1!$A:$BS,MATCH($BC$12&amp;"_"&amp;BH$20,データシート1!$A$1:$BS$1,0),0)</f>
        <v>8.3794233852323092</v>
      </c>
      <c r="BI31" s="40">
        <f>VLOOKUP($AX31&amp;"_"&amp;$BC$14,データシート1!$A:$BS,MATCH($BC$12&amp;"_"&amp;BI$20,データシート1!$A$1:$BS$1,0),0)</f>
        <v>15.412199281578548</v>
      </c>
      <c r="BJ31" s="40">
        <f>VLOOKUP($AX31&amp;"_"&amp;$BC$14,データシート1!$A:$BS,MATCH($BC$12&amp;"_"&amp;BJ$20,データシート1!$A$1:$BS$1,0),0)</f>
        <v>19.769223952784085</v>
      </c>
      <c r="BK31" s="40">
        <f t="shared" si="1"/>
        <v>31.597099543920784</v>
      </c>
      <c r="BL31" s="40">
        <f t="shared" si="2"/>
        <v>30.729928187256107</v>
      </c>
      <c r="BM31" s="40">
        <f>VLOOKUP($AX31&amp;"_"&amp;$BC$14,データシート1!$A:$BS,MATCH($BC$12&amp;"_"&amp;BM$20,データシート1!$A$1:$BS$1,0),0)</f>
        <v>13.948157488058969</v>
      </c>
      <c r="BN31" s="40">
        <f>VLOOKUP($AX31&amp;"_"&amp;$BC$14,データシート1!$A:$BS,MATCH($BC$12&amp;"_"&amp;BN$20,データシート1!$A$1:$BS$1,0),0)</f>
        <v>16.781770699197136</v>
      </c>
      <c r="BO31" s="40">
        <f>VLOOKUP($AX31&amp;"_"&amp;$BC$14,データシート1!$A:$BS,MATCH($BC$12&amp;"_"&amp;BO$20,データシート1!$A$1:$BS$1,0),0)</f>
        <v>0.86717135666467671</v>
      </c>
      <c r="BP31" s="40">
        <f>VLOOKUP($AX31&amp;"_"&amp;$BC$14,データシート1!$A:$BS,MATCH($BC$12&amp;"_"&amp;BP$20,データシート1!$A$1:$BS$1,0),0)</f>
        <v>0</v>
      </c>
      <c r="BQ31" s="40">
        <f>VLOOKUP($AX31&amp;"_"&amp;$BC$14,データシート1!$A:$BS,MATCH($BC$12&amp;"_"&amp;BQ$20,データシート1!$A$1:$BS$1,0),0)</f>
        <v>2.2312024123030318</v>
      </c>
      <c r="BR31" s="41">
        <f t="shared" si="3"/>
        <v>91.602467901034302</v>
      </c>
      <c r="BT31" s="134" t="str">
        <f t="shared" si="4"/>
        <v>川西町</v>
      </c>
      <c r="BU31" s="38">
        <f t="shared" si="25"/>
        <v>91.602467901034302</v>
      </c>
      <c r="BV31" s="69">
        <f t="shared" si="16"/>
        <v>0.24663901779214778</v>
      </c>
      <c r="BW31" s="69">
        <f t="shared" si="5"/>
        <v>0.14501706364388778</v>
      </c>
      <c r="BX31" s="69">
        <f t="shared" si="5"/>
        <v>1.014599747113977E-2</v>
      </c>
      <c r="BY31" s="69">
        <f t="shared" si="5"/>
        <v>9.1475956677120218E-2</v>
      </c>
      <c r="BZ31" s="69">
        <f t="shared" si="5"/>
        <v>0.16825091763062125</v>
      </c>
      <c r="CA31" s="69">
        <f t="shared" si="5"/>
        <v>0.21581540766065829</v>
      </c>
      <c r="CB31" s="69">
        <f t="shared" si="5"/>
        <v>0.34493720822082802</v>
      </c>
      <c r="CC31" s="69">
        <f t="shared" si="5"/>
        <v>0.33547052706545177</v>
      </c>
      <c r="CD31" s="69">
        <f t="shared" si="5"/>
        <v>0.15226835922290122</v>
      </c>
      <c r="CE31" s="69">
        <f t="shared" si="5"/>
        <v>0.18320216784255056</v>
      </c>
      <c r="CF31" s="69">
        <f t="shared" si="5"/>
        <v>9.4666811553762217E-3</v>
      </c>
      <c r="CG31" s="69">
        <f t="shared" si="5"/>
        <v>0</v>
      </c>
      <c r="CH31" s="69">
        <f t="shared" si="5"/>
        <v>2.435744869574457E-2</v>
      </c>
      <c r="CI31" s="135">
        <f t="shared" si="6"/>
        <v>1</v>
      </c>
      <c r="CK31" s="136" t="str">
        <f t="shared" si="7"/>
        <v>川西町</v>
      </c>
      <c r="CL31" s="137">
        <f t="shared" si="17"/>
        <v>22.592742710447844</v>
      </c>
      <c r="CM31" s="75">
        <f t="shared" si="18"/>
        <v>0.35281240981485046</v>
      </c>
      <c r="CN31" s="76">
        <f t="shared" si="19"/>
        <v>13.283920917541479</v>
      </c>
      <c r="CO31" s="75">
        <f t="shared" si="20"/>
        <v>0.60004873933525582</v>
      </c>
      <c r="CP31" s="76">
        <f t="shared" si="8"/>
        <v>0.92939840767405602</v>
      </c>
      <c r="CQ31" s="75">
        <f t="shared" si="21"/>
        <v>0</v>
      </c>
      <c r="CR31" s="76">
        <f t="shared" si="9"/>
        <v>8.3794233852323092</v>
      </c>
      <c r="CS31" s="75">
        <f t="shared" si="22"/>
        <v>0</v>
      </c>
      <c r="CT31" s="76">
        <f t="shared" si="10"/>
        <v>15.412199281578548</v>
      </c>
      <c r="CU31" s="77">
        <f t="shared" si="23"/>
        <v>0.52581723425327853</v>
      </c>
      <c r="CV31" s="18"/>
      <c r="CW31" s="1078">
        <f t="shared" si="24"/>
        <v>7.9710000000000001</v>
      </c>
      <c r="CX31" s="1081">
        <f>VLOOKUP($AX31&amp;"_"&amp;$CW$14,データシート1!$A:$BS,MATCH($CW$12&amp;"_"&amp;CX$20,データシート1!$A$1:$BS$1,0),0)</f>
        <v>7.9710000000000001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8.1039999999999992</v>
      </c>
      <c r="DB31" s="1081">
        <f>VLOOKUP($AX31&amp;"_"&amp;$CW$14,データシート1!$A:$BS,MATCH($CW$12&amp;"_"&amp;DB$20,データシート1!$A$1:$BS$1,0),0)</f>
        <v>0</v>
      </c>
      <c r="DC31" s="1081">
        <f>VLOOKUP($AX31&amp;"_"&amp;$CW$14,データシート1!$A:$BS,MATCH($CW$12&amp;"_"&amp;DC$20,データシート1!$A$1:$BS$1,0),0)</f>
        <v>0</v>
      </c>
      <c r="DD31" s="1080">
        <f t="shared" si="11"/>
        <v>16.074999999999999</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3</v>
      </c>
      <c r="DM31" s="18"/>
      <c r="DN31" s="139">
        <f t="shared" si="26"/>
        <v>0.5</v>
      </c>
      <c r="DO31" s="140">
        <f t="shared" si="27"/>
        <v>0</v>
      </c>
      <c r="DP31" s="140">
        <f t="shared" si="13"/>
        <v>0</v>
      </c>
      <c r="DQ31" s="140">
        <f t="shared" si="13"/>
        <v>0.5</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40522</v>
      </c>
      <c r="AY32" s="20" t="str">
        <f>IF(IFERROR(比較地域マスタ!$Z17,"")=0,"",IFERROR(比較地域マスタ!$Z17,""))</f>
        <v>大木町</v>
      </c>
      <c r="AZ32" s="18"/>
      <c r="BA32" s="18"/>
      <c r="BB32" s="122" t="str">
        <f t="shared" si="0"/>
        <v>40522</v>
      </c>
      <c r="BC32" s="123" t="str">
        <f t="shared" si="0"/>
        <v>大木町</v>
      </c>
      <c r="BD32" s="40">
        <f t="shared" si="14"/>
        <v>77.499345184428094</v>
      </c>
      <c r="BE32" s="40">
        <f t="shared" si="15"/>
        <v>33.85722636561497</v>
      </c>
      <c r="BF32" s="40">
        <f>VLOOKUP($AX32&amp;"_"&amp;$BC$14,データシート1!$A:$BS,MATCH($BC$12&amp;"_"&amp;BF$20,データシート1!$A$1:$BS$1,0),0)</f>
        <v>14.99606571403084</v>
      </c>
      <c r="BG32" s="40">
        <f>VLOOKUP($AX32&amp;"_"&amp;$BC$14,データシート1!$A:$BS,MATCH($BC$12&amp;"_"&amp;BG$20,データシート1!$A$1:$BS$1,0),0)</f>
        <v>0.46155792947712049</v>
      </c>
      <c r="BH32" s="40">
        <f>VLOOKUP($AX32&amp;"_"&amp;$BC$14,データシート1!$A:$BS,MATCH($BC$12&amp;"_"&amp;BH$20,データシート1!$A$1:$BS$1,0),0)</f>
        <v>18.399602722107009</v>
      </c>
      <c r="BI32" s="40">
        <f>VLOOKUP($AX32&amp;"_"&amp;$BC$14,データシート1!$A:$BS,MATCH($BC$12&amp;"_"&amp;BI$20,データシート1!$A$1:$BS$1,0),0)</f>
        <v>10.318330174262631</v>
      </c>
      <c r="BJ32" s="40">
        <f>VLOOKUP($AX32&amp;"_"&amp;$BC$14,データシート1!$A:$BS,MATCH($BC$12&amp;"_"&amp;BJ$20,データシート1!$A$1:$BS$1,0),0)</f>
        <v>9.6500091266067507</v>
      </c>
      <c r="BK32" s="40">
        <f t="shared" si="1"/>
        <v>23.217705394441438</v>
      </c>
      <c r="BL32" s="40">
        <f t="shared" si="2"/>
        <v>22.387209130171229</v>
      </c>
      <c r="BM32" s="40">
        <f>VLOOKUP($AX32&amp;"_"&amp;$BC$14,データシート1!$A:$BS,MATCH($BC$12&amp;"_"&amp;BM$20,データシート1!$A$1:$BS$1,0),0)</f>
        <v>12.502542289386859</v>
      </c>
      <c r="BN32" s="40">
        <f>VLOOKUP($AX32&amp;"_"&amp;$BC$14,データシート1!$A:$BS,MATCH($BC$12&amp;"_"&amp;BN$20,データシート1!$A$1:$BS$1,0),0)</f>
        <v>9.8846668407843676</v>
      </c>
      <c r="BO32" s="40">
        <f>VLOOKUP($AX32&amp;"_"&amp;$BC$14,データシート1!$A:$BS,MATCH($BC$12&amp;"_"&amp;BO$20,データシート1!$A$1:$BS$1,0),0)</f>
        <v>0.83049626427020951</v>
      </c>
      <c r="BP32" s="40">
        <f>VLOOKUP($AX32&amp;"_"&amp;$BC$14,データシート1!$A:$BS,MATCH($BC$12&amp;"_"&amp;BP$20,データシート1!$A$1:$BS$1,0),0)</f>
        <v>0</v>
      </c>
      <c r="BQ32" s="40">
        <f>VLOOKUP($AX32&amp;"_"&amp;$BC$14,データシート1!$A:$BS,MATCH($BC$12&amp;"_"&amp;BQ$20,データシート1!$A$1:$BS$1,0),0)</f>
        <v>0.45607412350230891</v>
      </c>
      <c r="BR32" s="41">
        <f t="shared" si="3"/>
        <v>77.499345184428094</v>
      </c>
      <c r="BS32" s="23"/>
      <c r="BT32" s="134" t="str">
        <f t="shared" si="4"/>
        <v>大木町</v>
      </c>
      <c r="BU32" s="38">
        <f t="shared" si="25"/>
        <v>77.499345184428094</v>
      </c>
      <c r="BV32" s="69">
        <f t="shared" si="16"/>
        <v>0.43687112820171137</v>
      </c>
      <c r="BW32" s="69">
        <f t="shared" si="5"/>
        <v>0.19349925703687096</v>
      </c>
      <c r="BX32" s="69">
        <f t="shared" si="5"/>
        <v>5.955636507363176E-3</v>
      </c>
      <c r="BY32" s="69">
        <f t="shared" si="5"/>
        <v>0.23741623465747724</v>
      </c>
      <c r="BZ32" s="69">
        <f t="shared" si="5"/>
        <v>0.13314086912228373</v>
      </c>
      <c r="CA32" s="69">
        <f t="shared" si="5"/>
        <v>0.12451729887061964</v>
      </c>
      <c r="CB32" s="69">
        <f t="shared" si="5"/>
        <v>0.29958582668265643</v>
      </c>
      <c r="CC32" s="69">
        <f t="shared" si="5"/>
        <v>0.28886965530993258</v>
      </c>
      <c r="CD32" s="69">
        <f t="shared" si="5"/>
        <v>0.16132448938289853</v>
      </c>
      <c r="CE32" s="69">
        <f t="shared" si="5"/>
        <v>0.12754516592703405</v>
      </c>
      <c r="CF32" s="69">
        <f t="shared" si="5"/>
        <v>1.0716171372723814E-2</v>
      </c>
      <c r="CG32" s="69">
        <f t="shared" si="5"/>
        <v>0</v>
      </c>
      <c r="CH32" s="69">
        <f t="shared" si="5"/>
        <v>5.8848771227288724E-3</v>
      </c>
      <c r="CI32" s="135">
        <f t="shared" si="6"/>
        <v>1</v>
      </c>
      <c r="CJ32" s="18"/>
      <c r="CK32" s="136" t="str">
        <f t="shared" si="7"/>
        <v>大木町</v>
      </c>
      <c r="CL32" s="137">
        <f t="shared" si="17"/>
        <v>33.85722636561497</v>
      </c>
      <c r="CM32" s="75">
        <f t="shared" si="18"/>
        <v>7.8004027012743449E-2</v>
      </c>
      <c r="CN32" s="76">
        <f t="shared" si="19"/>
        <v>14.99606571403084</v>
      </c>
      <c r="CO32" s="75">
        <f t="shared" si="20"/>
        <v>0.17611285855656053</v>
      </c>
      <c r="CP32" s="76">
        <f t="shared" si="8"/>
        <v>0.46155792947712049</v>
      </c>
      <c r="CQ32" s="75">
        <f t="shared" si="21"/>
        <v>0</v>
      </c>
      <c r="CR32" s="76">
        <f t="shared" si="9"/>
        <v>18.399602722107009</v>
      </c>
      <c r="CS32" s="75">
        <f t="shared" si="22"/>
        <v>0</v>
      </c>
      <c r="CT32" s="76">
        <f t="shared" si="10"/>
        <v>10.318330174262631</v>
      </c>
      <c r="CU32" s="77">
        <f t="shared" si="23"/>
        <v>0</v>
      </c>
      <c r="CV32" s="18"/>
      <c r="CW32" s="1078">
        <f t="shared" si="24"/>
        <v>2.641</v>
      </c>
      <c r="CX32" s="1081">
        <f>VLOOKUP($AX32&amp;"_"&amp;$CW$14,データシート1!$A:$BS,MATCH($CW$12&amp;"_"&amp;CX$20,データシート1!$A$1:$BS$1,0),0)</f>
        <v>2.641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2.641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10521</v>
      </c>
      <c r="AY33" s="20" t="str">
        <f>IF(IFERROR(比較地域マスタ!$Z18,"")=0,"",IFERROR(比較地域マスタ!$Z18,""))</f>
        <v>板倉町</v>
      </c>
      <c r="BB33" s="122" t="str">
        <f t="shared" si="0"/>
        <v>10521</v>
      </c>
      <c r="BC33" s="123" t="str">
        <f t="shared" si="0"/>
        <v>板倉町</v>
      </c>
      <c r="BD33" s="40">
        <f t="shared" si="14"/>
        <v>90.648591578819733</v>
      </c>
      <c r="BE33" s="40">
        <f t="shared" si="15"/>
        <v>30.890351035866793</v>
      </c>
      <c r="BF33" s="40">
        <f>VLOOKUP($AX33&amp;"_"&amp;$BC$14,データシート1!$A:$BS,MATCH($BC$12&amp;"_"&amp;BF$20,データシート1!$A$1:$BS$1,0),0)</f>
        <v>28.760614449457961</v>
      </c>
      <c r="BG33" s="40">
        <f>VLOOKUP($AX33&amp;"_"&amp;$BC$14,データシート1!$A:$BS,MATCH($BC$12&amp;"_"&amp;BG$20,データシート1!$A$1:$BS$1,0),0)</f>
        <v>0.8077345836143186</v>
      </c>
      <c r="BH33" s="40">
        <f>VLOOKUP($AX33&amp;"_"&amp;$BC$14,データシート1!$A:$BS,MATCH($BC$12&amp;"_"&amp;BH$20,データシート1!$A$1:$BS$1,0),0)</f>
        <v>1.3220020027945141</v>
      </c>
      <c r="BI33" s="40">
        <f>VLOOKUP($AX33&amp;"_"&amp;$BC$14,データシート1!$A:$BS,MATCH($BC$12&amp;"_"&amp;BI$20,データシート1!$A$1:$BS$1,0),0)</f>
        <v>12.121996382594215</v>
      </c>
      <c r="BJ33" s="40">
        <f>VLOOKUP($AX33&amp;"_"&amp;$BC$14,データシート1!$A:$BS,MATCH($BC$12&amp;"_"&amp;BJ$20,データシート1!$A$1:$BS$1,0),0)</f>
        <v>15.10709576232912</v>
      </c>
      <c r="BK33" s="40">
        <f t="shared" si="1"/>
        <v>30.754219769656981</v>
      </c>
      <c r="BL33" s="40">
        <f t="shared" si="2"/>
        <v>29.9097492338474</v>
      </c>
      <c r="BM33" s="40">
        <f>VLOOKUP($AX33&amp;"_"&amp;$BC$14,データシート1!$A:$BS,MATCH($BC$12&amp;"_"&amp;BM$20,データシート1!$A$1:$BS$1,0),0)</f>
        <v>14.586299337618001</v>
      </c>
      <c r="BN33" s="40">
        <f>VLOOKUP($AX33&amp;"_"&amp;$BC$14,データシート1!$A:$BS,MATCH($BC$12&amp;"_"&amp;BN$20,データシート1!$A$1:$BS$1,0),0)</f>
        <v>15.323449896229398</v>
      </c>
      <c r="BO33" s="40">
        <f>VLOOKUP($AX33&amp;"_"&amp;$BC$14,データシート1!$A:$BS,MATCH($BC$12&amp;"_"&amp;BO$20,データシート1!$A$1:$BS$1,0),0)</f>
        <v>0.84447053580958042</v>
      </c>
      <c r="BP33" s="40">
        <f>VLOOKUP($AX33&amp;"_"&amp;$BC$14,データシート1!$A:$BS,MATCH($BC$12&amp;"_"&amp;BP$20,データシート1!$A$1:$BS$1,0),0)</f>
        <v>0</v>
      </c>
      <c r="BQ33" s="40">
        <f>VLOOKUP($AX33&amp;"_"&amp;$BC$14,データシート1!$A:$BS,MATCH($BC$12&amp;"_"&amp;BQ$20,データシート1!$A$1:$BS$1,0),0)</f>
        <v>1.774928628372624</v>
      </c>
      <c r="BR33" s="41">
        <f t="shared" si="3"/>
        <v>90.648591578819733</v>
      </c>
      <c r="BT33" s="134" t="str">
        <f t="shared" si="4"/>
        <v>板倉町</v>
      </c>
      <c r="BU33" s="38">
        <f t="shared" si="25"/>
        <v>90.648591578819733</v>
      </c>
      <c r="BV33" s="69">
        <f t="shared" si="16"/>
        <v>0.34077033628269188</v>
      </c>
      <c r="BW33" s="69">
        <f t="shared" si="5"/>
        <v>0.31727591072885403</v>
      </c>
      <c r="BX33" s="69">
        <f t="shared" si="5"/>
        <v>8.9106137177209915E-3</v>
      </c>
      <c r="BY33" s="69">
        <f t="shared" si="5"/>
        <v>1.4583811836116857E-2</v>
      </c>
      <c r="BZ33" s="69">
        <f t="shared" si="5"/>
        <v>0.13372514863679966</v>
      </c>
      <c r="CA33" s="69">
        <f t="shared" si="5"/>
        <v>0.16665560379052741</v>
      </c>
      <c r="CB33" s="69">
        <f t="shared" si="5"/>
        <v>0.33926858910892094</v>
      </c>
      <c r="CC33" s="69">
        <f t="shared" si="5"/>
        <v>0.32995271865686532</v>
      </c>
      <c r="CD33" s="69">
        <f t="shared" si="5"/>
        <v>0.16091038022289722</v>
      </c>
      <c r="CE33" s="69">
        <f t="shared" si="5"/>
        <v>0.16904233843396813</v>
      </c>
      <c r="CF33" s="69">
        <f t="shared" si="5"/>
        <v>9.3158704520555739E-3</v>
      </c>
      <c r="CG33" s="69">
        <f t="shared" si="5"/>
        <v>0</v>
      </c>
      <c r="CH33" s="69">
        <f t="shared" si="5"/>
        <v>1.9580322181060122E-2</v>
      </c>
      <c r="CI33" s="135">
        <f t="shared" si="6"/>
        <v>1</v>
      </c>
      <c r="CK33" s="136" t="str">
        <f t="shared" si="7"/>
        <v>板倉町</v>
      </c>
      <c r="CL33" s="137">
        <f t="shared" si="17"/>
        <v>30.890351035866793</v>
      </c>
      <c r="CM33" s="75">
        <f t="shared" si="18"/>
        <v>0.40067527836213518</v>
      </c>
      <c r="CN33" s="76">
        <f t="shared" si="19"/>
        <v>28.760614449457961</v>
      </c>
      <c r="CO33" s="75">
        <f t="shared" si="20"/>
        <v>0.31619630435855972</v>
      </c>
      <c r="CP33" s="76">
        <f t="shared" si="8"/>
        <v>0.8077345836143186</v>
      </c>
      <c r="CQ33" s="75">
        <f t="shared" si="21"/>
        <v>0</v>
      </c>
      <c r="CR33" s="76">
        <f t="shared" si="9"/>
        <v>1.3220020027945141</v>
      </c>
      <c r="CS33" s="75">
        <f t="shared" si="22"/>
        <v>1</v>
      </c>
      <c r="CT33" s="76">
        <f t="shared" si="10"/>
        <v>12.121996382594215</v>
      </c>
      <c r="CU33" s="77">
        <f t="shared" si="23"/>
        <v>0.27429475270049708</v>
      </c>
      <c r="CV33" s="18"/>
      <c r="CW33" s="1078">
        <f t="shared" si="24"/>
        <v>12.376999999999999</v>
      </c>
      <c r="CX33" s="1081">
        <f>VLOOKUP($AX33&amp;"_"&amp;$CW$14,データシート1!$A:$BS,MATCH($CW$12&amp;"_"&amp;CX$20,データシート1!$A$1:$BS$1,0),0)</f>
        <v>9.0939999999999994</v>
      </c>
      <c r="CY33" s="1081">
        <f>VLOOKUP($AX33&amp;"_"&amp;$CW$14,データシート1!$A:$BS,MATCH($CW$12&amp;"_"&amp;CY$20,データシート1!$A$1:$BS$1,0),0)</f>
        <v>0</v>
      </c>
      <c r="CZ33" s="1081">
        <f>VLOOKUP($AX33&amp;"_"&amp;$CW$14,データシート1!$A:$BS,MATCH($CW$12&amp;"_"&amp;CZ$20,データシート1!$A$1:$BS$1,0),0)</f>
        <v>3.2829999999999999</v>
      </c>
      <c r="DA33" s="1081">
        <f>VLOOKUP($AX33&amp;"_"&amp;$CW$14,データシート1!$A:$BS,MATCH($CW$12&amp;"_"&amp;DA$20,データシート1!$A$1:$BS$1,0),0)</f>
        <v>3.3250000000000002</v>
      </c>
      <c r="DB33" s="1081">
        <f>VLOOKUP($AX33&amp;"_"&amp;$CW$14,データシート1!$A:$BS,MATCH($CW$12&amp;"_"&amp;DB$20,データシート1!$A$1:$BS$1,0),0)</f>
        <v>0</v>
      </c>
      <c r="DC33" s="1081">
        <f>VLOOKUP($AX33&amp;"_"&amp;$CW$14,データシート1!$A:$BS,MATCH($CW$12&amp;"_"&amp;DC$20,データシート1!$A$1:$BS$1,0),0)</f>
        <v>0</v>
      </c>
      <c r="DD33" s="1080">
        <f t="shared" si="11"/>
        <v>15.701999999999998</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1</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0.57999999999999996</v>
      </c>
      <c r="DO33" s="140">
        <f t="shared" si="27"/>
        <v>0</v>
      </c>
      <c r="DP33" s="140">
        <f t="shared" si="13"/>
        <v>0.21</v>
      </c>
      <c r="DQ33" s="140">
        <f t="shared" si="13"/>
        <v>0.21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18501</v>
      </c>
      <c r="AY34" s="20" t="str">
        <f>IF(IFERROR(比較地域マスタ!$Z19,"")=0,"",IFERROR(比較地域マスタ!$Z19,""))</f>
        <v>若狭町</v>
      </c>
      <c r="BB34" s="122" t="str">
        <f t="shared" si="0"/>
        <v>18501</v>
      </c>
      <c r="BC34" s="123" t="str">
        <f t="shared" si="0"/>
        <v>若狭町</v>
      </c>
      <c r="BD34" s="40">
        <f t="shared" si="14"/>
        <v>150.84886435081242</v>
      </c>
      <c r="BE34" s="40">
        <f t="shared" si="15"/>
        <v>80.714898840899195</v>
      </c>
      <c r="BF34" s="40">
        <f>VLOOKUP($AX34&amp;"_"&amp;$BC$14,データシート1!$A:$BS,MATCH($BC$12&amp;"_"&amp;BF$20,データシート1!$A$1:$BS$1,0),0)</f>
        <v>69.235763312418783</v>
      </c>
      <c r="BG34" s="40">
        <f>VLOOKUP($AX34&amp;"_"&amp;$BC$14,データシート1!$A:$BS,MATCH($BC$12&amp;"_"&amp;BG$20,データシート1!$A$1:$BS$1,0),0)</f>
        <v>1.0772830464942622</v>
      </c>
      <c r="BH34" s="40">
        <f>VLOOKUP($AX34&amp;"_"&amp;$BC$14,データシート1!$A:$BS,MATCH($BC$12&amp;"_"&amp;BH$20,データシート1!$A$1:$BS$1,0),0)</f>
        <v>10.401852481986149</v>
      </c>
      <c r="BI34" s="40">
        <f>VLOOKUP($AX34&amp;"_"&amp;$BC$14,データシート1!$A:$BS,MATCH($BC$12&amp;"_"&amp;BI$20,データシート1!$A$1:$BS$1,0),0)</f>
        <v>14.41166134287219</v>
      </c>
      <c r="BJ34" s="40">
        <f>VLOOKUP($AX34&amp;"_"&amp;$BC$14,データシート1!$A:$BS,MATCH($BC$12&amp;"_"&amp;BJ$20,データシート1!$A$1:$BS$1,0),0)</f>
        <v>22.489457190704886</v>
      </c>
      <c r="BK34" s="40">
        <f t="shared" si="1"/>
        <v>31.604854437093707</v>
      </c>
      <c r="BL34" s="40">
        <f t="shared" si="2"/>
        <v>30.753956915639435</v>
      </c>
      <c r="BM34" s="40">
        <f>VLOOKUP($AX34&amp;"_"&amp;$BC$14,データシート1!$A:$BS,MATCH($BC$12&amp;"_"&amp;BM$20,データシート1!$A$1:$BS$1,0),0)</f>
        <v>12.961556602227569</v>
      </c>
      <c r="BN34" s="40">
        <f>VLOOKUP($AX34&amp;"_"&amp;$BC$14,データシート1!$A:$BS,MATCH($BC$12&amp;"_"&amp;BN$20,データシート1!$A$1:$BS$1,0),0)</f>
        <v>17.792400313411864</v>
      </c>
      <c r="BO34" s="40">
        <f>VLOOKUP($AX34&amp;"_"&amp;$BC$14,データシート1!$A:$BS,MATCH($BC$12&amp;"_"&amp;BO$20,データシート1!$A$1:$BS$1,0),0)</f>
        <v>0.85089752145427</v>
      </c>
      <c r="BP34" s="40">
        <f>VLOOKUP($AX34&amp;"_"&amp;$BC$14,データシート1!$A:$BS,MATCH($BC$12&amp;"_"&amp;BP$20,データシート1!$A$1:$BS$1,0),0)</f>
        <v>0</v>
      </c>
      <c r="BQ34" s="40">
        <f>VLOOKUP($AX34&amp;"_"&amp;$BC$14,データシート1!$A:$BS,MATCH($BC$12&amp;"_"&amp;BQ$20,データシート1!$A$1:$BS$1,0),0)</f>
        <v>1.6279925392424539</v>
      </c>
      <c r="BR34" s="41">
        <f t="shared" si="3"/>
        <v>150.84886435081242</v>
      </c>
      <c r="BT34" s="134" t="str">
        <f t="shared" si="4"/>
        <v>若狭町</v>
      </c>
      <c r="BU34" s="38">
        <f t="shared" si="25"/>
        <v>150.84886435081242</v>
      </c>
      <c r="BV34" s="69">
        <f t="shared" si="16"/>
        <v>0.5350713058945511</v>
      </c>
      <c r="BW34" s="69">
        <f t="shared" si="5"/>
        <v>0.45897437551405673</v>
      </c>
      <c r="BX34" s="69">
        <f t="shared" si="5"/>
        <v>7.1414726993830387E-3</v>
      </c>
      <c r="BY34" s="69">
        <f t="shared" si="5"/>
        <v>6.8955457681111332E-2</v>
      </c>
      <c r="BZ34" s="69">
        <f t="shared" si="5"/>
        <v>9.5537088760287867E-2</v>
      </c>
      <c r="CA34" s="69">
        <f t="shared" si="5"/>
        <v>0.14908602253977635</v>
      </c>
      <c r="CB34" s="69">
        <f t="shared" si="5"/>
        <v>0.20951337335622106</v>
      </c>
      <c r="CC34" s="69">
        <f t="shared" si="5"/>
        <v>0.20387264463667673</v>
      </c>
      <c r="CD34" s="69">
        <f t="shared" si="5"/>
        <v>8.59241245070584E-2</v>
      </c>
      <c r="CE34" s="69">
        <f t="shared" si="5"/>
        <v>0.11794852012961833</v>
      </c>
      <c r="CF34" s="69">
        <f t="shared" si="5"/>
        <v>5.6407287195443002E-3</v>
      </c>
      <c r="CG34" s="69">
        <f t="shared" si="5"/>
        <v>0</v>
      </c>
      <c r="CH34" s="69">
        <f t="shared" si="5"/>
        <v>1.0792209449163719E-2</v>
      </c>
      <c r="CI34" s="135">
        <f t="shared" si="6"/>
        <v>1</v>
      </c>
      <c r="CK34" s="136" t="str">
        <f t="shared" si="7"/>
        <v>若狭町</v>
      </c>
      <c r="CL34" s="137">
        <f t="shared" si="17"/>
        <v>80.714898840899195</v>
      </c>
      <c r="CM34" s="75">
        <f t="shared" si="18"/>
        <v>0.19359498957932311</v>
      </c>
      <c r="CN34" s="76">
        <f t="shared" si="19"/>
        <v>69.235763312418783</v>
      </c>
      <c r="CO34" s="75">
        <f t="shared" si="20"/>
        <v>0.22569260816103651</v>
      </c>
      <c r="CP34" s="76">
        <f t="shared" si="8"/>
        <v>1.0772830464942622</v>
      </c>
      <c r="CQ34" s="75">
        <f t="shared" si="21"/>
        <v>0</v>
      </c>
      <c r="CR34" s="76">
        <f t="shared" si="9"/>
        <v>10.401852481986149</v>
      </c>
      <c r="CS34" s="75">
        <f t="shared" si="22"/>
        <v>0</v>
      </c>
      <c r="CT34" s="76">
        <f t="shared" si="10"/>
        <v>14.41166134287219</v>
      </c>
      <c r="CU34" s="77">
        <f t="shared" si="23"/>
        <v>0</v>
      </c>
      <c r="CV34" s="18"/>
      <c r="CW34" s="1078">
        <f t="shared" si="24"/>
        <v>15.625999999999999</v>
      </c>
      <c r="CX34" s="1081">
        <f>VLOOKUP($AX34&amp;"_"&amp;$CW$14,データシート1!$A:$BS,MATCH($CW$12&amp;"_"&amp;CX$20,データシート1!$A$1:$BS$1,0),0)</f>
        <v>15.625999999999999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15.625999999999999</v>
      </c>
      <c r="DE34" s="18"/>
      <c r="DF34" s="138">
        <f>VLOOKUP($AX34&amp;"_"&amp;$DF$14,データシート1!$A:$BS,MATCH($DF$12&amp;"_"&amp;DF$20,データシート1!$A$1:$BS$1,0),0)</f>
        <v>4</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4</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12347</v>
      </c>
      <c r="AY35" s="20" t="str">
        <f>IF(IFERROR(比較地域マスタ!$Z20,"")=0,"",IFERROR(比較地域マスタ!$Z20,""))</f>
        <v>多古町</v>
      </c>
      <c r="BB35" s="122" t="str">
        <f t="shared" si="0"/>
        <v>12347</v>
      </c>
      <c r="BC35" s="123" t="str">
        <f t="shared" si="0"/>
        <v>多古町</v>
      </c>
      <c r="BD35" s="40">
        <f t="shared" si="14"/>
        <v>248.26829673754798</v>
      </c>
      <c r="BE35" s="40">
        <f t="shared" si="15"/>
        <v>169.83564923569256</v>
      </c>
      <c r="BF35" s="40">
        <f>VLOOKUP($AX35&amp;"_"&amp;$BC$14,データシート1!$A:$BS,MATCH($BC$12&amp;"_"&amp;BF$20,データシート1!$A$1:$BS$1,0),0)</f>
        <v>151.96654591180479</v>
      </c>
      <c r="BG35" s="40">
        <f>VLOOKUP($AX35&amp;"_"&amp;$BC$14,データシート1!$A:$BS,MATCH($BC$12&amp;"_"&amp;BG$20,データシート1!$A$1:$BS$1,0),0)</f>
        <v>1.0016614960291697</v>
      </c>
      <c r="BH35" s="40">
        <f>VLOOKUP($AX35&amp;"_"&amp;$BC$14,データシート1!$A:$BS,MATCH($BC$12&amp;"_"&amp;BH$20,データシート1!$A$1:$BS$1,0),0)</f>
        <v>16.86744182785861</v>
      </c>
      <c r="BI35" s="40">
        <f>VLOOKUP($AX35&amp;"_"&amp;$BC$14,データシート1!$A:$BS,MATCH($BC$12&amp;"_"&amp;BI$20,データシート1!$A$1:$BS$1,0),0)</f>
        <v>20.914202313672067</v>
      </c>
      <c r="BJ35" s="40">
        <f>VLOOKUP($AX35&amp;"_"&amp;$BC$14,データシート1!$A:$BS,MATCH($BC$12&amp;"_"&amp;BJ$20,データシート1!$A$1:$BS$1,0),0)</f>
        <v>14.225896688944191</v>
      </c>
      <c r="BK35" s="40">
        <f t="shared" si="1"/>
        <v>41.982730472916963</v>
      </c>
      <c r="BL35" s="40">
        <f t="shared" si="2"/>
        <v>41.134427330988991</v>
      </c>
      <c r="BM35" s="40">
        <f>VLOOKUP($AX35&amp;"_"&amp;$BC$14,データシート1!$A:$BS,MATCH($BC$12&amp;"_"&amp;BM$20,データシート1!$A$1:$BS$1,0),0)</f>
        <v>15.700248706585089</v>
      </c>
      <c r="BN35" s="40">
        <f>VLOOKUP($AX35&amp;"_"&amp;$BC$14,データシート1!$A:$BS,MATCH($BC$12&amp;"_"&amp;BN$20,データシート1!$A$1:$BS$1,0),0)</f>
        <v>25.434178624403902</v>
      </c>
      <c r="BO35" s="40">
        <f>VLOOKUP($AX35&amp;"_"&amp;$BC$14,データシート1!$A:$BS,MATCH($BC$12&amp;"_"&amp;BO$20,データシート1!$A$1:$BS$1,0),0)</f>
        <v>0.84830314192797329</v>
      </c>
      <c r="BP35" s="40">
        <f>VLOOKUP($AX35&amp;"_"&amp;$BC$14,データシート1!$A:$BS,MATCH($BC$12&amp;"_"&amp;BP$20,データシート1!$A$1:$BS$1,0),0)</f>
        <v>0</v>
      </c>
      <c r="BQ35" s="40">
        <f>VLOOKUP($AX35&amp;"_"&amp;$BC$14,データシート1!$A:$BS,MATCH($BC$12&amp;"_"&amp;BQ$20,データシート1!$A$1:$BS$1,0),0)</f>
        <v>1.3098180263222079</v>
      </c>
      <c r="BR35" s="41">
        <f t="shared" si="3"/>
        <v>248.26829673754798</v>
      </c>
      <c r="BT35" s="134" t="str">
        <f t="shared" si="4"/>
        <v>多古町</v>
      </c>
      <c r="BU35" s="38">
        <f t="shared" si="25"/>
        <v>248.26829673754798</v>
      </c>
      <c r="BV35" s="69">
        <f t="shared" si="16"/>
        <v>0.68408109882523993</v>
      </c>
      <c r="BW35" s="69">
        <f t="shared" si="5"/>
        <v>0.61210612836504563</v>
      </c>
      <c r="BX35" s="69">
        <f t="shared" si="5"/>
        <v>4.0345928545522537E-3</v>
      </c>
      <c r="BY35" s="69">
        <f t="shared" si="5"/>
        <v>6.7940377605642088E-2</v>
      </c>
      <c r="BZ35" s="69">
        <f t="shared" si="5"/>
        <v>8.4240326245848096E-2</v>
      </c>
      <c r="CA35" s="69">
        <f t="shared" si="5"/>
        <v>5.7300496583270244E-2</v>
      </c>
      <c r="CB35" s="69">
        <f t="shared" si="5"/>
        <v>0.16910226164437819</v>
      </c>
      <c r="CC35" s="69">
        <f t="shared" si="5"/>
        <v>0.1656853809831122</v>
      </c>
      <c r="CD35" s="69">
        <f t="shared" si="5"/>
        <v>6.3239039832710911E-2</v>
      </c>
      <c r="CE35" s="69">
        <f t="shared" si="5"/>
        <v>0.1024463411504013</v>
      </c>
      <c r="CF35" s="69">
        <f t="shared" si="5"/>
        <v>3.416880661265987E-3</v>
      </c>
      <c r="CG35" s="69">
        <f t="shared" si="5"/>
        <v>0</v>
      </c>
      <c r="CH35" s="69">
        <f t="shared" si="5"/>
        <v>5.2758167012635394E-3</v>
      </c>
      <c r="CI35" s="135">
        <f t="shared" si="6"/>
        <v>1</v>
      </c>
      <c r="CK35" s="136" t="str">
        <f t="shared" si="7"/>
        <v>多古町</v>
      </c>
      <c r="CL35" s="137">
        <f t="shared" si="17"/>
        <v>169.83564923569256</v>
      </c>
      <c r="CM35" s="75">
        <f t="shared" si="18"/>
        <v>0.21592051000499396</v>
      </c>
      <c r="CN35" s="76">
        <f t="shared" si="19"/>
        <v>151.96654591180479</v>
      </c>
      <c r="CO35" s="75">
        <f t="shared" si="20"/>
        <v>0.24130968944495429</v>
      </c>
      <c r="CP35" s="76">
        <f t="shared" si="8"/>
        <v>1.0016614960291697</v>
      </c>
      <c r="CQ35" s="75">
        <f t="shared" si="21"/>
        <v>0</v>
      </c>
      <c r="CR35" s="76">
        <f t="shared" si="9"/>
        <v>16.86744182785861</v>
      </c>
      <c r="CS35" s="75">
        <f t="shared" si="22"/>
        <v>0</v>
      </c>
      <c r="CT35" s="76">
        <f t="shared" si="10"/>
        <v>20.914202313672067</v>
      </c>
      <c r="CU35" s="77">
        <f t="shared" si="23"/>
        <v>0</v>
      </c>
      <c r="CV35" s="18"/>
      <c r="CW35" s="1078">
        <f t="shared" si="24"/>
        <v>36.670999999999999</v>
      </c>
      <c r="CX35" s="1081">
        <f>VLOOKUP($AX35&amp;"_"&amp;$CW$14,データシート1!$A:$BS,MATCH($CW$12&amp;"_"&amp;CX$20,データシート1!$A$1:$BS$1,0),0)</f>
        <v>36.670999999999999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36.670999999999999</v>
      </c>
      <c r="DE35" s="18"/>
      <c r="DF35" s="138">
        <f>VLOOKUP($AX35&amp;"_"&amp;$DF$14,データシート1!$A:$BS,MATCH($DF$12&amp;"_"&amp;DF$20,データシート1!$A$1:$BS$1,0),0)</f>
        <v>4</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12423</v>
      </c>
      <c r="AY36" s="20" t="str">
        <f>IF(IFERROR(比較地域マスタ!$Z21,"")=0,"",IFERROR(比較地域マスタ!$Z21,""))</f>
        <v>長生村</v>
      </c>
      <c r="BB36" s="122" t="str">
        <f t="shared" si="0"/>
        <v>12423</v>
      </c>
      <c r="BC36" s="123" t="str">
        <f t="shared" si="0"/>
        <v>長生村</v>
      </c>
      <c r="BD36" s="40">
        <f t="shared" si="14"/>
        <v>188.3105574441704</v>
      </c>
      <c r="BE36" s="40">
        <f t="shared" si="15"/>
        <v>131.56104870585182</v>
      </c>
      <c r="BF36" s="40">
        <f>VLOOKUP($AX36&amp;"_"&amp;$BC$14,データシート1!$A:$BS,MATCH($BC$12&amp;"_"&amp;BF$20,データシート1!$A$1:$BS$1,0),0)</f>
        <v>119.58121133308219</v>
      </c>
      <c r="BG36" s="40">
        <f>VLOOKUP($AX36&amp;"_"&amp;$BC$14,データシート1!$A:$BS,MATCH($BC$12&amp;"_"&amp;BG$20,データシート1!$A$1:$BS$1,0),0)</f>
        <v>0.75387102112048621</v>
      </c>
      <c r="BH36" s="40">
        <f>VLOOKUP($AX36&amp;"_"&amp;$BC$14,データシート1!$A:$BS,MATCH($BC$12&amp;"_"&amp;BH$20,データシート1!$A$1:$BS$1,0),0)</f>
        <v>11.225966351649141</v>
      </c>
      <c r="BI36" s="40">
        <f>VLOOKUP($AX36&amp;"_"&amp;$BC$14,データシート1!$A:$BS,MATCH($BC$12&amp;"_"&amp;BI$20,データシート1!$A$1:$BS$1,0),0)</f>
        <v>10.623282281753381</v>
      </c>
      <c r="BJ36" s="40">
        <f>VLOOKUP($AX36&amp;"_"&amp;$BC$14,データシート1!$A:$BS,MATCH($BC$12&amp;"_"&amp;BJ$20,データシート1!$A$1:$BS$1,0),0)</f>
        <v>14.279773788210735</v>
      </c>
      <c r="BK36" s="40">
        <f t="shared" si="1"/>
        <v>30.007382177953509</v>
      </c>
      <c r="BL36" s="40">
        <f t="shared" si="2"/>
        <v>29.180246814433275</v>
      </c>
      <c r="BM36" s="40">
        <f>VLOOKUP($AX36&amp;"_"&amp;$BC$14,データシート1!$A:$BS,MATCH($BC$12&amp;"_"&amp;BM$20,データシート1!$A$1:$BS$1,0),0)</f>
        <v>14.552712924483316</v>
      </c>
      <c r="BN36" s="40">
        <f>VLOOKUP($AX36&amp;"_"&amp;$BC$14,データシート1!$A:$BS,MATCH($BC$12&amp;"_"&amp;BN$20,データシート1!$A$1:$BS$1,0),0)</f>
        <v>14.627533889949961</v>
      </c>
      <c r="BO36" s="40">
        <f>VLOOKUP($AX36&amp;"_"&amp;$BC$14,データシート1!$A:$BS,MATCH($BC$12&amp;"_"&amp;BO$20,データシート1!$A$1:$BS$1,0),0)</f>
        <v>0.8271353635202342</v>
      </c>
      <c r="BP36" s="40">
        <f>VLOOKUP($AX36&amp;"_"&amp;$BC$14,データシート1!$A:$BS,MATCH($BC$12&amp;"_"&amp;BP$20,データシート1!$A$1:$BS$1,0),0)</f>
        <v>0</v>
      </c>
      <c r="BQ36" s="40">
        <f>VLOOKUP($AX36&amp;"_"&amp;$BC$14,データシート1!$A:$BS,MATCH($BC$12&amp;"_"&amp;BQ$20,データシート1!$A$1:$BS$1,0),0)</f>
        <v>1.8390704904009589</v>
      </c>
      <c r="BR36" s="41">
        <f t="shared" si="3"/>
        <v>188.3105574441704</v>
      </c>
      <c r="BT36" s="134" t="str">
        <f t="shared" si="4"/>
        <v>長生村</v>
      </c>
      <c r="BU36" s="38">
        <f t="shared" si="25"/>
        <v>188.3105574441704</v>
      </c>
      <c r="BV36" s="69">
        <f t="shared" si="16"/>
        <v>0.69863873003963961</v>
      </c>
      <c r="BW36" s="69">
        <f t="shared" si="5"/>
        <v>0.63502128057018348</v>
      </c>
      <c r="BX36" s="69">
        <f t="shared" si="5"/>
        <v>4.0033391189126027E-3</v>
      </c>
      <c r="BY36" s="69">
        <f t="shared" si="5"/>
        <v>5.9614110350543537E-2</v>
      </c>
      <c r="BZ36" s="69">
        <f t="shared" si="5"/>
        <v>5.6413630897476003E-2</v>
      </c>
      <c r="CA36" s="69">
        <f t="shared" si="5"/>
        <v>7.5830978262832388E-2</v>
      </c>
      <c r="CB36" s="69">
        <f t="shared" si="5"/>
        <v>0.15935050368511591</v>
      </c>
      <c r="CC36" s="69">
        <f t="shared" si="5"/>
        <v>0.15495810330806611</v>
      </c>
      <c r="CD36" s="69">
        <f t="shared" si="5"/>
        <v>7.7280387897517899E-2</v>
      </c>
      <c r="CE36" s="69">
        <f t="shared" si="5"/>
        <v>7.7677715410548215E-2</v>
      </c>
      <c r="CF36" s="69">
        <f t="shared" si="5"/>
        <v>4.3924003770498109E-3</v>
      </c>
      <c r="CG36" s="69">
        <f t="shared" si="5"/>
        <v>0</v>
      </c>
      <c r="CH36" s="69">
        <f t="shared" si="5"/>
        <v>9.766157114936053E-3</v>
      </c>
      <c r="CI36" s="135">
        <f t="shared" si="6"/>
        <v>1</v>
      </c>
      <c r="CK36" s="136" t="str">
        <f t="shared" si="7"/>
        <v>長生村</v>
      </c>
      <c r="CL36" s="137">
        <f t="shared" si="17"/>
        <v>131.56104870585182</v>
      </c>
      <c r="CM36" s="75">
        <f t="shared" si="18"/>
        <v>9.7316037884627518E-2</v>
      </c>
      <c r="CN36" s="76">
        <f t="shared" si="19"/>
        <v>119.58121133308219</v>
      </c>
      <c r="CO36" s="75">
        <f t="shared" si="20"/>
        <v>0.1070653145027813</v>
      </c>
      <c r="CP36" s="76">
        <f t="shared" si="8"/>
        <v>0.75387102112048621</v>
      </c>
      <c r="CQ36" s="75">
        <f t="shared" si="21"/>
        <v>0</v>
      </c>
      <c r="CR36" s="76">
        <f t="shared" si="9"/>
        <v>11.225966351649141</v>
      </c>
      <c r="CS36" s="75">
        <f t="shared" si="22"/>
        <v>0</v>
      </c>
      <c r="CT36" s="76">
        <f t="shared" si="10"/>
        <v>10.623282281753381</v>
      </c>
      <c r="CU36" s="77">
        <f t="shared" si="23"/>
        <v>0</v>
      </c>
      <c r="CV36" s="18"/>
      <c r="CW36" s="1078">
        <f t="shared" si="24"/>
        <v>12.803000000000001</v>
      </c>
      <c r="CX36" s="1081">
        <f>VLOOKUP($AX36&amp;"_"&amp;$CW$14,データシート1!$A:$BS,MATCH($CW$12&amp;"_"&amp;CX$20,データシート1!$A$1:$BS$1,0),0)</f>
        <v>12.803000000000001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12.803000000000001</v>
      </c>
      <c r="DE36" s="18"/>
      <c r="DF36" s="138">
        <f>VLOOKUP($AX36&amp;"_"&amp;$DF$14,データシート1!$A:$BS,MATCH($DF$12&amp;"_"&amp;DF$20,データシート1!$A$1:$BS$1,0),0)</f>
        <v>2</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2</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06301</v>
      </c>
      <c r="AY37" s="20" t="str">
        <f>IF(IFERROR(比較地域マスタ!$Z22,"")=0,"",IFERROR(比較地域マスタ!$Z22,""))</f>
        <v>山辺町</v>
      </c>
      <c r="BB37" s="122" t="str">
        <f t="shared" si="0"/>
        <v>06301</v>
      </c>
      <c r="BC37" s="123" t="str">
        <f t="shared" si="0"/>
        <v>山辺町</v>
      </c>
      <c r="BD37" s="40">
        <f t="shared" si="14"/>
        <v>55.88838939666838</v>
      </c>
      <c r="BE37" s="40">
        <f t="shared" si="15"/>
        <v>5.3218878406157879</v>
      </c>
      <c r="BF37" s="40">
        <f>VLOOKUP($AX37&amp;"_"&amp;$BC$14,データシート1!$A:$BS,MATCH($BC$12&amp;"_"&amp;BF$20,データシート1!$A$1:$BS$1,0),0)</f>
        <v>2.0734923585597311</v>
      </c>
      <c r="BG37" s="40">
        <f>VLOOKUP($AX37&amp;"_"&amp;$BC$14,データシート1!$A:$BS,MATCH($BC$12&amp;"_"&amp;BG$20,データシート1!$A$1:$BS$1,0),0)</f>
        <v>0.78587105864084739</v>
      </c>
      <c r="BH37" s="40">
        <f>VLOOKUP($AX37&amp;"_"&amp;$BC$14,データシート1!$A:$BS,MATCH($BC$12&amp;"_"&amp;BH$20,データシート1!$A$1:$BS$1,0),0)</f>
        <v>2.4625244234152093</v>
      </c>
      <c r="BI37" s="40">
        <f>VLOOKUP($AX37&amp;"_"&amp;$BC$14,データシート1!$A:$BS,MATCH($BC$12&amp;"_"&amp;BI$20,データシート1!$A$1:$BS$1,0),0)</f>
        <v>7.342340398486221</v>
      </c>
      <c r="BJ37" s="40">
        <f>VLOOKUP($AX37&amp;"_"&amp;$BC$14,データシート1!$A:$BS,MATCH($BC$12&amp;"_"&amp;BJ$20,データシート1!$A$1:$BS$1,0),0)</f>
        <v>18.934070303053218</v>
      </c>
      <c r="BK37" s="40">
        <f t="shared" si="1"/>
        <v>22.399707130797299</v>
      </c>
      <c r="BL37" s="40">
        <f t="shared" si="2"/>
        <v>21.572512804106012</v>
      </c>
      <c r="BM37" s="40">
        <f>VLOOKUP($AX37&amp;"_"&amp;$BC$14,データシート1!$A:$BS,MATCH($BC$12&amp;"_"&amp;BM$20,データシート1!$A$1:$BS$1,0),0)</f>
        <v>12.645284545209275</v>
      </c>
      <c r="BN37" s="40">
        <f>VLOOKUP($AX37&amp;"_"&amp;$BC$14,データシート1!$A:$BS,MATCH($BC$12&amp;"_"&amp;BN$20,データシート1!$A$1:$BS$1,0),0)</f>
        <v>8.9272282588967347</v>
      </c>
      <c r="BO37" s="40">
        <f>VLOOKUP($AX37&amp;"_"&amp;$BC$14,データシート1!$A:$BS,MATCH($BC$12&amp;"_"&amp;BO$20,データシート1!$A$1:$BS$1,0),0)</f>
        <v>0.82719432669128645</v>
      </c>
      <c r="BP37" s="40">
        <f>VLOOKUP($AX37&amp;"_"&amp;$BC$14,データシート1!$A:$BS,MATCH($BC$12&amp;"_"&amp;BP$20,データシート1!$A$1:$BS$1,0),0)</f>
        <v>0</v>
      </c>
      <c r="BQ37" s="40">
        <f>VLOOKUP($AX37&amp;"_"&amp;$BC$14,データシート1!$A:$BS,MATCH($BC$12&amp;"_"&amp;BQ$20,データシート1!$A$1:$BS$1,0),0)</f>
        <v>1.8903837237158501</v>
      </c>
      <c r="BR37" s="41">
        <f t="shared" si="3"/>
        <v>55.88838939666838</v>
      </c>
      <c r="BT37" s="134" t="str">
        <f t="shared" si="4"/>
        <v>山辺町</v>
      </c>
      <c r="BU37" s="38">
        <f t="shared" si="25"/>
        <v>55.88838939666838</v>
      </c>
      <c r="BV37" s="69">
        <f t="shared" si="16"/>
        <v>9.5223496294438506E-2</v>
      </c>
      <c r="BW37" s="69">
        <f t="shared" si="5"/>
        <v>3.7100592465513706E-2</v>
      </c>
      <c r="BX37" s="69">
        <f t="shared" si="5"/>
        <v>1.4061436858792261E-2</v>
      </c>
      <c r="BY37" s="69">
        <f t="shared" si="5"/>
        <v>4.4061466970132537E-2</v>
      </c>
      <c r="BZ37" s="69">
        <f t="shared" si="5"/>
        <v>0.13137505799950486</v>
      </c>
      <c r="CA37" s="69">
        <f t="shared" si="5"/>
        <v>0.33878360975243843</v>
      </c>
      <c r="CB37" s="69">
        <f t="shared" si="5"/>
        <v>0.40079357041075497</v>
      </c>
      <c r="CC37" s="69">
        <f t="shared" si="5"/>
        <v>0.3859927444141375</v>
      </c>
      <c r="CD37" s="69">
        <f t="shared" si="5"/>
        <v>0.22625959849118654</v>
      </c>
      <c r="CE37" s="69">
        <f t="shared" si="5"/>
        <v>0.15973314592295093</v>
      </c>
      <c r="CF37" s="69">
        <f t="shared" si="5"/>
        <v>1.4800825996617415E-2</v>
      </c>
      <c r="CG37" s="69">
        <f t="shared" si="5"/>
        <v>0</v>
      </c>
      <c r="CH37" s="69">
        <f t="shared" si="5"/>
        <v>3.3824265542863177E-2</v>
      </c>
      <c r="CI37" s="135">
        <f t="shared" si="6"/>
        <v>1</v>
      </c>
      <c r="CK37" s="136" t="str">
        <f t="shared" si="7"/>
        <v>山辺町</v>
      </c>
      <c r="CL37" s="137">
        <f t="shared" si="17"/>
        <v>5.3218878406157879</v>
      </c>
      <c r="CM37" s="75">
        <f t="shared" si="18"/>
        <v>0</v>
      </c>
      <c r="CN37" s="76">
        <f t="shared" si="19"/>
        <v>2.0734923585597311</v>
      </c>
      <c r="CO37" s="75">
        <f t="shared" si="20"/>
        <v>0</v>
      </c>
      <c r="CP37" s="76">
        <f t="shared" si="8"/>
        <v>0.78587105864084739</v>
      </c>
      <c r="CQ37" s="75">
        <f t="shared" si="21"/>
        <v>0</v>
      </c>
      <c r="CR37" s="76">
        <f t="shared" si="9"/>
        <v>2.4625244234152093</v>
      </c>
      <c r="CS37" s="75">
        <f t="shared" si="22"/>
        <v>0</v>
      </c>
      <c r="CT37" s="76">
        <f t="shared" si="10"/>
        <v>7.342340398486221</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05463</v>
      </c>
      <c r="AY38" s="20" t="str">
        <f>IF(IFERROR(比較地域マスタ!$Z23,"")=0,"",IFERROR(比較地域マスタ!$Z23,""))</f>
        <v>羽後町</v>
      </c>
      <c r="BB38" s="122" t="str">
        <f t="shared" si="0"/>
        <v>05463</v>
      </c>
      <c r="BC38" s="123" t="str">
        <f t="shared" si="0"/>
        <v>羽後町</v>
      </c>
      <c r="BD38" s="40">
        <f t="shared" si="14"/>
        <v>92.859251904821591</v>
      </c>
      <c r="BE38" s="40">
        <f t="shared" si="15"/>
        <v>29.854797114363052</v>
      </c>
      <c r="BF38" s="40">
        <f>VLOOKUP($AX38&amp;"_"&amp;$BC$14,データシート1!$A:$BS,MATCH($BC$12&amp;"_"&amp;BF$20,データシート1!$A$1:$BS$1,0),0)</f>
        <v>17.757841567177291</v>
      </c>
      <c r="BG38" s="40">
        <f>VLOOKUP($AX38&amp;"_"&amp;$BC$14,データシート1!$A:$BS,MATCH($BC$12&amp;"_"&amp;BG$20,データシート1!$A$1:$BS$1,0),0)</f>
        <v>1.6463340142557561</v>
      </c>
      <c r="BH38" s="40">
        <f>VLOOKUP($AX38&amp;"_"&amp;$BC$14,データシート1!$A:$BS,MATCH($BC$12&amp;"_"&amp;BH$20,データシート1!$A$1:$BS$1,0),0)</f>
        <v>10.450621532930002</v>
      </c>
      <c r="BI38" s="40">
        <f>VLOOKUP($AX38&amp;"_"&amp;$BC$14,データシート1!$A:$BS,MATCH($BC$12&amp;"_"&amp;BI$20,データシート1!$A$1:$BS$1,0),0)</f>
        <v>10.767758093524217</v>
      </c>
      <c r="BJ38" s="40">
        <f>VLOOKUP($AX38&amp;"_"&amp;$BC$14,データシート1!$A:$BS,MATCH($BC$12&amp;"_"&amp;BJ$20,データシート1!$A$1:$BS$1,0),0)</f>
        <v>21.511681626392086</v>
      </c>
      <c r="BK38" s="40">
        <f t="shared" si="1"/>
        <v>29.184659632676713</v>
      </c>
      <c r="BL38" s="40">
        <f t="shared" si="2"/>
        <v>28.338891907103985</v>
      </c>
      <c r="BM38" s="40">
        <f>VLOOKUP($AX38&amp;"_"&amp;$BC$14,データシート1!$A:$BS,MATCH($BC$12&amp;"_"&amp;BM$20,データシート1!$A$1:$BS$1,0),0)</f>
        <v>11.995947224605347</v>
      </c>
      <c r="BN38" s="40">
        <f>VLOOKUP($AX38&amp;"_"&amp;$BC$14,データシート1!$A:$BS,MATCH($BC$12&amp;"_"&amp;BN$20,データシート1!$A$1:$BS$1,0),0)</f>
        <v>16.34294468249864</v>
      </c>
      <c r="BO38" s="40">
        <f>VLOOKUP($AX38&amp;"_"&amp;$BC$14,データシート1!$A:$BS,MATCH($BC$12&amp;"_"&amp;BO$20,データシート1!$A$1:$BS$1,0),0)</f>
        <v>0.84576772557272883</v>
      </c>
      <c r="BP38" s="40">
        <f>VLOOKUP($AX38&amp;"_"&amp;$BC$14,データシート1!$A:$BS,MATCH($BC$12&amp;"_"&amp;BP$20,データシート1!$A$1:$BS$1,0),0)</f>
        <v>0</v>
      </c>
      <c r="BQ38" s="40">
        <f>VLOOKUP($AX38&amp;"_"&amp;$BC$14,データシート1!$A:$BS,MATCH($BC$12&amp;"_"&amp;BQ$20,データシート1!$A$1:$BS$1,0),0)</f>
        <v>1.540355437865532</v>
      </c>
      <c r="BR38" s="41">
        <f t="shared" si="3"/>
        <v>92.859251904821591</v>
      </c>
      <c r="BT38" s="134" t="str">
        <f t="shared" si="4"/>
        <v>羽後町</v>
      </c>
      <c r="BU38" s="38">
        <f t="shared" si="25"/>
        <v>92.859251904821591</v>
      </c>
      <c r="BV38" s="69">
        <f t="shared" si="16"/>
        <v>0.32150589738719276</v>
      </c>
      <c r="BW38" s="69">
        <f t="shared" si="5"/>
        <v>0.19123395033785792</v>
      </c>
      <c r="BX38" s="69">
        <f t="shared" si="5"/>
        <v>1.7729348239238534E-2</v>
      </c>
      <c r="BY38" s="69">
        <f t="shared" si="5"/>
        <v>0.11254259881009625</v>
      </c>
      <c r="BZ38" s="69">
        <f t="shared" si="5"/>
        <v>0.11595783804677749</v>
      </c>
      <c r="CA38" s="69">
        <f t="shared" si="5"/>
        <v>0.23165900203935544</v>
      </c>
      <c r="CB38" s="69">
        <f t="shared" si="5"/>
        <v>0.31428919611144679</v>
      </c>
      <c r="CC38" s="69">
        <f t="shared" si="5"/>
        <v>0.30518113516734596</v>
      </c>
      <c r="CD38" s="69">
        <f t="shared" si="5"/>
        <v>0.12918418981988886</v>
      </c>
      <c r="CE38" s="69">
        <f t="shared" si="5"/>
        <v>0.17599694534745713</v>
      </c>
      <c r="CF38" s="69">
        <f t="shared" si="5"/>
        <v>9.1080609441008594E-3</v>
      </c>
      <c r="CG38" s="69">
        <f t="shared" si="5"/>
        <v>0</v>
      </c>
      <c r="CH38" s="69">
        <f t="shared" si="5"/>
        <v>1.6588066415227615E-2</v>
      </c>
      <c r="CI38" s="135">
        <f t="shared" si="6"/>
        <v>1</v>
      </c>
      <c r="CK38" s="136" t="str">
        <f t="shared" si="7"/>
        <v>羽後町</v>
      </c>
      <c r="CL38" s="137">
        <f t="shared" si="17"/>
        <v>29.854797114363052</v>
      </c>
      <c r="CM38" s="75">
        <f t="shared" si="18"/>
        <v>0.22884094552138642</v>
      </c>
      <c r="CN38" s="76">
        <f t="shared" si="19"/>
        <v>17.757841567177291</v>
      </c>
      <c r="CO38" s="75">
        <f t="shared" si="20"/>
        <v>0.38473144239713952</v>
      </c>
      <c r="CP38" s="76">
        <f t="shared" si="8"/>
        <v>1.6463340142557561</v>
      </c>
      <c r="CQ38" s="75">
        <f t="shared" si="21"/>
        <v>0</v>
      </c>
      <c r="CR38" s="76">
        <f t="shared" si="9"/>
        <v>10.450621532930002</v>
      </c>
      <c r="CS38" s="75">
        <f t="shared" si="22"/>
        <v>0</v>
      </c>
      <c r="CT38" s="76">
        <f t="shared" si="10"/>
        <v>10.767758093524217</v>
      </c>
      <c r="CU38" s="77">
        <f t="shared" si="23"/>
        <v>0</v>
      </c>
      <c r="CV38" s="18"/>
      <c r="CW38" s="1078">
        <f t="shared" si="24"/>
        <v>6.8319999999999999</v>
      </c>
      <c r="CX38" s="1081">
        <f>VLOOKUP($AX38&amp;"_"&amp;$CW$14,データシート1!$A:$BS,MATCH($CW$12&amp;"_"&amp;CX$20,データシート1!$A$1:$BS$1,0),0)</f>
        <v>6.8319999999999999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6.8319999999999999</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36489</v>
      </c>
      <c r="AY39" s="20" t="str">
        <f>IF(IFERROR(比較地域マスタ!$Z24,"")=0,"",IFERROR(比較地域マスタ!$Z24,""))</f>
        <v>東みよし町</v>
      </c>
      <c r="BB39" s="122" t="str">
        <f t="shared" si="0"/>
        <v>36489</v>
      </c>
      <c r="BC39" s="123" t="str">
        <f t="shared" si="0"/>
        <v>東みよし町</v>
      </c>
      <c r="BD39" s="40">
        <f t="shared" si="14"/>
        <v>80.715212178793578</v>
      </c>
      <c r="BE39" s="40">
        <f t="shared" si="15"/>
        <v>11.446935899815536</v>
      </c>
      <c r="BF39" s="40">
        <f>VLOOKUP($AX39&amp;"_"&amp;$BC$14,データシート1!$A:$BS,MATCH($BC$12&amp;"_"&amp;BF$20,データシート1!$A$1:$BS$1,0),0)</f>
        <v>8.1691320051579783</v>
      </c>
      <c r="BG39" s="40">
        <f>VLOOKUP($AX39&amp;"_"&amp;$BC$14,データシート1!$A:$BS,MATCH($BC$12&amp;"_"&amp;BG$20,データシート1!$A$1:$BS$1,0),0)</f>
        <v>1.0014695660040165</v>
      </c>
      <c r="BH39" s="40">
        <f>VLOOKUP($AX39&amp;"_"&amp;$BC$14,データシート1!$A:$BS,MATCH($BC$12&amp;"_"&amp;BH$20,データシート1!$A$1:$BS$1,0),0)</f>
        <v>2.2763343286535394</v>
      </c>
      <c r="BI39" s="40">
        <f>VLOOKUP($AX39&amp;"_"&amp;$BC$14,データシート1!$A:$BS,MATCH($BC$12&amp;"_"&amp;BI$20,データシート1!$A$1:$BS$1,0),0)</f>
        <v>14.821774185326893</v>
      </c>
      <c r="BJ39" s="40">
        <f>VLOOKUP($AX39&amp;"_"&amp;$BC$14,データシート1!$A:$BS,MATCH($BC$12&amp;"_"&amp;BJ$20,データシート1!$A$1:$BS$1,0),0)</f>
        <v>23.813710447751028</v>
      </c>
      <c r="BK39" s="40">
        <f t="shared" si="1"/>
        <v>29.045157528626287</v>
      </c>
      <c r="BL39" s="40">
        <f t="shared" si="2"/>
        <v>28.215781564606068</v>
      </c>
      <c r="BM39" s="40">
        <f>VLOOKUP($AX39&amp;"_"&amp;$BC$14,データシート1!$A:$BS,MATCH($BC$12&amp;"_"&amp;BM$20,データシート1!$A$1:$BS$1,0),0)</f>
        <v>12.69286529715008</v>
      </c>
      <c r="BN39" s="40">
        <f>VLOOKUP($AX39&amp;"_"&amp;$BC$14,データシート1!$A:$BS,MATCH($BC$12&amp;"_"&amp;BN$20,データシート1!$A$1:$BS$1,0),0)</f>
        <v>15.522916267455988</v>
      </c>
      <c r="BO39" s="40">
        <f>VLOOKUP($AX39&amp;"_"&amp;$BC$14,データシート1!$A:$BS,MATCH($BC$12&amp;"_"&amp;BO$20,データシート1!$A$1:$BS$1,0),0)</f>
        <v>0.82937596402021774</v>
      </c>
      <c r="BP39" s="40">
        <f>VLOOKUP($AX39&amp;"_"&amp;$BC$14,データシート1!$A:$BS,MATCH($BC$12&amp;"_"&amp;BP$20,データシート1!$A$1:$BS$1,0),0)</f>
        <v>0</v>
      </c>
      <c r="BQ39" s="40">
        <f>VLOOKUP($AX39&amp;"_"&amp;$BC$14,データシート1!$A:$BS,MATCH($BC$12&amp;"_"&amp;BQ$20,データシート1!$A$1:$BS$1,0),0)</f>
        <v>1.5876341172738431</v>
      </c>
      <c r="BR39" s="41">
        <f t="shared" si="3"/>
        <v>80.715212178793578</v>
      </c>
      <c r="BT39" s="134" t="str">
        <f t="shared" si="4"/>
        <v>東みよし町</v>
      </c>
      <c r="BU39" s="38">
        <f t="shared" si="25"/>
        <v>80.715212178793578</v>
      </c>
      <c r="BV39" s="69">
        <f t="shared" si="16"/>
        <v>0.14181881693452333</v>
      </c>
      <c r="BW39" s="69">
        <f t="shared" si="5"/>
        <v>0.10120932330652122</v>
      </c>
      <c r="BX39" s="69">
        <f t="shared" si="5"/>
        <v>1.2407445126770465E-2</v>
      </c>
      <c r="BY39" s="69">
        <f t="shared" si="5"/>
        <v>2.820204850123164E-2</v>
      </c>
      <c r="BZ39" s="69">
        <f t="shared" si="5"/>
        <v>0.18363049275637089</v>
      </c>
      <c r="CA39" s="69">
        <f t="shared" si="5"/>
        <v>0.2950337340996006</v>
      </c>
      <c r="CB39" s="69">
        <f t="shared" si="5"/>
        <v>0.35984737876037404</v>
      </c>
      <c r="CC39" s="69">
        <f t="shared" si="5"/>
        <v>0.3495720422824985</v>
      </c>
      <c r="CD39" s="69">
        <f t="shared" si="5"/>
        <v>0.15725493317212508</v>
      </c>
      <c r="CE39" s="69">
        <f t="shared" si="5"/>
        <v>0.19231710911037345</v>
      </c>
      <c r="CF39" s="69">
        <f t="shared" si="5"/>
        <v>1.027533647787549E-2</v>
      </c>
      <c r="CG39" s="69">
        <f t="shared" si="5"/>
        <v>0</v>
      </c>
      <c r="CH39" s="69">
        <f t="shared" si="5"/>
        <v>1.9669577449131261E-2</v>
      </c>
      <c r="CI39" s="135">
        <f t="shared" si="6"/>
        <v>1</v>
      </c>
      <c r="CK39" s="136" t="str">
        <f t="shared" si="7"/>
        <v>東みよし町</v>
      </c>
      <c r="CL39" s="137">
        <f t="shared" si="17"/>
        <v>11.446935899815536</v>
      </c>
      <c r="CM39" s="75">
        <f t="shared" si="18"/>
        <v>0</v>
      </c>
      <c r="CN39" s="76">
        <f t="shared" si="19"/>
        <v>8.1691320051579783</v>
      </c>
      <c r="CO39" s="75">
        <f t="shared" si="20"/>
        <v>0</v>
      </c>
      <c r="CP39" s="76">
        <f t="shared" si="8"/>
        <v>1.0014695660040165</v>
      </c>
      <c r="CQ39" s="75">
        <f t="shared" si="21"/>
        <v>0</v>
      </c>
      <c r="CR39" s="76">
        <f t="shared" si="9"/>
        <v>2.2763343286535394</v>
      </c>
      <c r="CS39" s="75">
        <f t="shared" si="22"/>
        <v>0</v>
      </c>
      <c r="CT39" s="76">
        <f t="shared" si="10"/>
        <v>14.821774185326893</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46214</v>
      </c>
      <c r="AY40" s="20" t="str">
        <f>IF(IFERROR(比較地域マスタ!$Z25,"")=0,"",IFERROR(比較地域マスタ!$Z25,""))</f>
        <v>垂水市</v>
      </c>
      <c r="BB40" s="122" t="str">
        <f t="shared" si="0"/>
        <v>46214</v>
      </c>
      <c r="BC40" s="123" t="str">
        <f t="shared" si="0"/>
        <v>垂水市</v>
      </c>
      <c r="BD40" s="40">
        <f t="shared" si="14"/>
        <v>176.63013542738346</v>
      </c>
      <c r="BE40" s="40">
        <f t="shared" si="15"/>
        <v>46.090031610047951</v>
      </c>
      <c r="BF40" s="40">
        <f>VLOOKUP($AX40&amp;"_"&amp;$BC$14,データシート1!$A:$BS,MATCH($BC$12&amp;"_"&amp;BF$20,データシート1!$A$1:$BS$1,0),0)</f>
        <v>21.535127279203749</v>
      </c>
      <c r="BG40" s="40">
        <f>VLOOKUP($AX40&amp;"_"&amp;$BC$14,データシート1!$A:$BS,MATCH($BC$12&amp;"_"&amp;BG$20,データシート1!$A$1:$BS$1,0),0)</f>
        <v>0.9686302780718532</v>
      </c>
      <c r="BH40" s="40">
        <f>VLOOKUP($AX40&amp;"_"&amp;$BC$14,データシート1!$A:$BS,MATCH($BC$12&amp;"_"&amp;BH$20,データシート1!$A$1:$BS$1,0),0)</f>
        <v>23.58627405277235</v>
      </c>
      <c r="BI40" s="40">
        <f>VLOOKUP($AX40&amp;"_"&amp;$BC$14,データシート1!$A:$BS,MATCH($BC$12&amp;"_"&amp;BI$20,データシート1!$A$1:$BS$1,0),0)</f>
        <v>12.827836128597673</v>
      </c>
      <c r="BJ40" s="40">
        <f>VLOOKUP($AX40&amp;"_"&amp;$BC$14,データシート1!$A:$BS,MATCH($BC$12&amp;"_"&amp;BJ$20,データシート1!$A$1:$BS$1,0),0)</f>
        <v>15.033999750711295</v>
      </c>
      <c r="BK40" s="40">
        <f t="shared" si="1"/>
        <v>100.96618111367924</v>
      </c>
      <c r="BL40" s="40">
        <f t="shared" si="2"/>
        <v>28.3969590045015</v>
      </c>
      <c r="BM40" s="40">
        <f>VLOOKUP($AX40&amp;"_"&amp;$BC$14,データシート1!$A:$BS,MATCH($BC$12&amp;"_"&amp;BM$20,データシート1!$A$1:$BS$1,0),0)</f>
        <v>12.093907596248179</v>
      </c>
      <c r="BN40" s="40">
        <f>VLOOKUP($AX40&amp;"_"&amp;$BC$14,データシート1!$A:$BS,MATCH($BC$12&amp;"_"&amp;BN$20,データシート1!$A$1:$BS$1,0),0)</f>
        <v>16.303051408253321</v>
      </c>
      <c r="BO40" s="40">
        <f>VLOOKUP($AX40&amp;"_"&amp;$BC$14,データシート1!$A:$BS,MATCH($BC$12&amp;"_"&amp;BO$20,データシート1!$A$1:$BS$1,0),0)</f>
        <v>0.84217097213854464</v>
      </c>
      <c r="BP40" s="40">
        <f>VLOOKUP($AX40&amp;"_"&amp;$BC$14,データシート1!$A:$BS,MATCH($BC$12&amp;"_"&amp;BP$20,データシート1!$A$1:$BS$1,0),0)</f>
        <v>71.727051137039197</v>
      </c>
      <c r="BQ40" s="40">
        <f>VLOOKUP($AX40&amp;"_"&amp;$BC$14,データシート1!$A:$BS,MATCH($BC$12&amp;"_"&amp;BQ$20,データシート1!$A$1:$BS$1,0),0)</f>
        <v>1.7120868243473359</v>
      </c>
      <c r="BR40" s="41">
        <f t="shared" si="3"/>
        <v>176.63013542738346</v>
      </c>
      <c r="BT40" s="134" t="str">
        <f t="shared" si="4"/>
        <v>垂水市</v>
      </c>
      <c r="BU40" s="38">
        <f t="shared" si="25"/>
        <v>176.63013542738346</v>
      </c>
      <c r="BV40" s="69">
        <f t="shared" si="16"/>
        <v>0.26094092889939824</v>
      </c>
      <c r="BW40" s="69">
        <f t="shared" si="5"/>
        <v>0.12192215800036746</v>
      </c>
      <c r="BX40" s="69">
        <f t="shared" si="5"/>
        <v>5.4839468685686336E-3</v>
      </c>
      <c r="BY40" s="69">
        <f t="shared" si="5"/>
        <v>0.13353482403046216</v>
      </c>
      <c r="BZ40" s="69">
        <f t="shared" si="5"/>
        <v>7.2625410706722113E-2</v>
      </c>
      <c r="CA40" s="69">
        <f t="shared" si="5"/>
        <v>8.5115712074467068E-2</v>
      </c>
      <c r="CB40" s="69">
        <f t="shared" si="5"/>
        <v>0.5716248864859681</v>
      </c>
      <c r="CC40" s="69">
        <f t="shared" si="5"/>
        <v>0.16077074807076799</v>
      </c>
      <c r="CD40" s="69">
        <f t="shared" si="5"/>
        <v>6.8470239050573853E-2</v>
      </c>
      <c r="CE40" s="69">
        <f t="shared" si="5"/>
        <v>9.2300509020194141E-2</v>
      </c>
      <c r="CF40" s="69">
        <f t="shared" si="5"/>
        <v>4.7679914307985098E-3</v>
      </c>
      <c r="CG40" s="69">
        <f t="shared" si="5"/>
        <v>0.4060861469844016</v>
      </c>
      <c r="CH40" s="69">
        <f t="shared" si="5"/>
        <v>9.6930618334446807E-3</v>
      </c>
      <c r="CI40" s="135">
        <f t="shared" si="6"/>
        <v>1</v>
      </c>
      <c r="CK40" s="136" t="str">
        <f t="shared" si="7"/>
        <v>垂水市</v>
      </c>
      <c r="CL40" s="137">
        <f t="shared" si="17"/>
        <v>46.090031610047951</v>
      </c>
      <c r="CM40" s="75">
        <f t="shared" si="18"/>
        <v>8.6619597785861591E-2</v>
      </c>
      <c r="CN40" s="76">
        <f t="shared" si="19"/>
        <v>21.535127279203749</v>
      </c>
      <c r="CO40" s="75">
        <f t="shared" si="20"/>
        <v>0.18538548429455179</v>
      </c>
      <c r="CP40" s="76">
        <f t="shared" si="8"/>
        <v>0.9686302780718532</v>
      </c>
      <c r="CQ40" s="75">
        <f t="shared" si="21"/>
        <v>0</v>
      </c>
      <c r="CR40" s="76">
        <f t="shared" si="9"/>
        <v>23.58627405277235</v>
      </c>
      <c r="CS40" s="75">
        <f t="shared" si="22"/>
        <v>0</v>
      </c>
      <c r="CT40" s="76">
        <f t="shared" si="10"/>
        <v>12.827836128597673</v>
      </c>
      <c r="CU40" s="77">
        <f t="shared" si="23"/>
        <v>0</v>
      </c>
      <c r="CV40" s="18"/>
      <c r="CW40" s="1078">
        <f t="shared" si="24"/>
        <v>3.9923000000000002</v>
      </c>
      <c r="CX40" s="1081">
        <f>VLOOKUP($AX40&amp;"_"&amp;$CW$14,データシート1!$A:$BS,MATCH($CW$12&amp;"_"&amp;CX$20,データシート1!$A$1:$BS$1,0),0)</f>
        <v>3.9923000000000002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3.9923000000000002</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43447</v>
      </c>
      <c r="AY41" s="20" t="str">
        <f>IF(IFERROR(比較地域マスタ!$Z26,"")=0,"",IFERROR(比較地域マスタ!$Z26,""))</f>
        <v>山都町</v>
      </c>
      <c r="BB41" s="122" t="str">
        <f t="shared" si="0"/>
        <v>43447</v>
      </c>
      <c r="BC41" s="123" t="str">
        <f t="shared" si="0"/>
        <v>山都町</v>
      </c>
      <c r="BD41" s="40">
        <f t="shared" si="14"/>
        <v>82.924263684668816</v>
      </c>
      <c r="BE41" s="40">
        <f t="shared" si="15"/>
        <v>13.795204897943066</v>
      </c>
      <c r="BF41" s="40">
        <f>VLOOKUP($AX41&amp;"_"&amp;$BC$14,データシート1!$A:$BS,MATCH($BC$12&amp;"_"&amp;BF$20,データシート1!$A$1:$BS$1,0),0)</f>
        <v>5.1260805270767751</v>
      </c>
      <c r="BG41" s="40">
        <f>VLOOKUP($AX41&amp;"_"&amp;$BC$14,データシート1!$A:$BS,MATCH($BC$12&amp;"_"&amp;BG$20,データシート1!$A$1:$BS$1,0),0)</f>
        <v>1.1894952732320747</v>
      </c>
      <c r="BH41" s="40">
        <f>VLOOKUP($AX41&amp;"_"&amp;$BC$14,データシート1!$A:$BS,MATCH($BC$12&amp;"_"&amp;BH$20,データシート1!$A$1:$BS$1,0),0)</f>
        <v>7.4796290976342164</v>
      </c>
      <c r="BI41" s="40">
        <f>VLOOKUP($AX41&amp;"_"&amp;$BC$14,データシート1!$A:$BS,MATCH($BC$12&amp;"_"&amp;BI$20,データシート1!$A$1:$BS$1,0),0)</f>
        <v>11.845480205281186</v>
      </c>
      <c r="BJ41" s="40">
        <f>VLOOKUP($AX41&amp;"_"&amp;$BC$14,データシート1!$A:$BS,MATCH($BC$12&amp;"_"&amp;BJ$20,データシート1!$A$1:$BS$1,0),0)</f>
        <v>14.564785386309191</v>
      </c>
      <c r="BK41" s="40">
        <f t="shared" si="1"/>
        <v>40.877462465635382</v>
      </c>
      <c r="BL41" s="40">
        <f t="shared" si="2"/>
        <v>40.030338587128455</v>
      </c>
      <c r="BM41" s="40">
        <f>VLOOKUP($AX41&amp;"_"&amp;$BC$14,データシート1!$A:$BS,MATCH($BC$12&amp;"_"&amp;BM$20,データシート1!$A$1:$BS$1,0),0)</f>
        <v>12.344406260877712</v>
      </c>
      <c r="BN41" s="40">
        <f>VLOOKUP($AX41&amp;"_"&amp;$BC$14,データシート1!$A:$BS,MATCH($BC$12&amp;"_"&amp;BN$20,データシート1!$A$1:$BS$1,0),0)</f>
        <v>27.685932326250747</v>
      </c>
      <c r="BO41" s="40">
        <f>VLOOKUP($AX41&amp;"_"&amp;$BC$14,データシート1!$A:$BS,MATCH($BC$12&amp;"_"&amp;BO$20,データシート1!$A$1:$BS$1,0),0)</f>
        <v>0.84712387850692927</v>
      </c>
      <c r="BP41" s="40">
        <f>VLOOKUP($AX41&amp;"_"&amp;$BC$14,データシート1!$A:$BS,MATCH($BC$12&amp;"_"&amp;BP$20,データシート1!$A$1:$BS$1,0),0)</f>
        <v>0</v>
      </c>
      <c r="BQ41" s="40">
        <f>VLOOKUP($AX41&amp;"_"&amp;$BC$14,データシート1!$A:$BS,MATCH($BC$12&amp;"_"&amp;BQ$20,データシート1!$A$1:$BS$1,0),0)</f>
        <v>1.8413307295000001</v>
      </c>
      <c r="BR41" s="41">
        <f t="shared" si="3"/>
        <v>82.924263684668816</v>
      </c>
      <c r="BT41" s="134" t="str">
        <f t="shared" si="4"/>
        <v>山都町</v>
      </c>
      <c r="BU41" s="38">
        <f t="shared" si="25"/>
        <v>82.924263684668816</v>
      </c>
      <c r="BV41" s="69">
        <f t="shared" si="16"/>
        <v>0.16635908822056322</v>
      </c>
      <c r="BW41" s="69">
        <f t="shared" si="5"/>
        <v>6.1816412944821771E-2</v>
      </c>
      <c r="BX41" s="69">
        <f t="shared" si="5"/>
        <v>1.4344357373558334E-2</v>
      </c>
      <c r="BY41" s="69">
        <f t="shared" si="5"/>
        <v>9.019831790218312E-2</v>
      </c>
      <c r="BZ41" s="69">
        <f t="shared" si="5"/>
        <v>0.14284697480492914</v>
      </c>
      <c r="CA41" s="69">
        <f t="shared" si="5"/>
        <v>0.17563961064151065</v>
      </c>
      <c r="CB41" s="69">
        <f t="shared" si="5"/>
        <v>0.49294935703110598</v>
      </c>
      <c r="CC41" s="69">
        <f t="shared" si="5"/>
        <v>0.48273372362218919</v>
      </c>
      <c r="CD41" s="69">
        <f t="shared" si="5"/>
        <v>0.1488636222061501</v>
      </c>
      <c r="CE41" s="69">
        <f t="shared" si="5"/>
        <v>0.33387010141603912</v>
      </c>
      <c r="CF41" s="69">
        <f t="shared" si="5"/>
        <v>1.0215633408916805E-2</v>
      </c>
      <c r="CG41" s="69">
        <f t="shared" si="5"/>
        <v>0</v>
      </c>
      <c r="CH41" s="69">
        <f t="shared" si="5"/>
        <v>2.2204969301891173E-2</v>
      </c>
      <c r="CI41" s="135">
        <f t="shared" si="6"/>
        <v>1</v>
      </c>
      <c r="CK41" s="136" t="str">
        <f t="shared" si="7"/>
        <v>山都町</v>
      </c>
      <c r="CL41" s="137">
        <f t="shared" si="17"/>
        <v>13.795204897943066</v>
      </c>
      <c r="CM41" s="75">
        <f t="shared" si="18"/>
        <v>0</v>
      </c>
      <c r="CN41" s="76">
        <f t="shared" si="19"/>
        <v>5.1260805270767751</v>
      </c>
      <c r="CO41" s="75">
        <f t="shared" si="20"/>
        <v>0</v>
      </c>
      <c r="CP41" s="76">
        <f t="shared" si="8"/>
        <v>1.1894952732320747</v>
      </c>
      <c r="CQ41" s="75">
        <f t="shared" si="21"/>
        <v>0</v>
      </c>
      <c r="CR41" s="76">
        <f t="shared" si="9"/>
        <v>7.4796290976342164</v>
      </c>
      <c r="CS41" s="75">
        <f t="shared" si="22"/>
        <v>0</v>
      </c>
      <c r="CT41" s="76">
        <f t="shared" si="10"/>
        <v>11.845480205281186</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37324</v>
      </c>
      <c r="AY42" s="20" t="str">
        <f>IF(IFERROR(比較地域マスタ!$Z27,"")=0,"",IFERROR(比較地域マスタ!$Z27,""))</f>
        <v>小豆島町</v>
      </c>
      <c r="BB42" s="122" t="str">
        <f t="shared" si="0"/>
        <v>37324</v>
      </c>
      <c r="BC42" s="123" t="str">
        <f t="shared" si="0"/>
        <v>小豆島町</v>
      </c>
      <c r="BD42" s="40">
        <f t="shared" si="14"/>
        <v>176.27492183895401</v>
      </c>
      <c r="BE42" s="40">
        <f t="shared" si="15"/>
        <v>44.170328521856433</v>
      </c>
      <c r="BF42" s="40">
        <f>VLOOKUP($AX42&amp;"_"&amp;$BC$14,データシート1!$A:$BS,MATCH($BC$12&amp;"_"&amp;BF$20,データシート1!$A$1:$BS$1,0),0)</f>
        <v>41.047743167051181</v>
      </c>
      <c r="BG42" s="40">
        <f>VLOOKUP($AX42&amp;"_"&amp;$BC$14,データシート1!$A:$BS,MATCH($BC$12&amp;"_"&amp;BG$20,データシート1!$A$1:$BS$1,0),0)</f>
        <v>1.125543889800485</v>
      </c>
      <c r="BH42" s="40">
        <f>VLOOKUP($AX42&amp;"_"&amp;$BC$14,データシート1!$A:$BS,MATCH($BC$12&amp;"_"&amp;BH$20,データシート1!$A$1:$BS$1,0),0)</f>
        <v>1.9970414650047732</v>
      </c>
      <c r="BI42" s="40">
        <f>VLOOKUP($AX42&amp;"_"&amp;$BC$14,データシート1!$A:$BS,MATCH($BC$12&amp;"_"&amp;BI$20,データシート1!$A$1:$BS$1,0),0)</f>
        <v>17.540096754853536</v>
      </c>
      <c r="BJ42" s="40">
        <f>VLOOKUP($AX42&amp;"_"&amp;$BC$14,データシート1!$A:$BS,MATCH($BC$12&amp;"_"&amp;BJ$20,データシート1!$A$1:$BS$1,0),0)</f>
        <v>24.637535258308535</v>
      </c>
      <c r="BK42" s="40">
        <f t="shared" si="1"/>
        <v>87.940762280870743</v>
      </c>
      <c r="BL42" s="40">
        <f t="shared" si="2"/>
        <v>26.966708420760945</v>
      </c>
      <c r="BM42" s="40">
        <f>VLOOKUP($AX42&amp;"_"&amp;$BC$14,データシート1!$A:$BS,MATCH($BC$12&amp;"_"&amp;BM$20,データシート1!$A$1:$BS$1,0),0)</f>
        <v>11.776236105349273</v>
      </c>
      <c r="BN42" s="40">
        <f>VLOOKUP($AX42&amp;"_"&amp;$BC$14,データシート1!$A:$BS,MATCH($BC$12&amp;"_"&amp;BN$20,データシート1!$A$1:$BS$1,0),0)</f>
        <v>15.190472315411672</v>
      </c>
      <c r="BO42" s="40">
        <f>VLOOKUP($AX42&amp;"_"&amp;$BC$14,データシート1!$A:$BS,MATCH($BC$12&amp;"_"&amp;BO$20,データシート1!$A$1:$BS$1,0),0)</f>
        <v>0.83839732919120402</v>
      </c>
      <c r="BP42" s="40">
        <f>VLOOKUP($AX42&amp;"_"&amp;$BC$14,データシート1!$A:$BS,MATCH($BC$12&amp;"_"&amp;BP$20,データシート1!$A$1:$BS$1,0),0)</f>
        <v>60.135656530918595</v>
      </c>
      <c r="BQ42" s="40">
        <f>VLOOKUP($AX42&amp;"_"&amp;$BC$14,データシート1!$A:$BS,MATCH($BC$12&amp;"_"&amp;BQ$20,データシート1!$A$1:$BS$1,0),0)</f>
        <v>1.9861990230647919</v>
      </c>
      <c r="BR42" s="41">
        <f t="shared" si="3"/>
        <v>176.27492183895401</v>
      </c>
      <c r="BT42" s="134" t="str">
        <f t="shared" si="4"/>
        <v>小豆島町</v>
      </c>
      <c r="BU42" s="38">
        <f t="shared" si="25"/>
        <v>176.27492183895401</v>
      </c>
      <c r="BV42" s="69">
        <f t="shared" si="16"/>
        <v>0.25057636140783968</v>
      </c>
      <c r="BW42" s="69">
        <f t="shared" si="5"/>
        <v>0.23286206987828184</v>
      </c>
      <c r="BX42" s="69">
        <f t="shared" si="5"/>
        <v>6.3851617578862957E-3</v>
      </c>
      <c r="BY42" s="69">
        <f t="shared" si="5"/>
        <v>1.1329129771671571E-2</v>
      </c>
      <c r="BZ42" s="69">
        <f t="shared" si="5"/>
        <v>9.9504209514716391E-2</v>
      </c>
      <c r="CA42" s="69">
        <f t="shared" ref="CA42:CH68" si="32">BJ42/$BR42</f>
        <v>0.13976767087049147</v>
      </c>
      <c r="CB42" s="69">
        <f t="shared" si="32"/>
        <v>0.49888413713899715</v>
      </c>
      <c r="CC42" s="69">
        <f t="shared" si="32"/>
        <v>0.15298096938257569</v>
      </c>
      <c r="CD42" s="69">
        <f t="shared" si="32"/>
        <v>6.6806077588893356E-2</v>
      </c>
      <c r="CE42" s="69">
        <f t="shared" si="32"/>
        <v>8.6174891793682332E-2</v>
      </c>
      <c r="CF42" s="69">
        <f t="shared" si="32"/>
        <v>4.7561917511849449E-3</v>
      </c>
      <c r="CG42" s="69">
        <f t="shared" si="32"/>
        <v>0.34114697600523658</v>
      </c>
      <c r="CH42" s="69">
        <f t="shared" si="32"/>
        <v>1.1267621067955412E-2</v>
      </c>
      <c r="CI42" s="135">
        <f t="shared" si="6"/>
        <v>1</v>
      </c>
      <c r="CK42" s="136" t="str">
        <f t="shared" si="7"/>
        <v>小豆島町</v>
      </c>
      <c r="CL42" s="137">
        <f t="shared" si="17"/>
        <v>44.170328521856433</v>
      </c>
      <c r="CM42" s="75">
        <f t="shared" si="18"/>
        <v>0.16440901037008598</v>
      </c>
      <c r="CN42" s="76">
        <f t="shared" si="19"/>
        <v>41.047743167051181</v>
      </c>
      <c r="CO42" s="75">
        <f t="shared" si="20"/>
        <v>0.17691593836099548</v>
      </c>
      <c r="CP42" s="76">
        <f t="shared" si="8"/>
        <v>1.125543889800485</v>
      </c>
      <c r="CQ42" s="75">
        <f t="shared" si="21"/>
        <v>0</v>
      </c>
      <c r="CR42" s="76">
        <f t="shared" si="9"/>
        <v>1.9970414650047732</v>
      </c>
      <c r="CS42" s="75">
        <f t="shared" si="22"/>
        <v>0</v>
      </c>
      <c r="CT42" s="76">
        <f t="shared" si="10"/>
        <v>17.540096754853536</v>
      </c>
      <c r="CU42" s="77">
        <f t="shared" si="23"/>
        <v>0</v>
      </c>
      <c r="CV42" s="18"/>
      <c r="CW42" s="1078">
        <f t="shared" si="24"/>
        <v>7.2619999999999996</v>
      </c>
      <c r="CX42" s="1081">
        <f>VLOOKUP($AX42&amp;"_"&amp;$CW$14,データシート1!$A:$BS,MATCH($CW$12&amp;"_"&amp;CX$20,データシート1!$A$1:$BS$1,0),0)</f>
        <v>7.2619999999999996</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7.2619999999999996</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32528</v>
      </c>
      <c r="AY43" s="20" t="str">
        <f>IF(IFERROR(比較地域マスタ!$Z28,"")=0,"",IFERROR(比較地域マスタ!$Z28,""))</f>
        <v>隠岐の島町</v>
      </c>
      <c r="AZ43" s="26"/>
      <c r="BB43" s="122" t="str">
        <f t="shared" si="0"/>
        <v>32528</v>
      </c>
      <c r="BC43" s="123" t="str">
        <f t="shared" si="0"/>
        <v>隠岐の島町</v>
      </c>
      <c r="BD43" s="40">
        <f t="shared" si="14"/>
        <v>119.74480703699481</v>
      </c>
      <c r="BE43" s="40">
        <f t="shared" si="15"/>
        <v>23.113249058559948</v>
      </c>
      <c r="BF43" s="40">
        <f>VLOOKUP($AX43&amp;"_"&amp;$BC$14,データシート1!$A:$BS,MATCH($BC$12&amp;"_"&amp;BF$20,データシート1!$A$1:$BS$1,0),0)</f>
        <v>1.3484347811833171</v>
      </c>
      <c r="BG43" s="40">
        <f>VLOOKUP($AX43&amp;"_"&amp;$BC$14,データシート1!$A:$BS,MATCH($BC$12&amp;"_"&amp;BG$20,データシート1!$A$1:$BS$1,0),0)</f>
        <v>2.0526674367530391</v>
      </c>
      <c r="BH43" s="40">
        <f>VLOOKUP($AX43&amp;"_"&amp;$BC$14,データシート1!$A:$BS,MATCH($BC$12&amp;"_"&amp;BH$20,データシート1!$A$1:$BS$1,0),0)</f>
        <v>19.712146840623593</v>
      </c>
      <c r="BI43" s="40">
        <f>VLOOKUP($AX43&amp;"_"&amp;$BC$14,データシート1!$A:$BS,MATCH($BC$12&amp;"_"&amp;BI$20,データシート1!$A$1:$BS$1,0),0)</f>
        <v>21.729189865727601</v>
      </c>
      <c r="BJ43" s="40">
        <f>VLOOKUP($AX43&amp;"_"&amp;$BC$14,データシート1!$A:$BS,MATCH($BC$12&amp;"_"&amp;BJ$20,データシート1!$A$1:$BS$1,0),0)</f>
        <v>26.289653012946218</v>
      </c>
      <c r="BK43" s="40">
        <f t="shared" si="1"/>
        <v>46.887761459761052</v>
      </c>
      <c r="BL43" s="40">
        <f t="shared" si="2"/>
        <v>29.988418267112444</v>
      </c>
      <c r="BM43" s="40">
        <f>VLOOKUP($AX43&amp;"_"&amp;$BC$14,データシート1!$A:$BS,MATCH($BC$12&amp;"_"&amp;BM$20,データシート1!$A$1:$BS$1,0),0)</f>
        <v>10.422983542797553</v>
      </c>
      <c r="BN43" s="40">
        <f>VLOOKUP($AX43&amp;"_"&amp;$BC$14,データシート1!$A:$BS,MATCH($BC$12&amp;"_"&amp;BN$20,データシート1!$A$1:$BS$1,0),0)</f>
        <v>19.565434724314891</v>
      </c>
      <c r="BO43" s="40">
        <f>VLOOKUP($AX43&amp;"_"&amp;$BC$14,データシート1!$A:$BS,MATCH($BC$12&amp;"_"&amp;BO$20,データシート1!$A$1:$BS$1,0),0)</f>
        <v>0.8175833298097781</v>
      </c>
      <c r="BP43" s="40">
        <f>VLOOKUP($AX43&amp;"_"&amp;$BC$14,データシート1!$A:$BS,MATCH($BC$12&amp;"_"&amp;BP$20,データシート1!$A$1:$BS$1,0),0)</f>
        <v>16.081759862838826</v>
      </c>
      <c r="BQ43" s="40">
        <f>VLOOKUP($AX43&amp;"_"&amp;$BC$14,データシート1!$A:$BS,MATCH($BC$12&amp;"_"&amp;BQ$20,データシート1!$A$1:$BS$1,0),0)</f>
        <v>1.7249536400000001</v>
      </c>
      <c r="BR43" s="41">
        <f t="shared" si="3"/>
        <v>119.74480703699481</v>
      </c>
      <c r="BT43" s="134" t="str">
        <f t="shared" si="4"/>
        <v>隠岐の島町</v>
      </c>
      <c r="BU43" s="38">
        <f t="shared" si="25"/>
        <v>119.74480703699481</v>
      </c>
      <c r="BV43" s="69">
        <f t="shared" si="16"/>
        <v>0.19302088859201363</v>
      </c>
      <c r="BW43" s="69">
        <f t="shared" si="16"/>
        <v>1.1260904038759042E-2</v>
      </c>
      <c r="BX43" s="69">
        <f t="shared" si="16"/>
        <v>1.7142016322418671E-2</v>
      </c>
      <c r="BY43" s="69">
        <f t="shared" si="16"/>
        <v>0.16461796823083594</v>
      </c>
      <c r="BZ43" s="69">
        <f t="shared" si="16"/>
        <v>0.18146248178440366</v>
      </c>
      <c r="CA43" s="69">
        <f t="shared" si="32"/>
        <v>0.21954733289456221</v>
      </c>
      <c r="CB43" s="69">
        <f t="shared" si="32"/>
        <v>0.39156404874639128</v>
      </c>
      <c r="CC43" s="69">
        <f t="shared" si="32"/>
        <v>0.25043606490465686</v>
      </c>
      <c r="CD43" s="69">
        <f t="shared" si="32"/>
        <v>8.7043303177042175E-2</v>
      </c>
      <c r="CE43" s="69">
        <f t="shared" si="32"/>
        <v>0.16339276172761466</v>
      </c>
      <c r="CF43" s="69">
        <f t="shared" si="32"/>
        <v>6.8277142870770847E-3</v>
      </c>
      <c r="CG43" s="69">
        <f t="shared" si="32"/>
        <v>0.13430026955465729</v>
      </c>
      <c r="CH43" s="69">
        <f t="shared" si="32"/>
        <v>1.4405247982629264E-2</v>
      </c>
      <c r="CI43" s="135">
        <f t="shared" si="6"/>
        <v>1</v>
      </c>
      <c r="CJ43" s="26"/>
      <c r="CK43" s="136" t="str">
        <f t="shared" si="7"/>
        <v>隠岐の島町</v>
      </c>
      <c r="CL43" s="137">
        <f t="shared" si="17"/>
        <v>23.113249058559948</v>
      </c>
      <c r="CM43" s="75">
        <f t="shared" si="18"/>
        <v>0</v>
      </c>
      <c r="CN43" s="76">
        <f t="shared" si="19"/>
        <v>1.3484347811833171</v>
      </c>
      <c r="CO43" s="75">
        <f t="shared" si="20"/>
        <v>0</v>
      </c>
      <c r="CP43" s="76">
        <f t="shared" si="8"/>
        <v>2.0526674367530391</v>
      </c>
      <c r="CQ43" s="75">
        <f t="shared" si="21"/>
        <v>0</v>
      </c>
      <c r="CR43" s="76">
        <f t="shared" si="9"/>
        <v>19.712146840623593</v>
      </c>
      <c r="CS43" s="75">
        <f t="shared" si="22"/>
        <v>0</v>
      </c>
      <c r="CT43" s="76">
        <f t="shared" si="10"/>
        <v>21.729189865727601</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4.2370000000000001</v>
      </c>
      <c r="DC43" s="1081">
        <f>VLOOKUP($AX43&amp;"_"&amp;$CW$14,データシート1!$A:$BS,MATCH($CW$12&amp;"_"&amp;DC$20,データシート1!$A$1:$BS$1,0),0)</f>
        <v>0</v>
      </c>
      <c r="DD43" s="1080">
        <f t="shared" si="11"/>
        <v>4.2370000000000001</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33461</v>
      </c>
      <c r="AY44" s="20" t="str">
        <f>IF(IFERROR(比較地域マスタ!$Z29,"")=0,"",IFERROR(比較地域マスタ!$Z29,""))</f>
        <v>矢掛町</v>
      </c>
      <c r="BB44" s="122" t="str">
        <f t="shared" si="0"/>
        <v>33461</v>
      </c>
      <c r="BC44" s="123" t="str">
        <f t="shared" si="0"/>
        <v>矢掛町</v>
      </c>
      <c r="BD44" s="40">
        <f t="shared" si="14"/>
        <v>232.46626017347674</v>
      </c>
      <c r="BE44" s="40">
        <f t="shared" si="15"/>
        <v>174.11283229712896</v>
      </c>
      <c r="BF44" s="40">
        <f>VLOOKUP($AX44&amp;"_"&amp;$BC$14,データシート1!$A:$BS,MATCH($BC$12&amp;"_"&amp;BF$20,データシート1!$A$1:$BS$1,0),0)</f>
        <v>162.42546263736779</v>
      </c>
      <c r="BG44" s="40">
        <f>VLOOKUP($AX44&amp;"_"&amp;$BC$14,データシート1!$A:$BS,MATCH($BC$12&amp;"_"&amp;BG$20,データシート1!$A$1:$BS$1,0),0)</f>
        <v>1.0537319849169255</v>
      </c>
      <c r="BH44" s="40">
        <f>VLOOKUP($AX44&amp;"_"&amp;$BC$14,データシート1!$A:$BS,MATCH($BC$12&amp;"_"&amp;BH$20,データシート1!$A$1:$BS$1,0),0)</f>
        <v>10.633637674844234</v>
      </c>
      <c r="BI44" s="40">
        <f>VLOOKUP($AX44&amp;"_"&amp;$BC$14,データシート1!$A:$BS,MATCH($BC$12&amp;"_"&amp;BI$20,データシート1!$A$1:$BS$1,0),0)</f>
        <v>10.870654274585487</v>
      </c>
      <c r="BJ44" s="40">
        <f>VLOOKUP($AX44&amp;"_"&amp;$BC$14,データシート1!$A:$BS,MATCH($BC$12&amp;"_"&amp;BJ$20,データシート1!$A$1:$BS$1,0),0)</f>
        <v>16.992262304592142</v>
      </c>
      <c r="BK44" s="40">
        <f t="shared" si="1"/>
        <v>29.363464119688871</v>
      </c>
      <c r="BL44" s="40">
        <f t="shared" si="2"/>
        <v>28.541753367905439</v>
      </c>
      <c r="BM44" s="40">
        <f>VLOOKUP($AX44&amp;"_"&amp;$BC$14,データシート1!$A:$BS,MATCH($BC$12&amp;"_"&amp;BM$20,データシート1!$A$1:$BS$1,0),0)</f>
        <v>12.43816833087871</v>
      </c>
      <c r="BN44" s="40">
        <f>VLOOKUP($AX44&amp;"_"&amp;$BC$14,データシート1!$A:$BS,MATCH($BC$12&amp;"_"&amp;BN$20,データシート1!$A$1:$BS$1,0),0)</f>
        <v>16.103585037026729</v>
      </c>
      <c r="BO44" s="40">
        <f>VLOOKUP($AX44&amp;"_"&amp;$BC$14,データシート1!$A:$BS,MATCH($BC$12&amp;"_"&amp;BO$20,データシート1!$A$1:$BS$1,0),0)</f>
        <v>0.821710751783432</v>
      </c>
      <c r="BP44" s="40">
        <f>VLOOKUP($AX44&amp;"_"&amp;$BC$14,データシート1!$A:$BS,MATCH($BC$12&amp;"_"&amp;BP$20,データシート1!$A$1:$BS$1,0),0)</f>
        <v>0</v>
      </c>
      <c r="BQ44" s="40">
        <f>VLOOKUP($AX44&amp;"_"&amp;$BC$14,データシート1!$A:$BS,MATCH($BC$12&amp;"_"&amp;BQ$20,データシート1!$A$1:$BS$1,0),0)</f>
        <v>1.127047177481272</v>
      </c>
      <c r="BR44" s="41">
        <f t="shared" si="3"/>
        <v>232.46626017347674</v>
      </c>
      <c r="BT44" s="134" t="str">
        <f t="shared" si="4"/>
        <v>矢掛町</v>
      </c>
      <c r="BU44" s="38">
        <f t="shared" si="25"/>
        <v>232.46626017347674</v>
      </c>
      <c r="BV44" s="69">
        <f t="shared" si="16"/>
        <v>0.74898108726487089</v>
      </c>
      <c r="BW44" s="69">
        <f t="shared" si="16"/>
        <v>0.69870553479958175</v>
      </c>
      <c r="BX44" s="69">
        <f t="shared" si="16"/>
        <v>4.5328383746122275E-3</v>
      </c>
      <c r="BY44" s="69">
        <f t="shared" si="16"/>
        <v>4.5742714090676803E-2</v>
      </c>
      <c r="BZ44" s="69">
        <f t="shared" si="16"/>
        <v>4.6762288284215171E-2</v>
      </c>
      <c r="CA44" s="69">
        <f t="shared" si="32"/>
        <v>7.309560661367269E-2</v>
      </c>
      <c r="CB44" s="69">
        <f t="shared" si="32"/>
        <v>0.12631279953390456</v>
      </c>
      <c r="CC44" s="69">
        <f t="shared" si="32"/>
        <v>0.12277804678668769</v>
      </c>
      <c r="CD44" s="69">
        <f t="shared" si="32"/>
        <v>5.350526274908364E-2</v>
      </c>
      <c r="CE44" s="69">
        <f t="shared" si="32"/>
        <v>6.9272784037604049E-2</v>
      </c>
      <c r="CF44" s="69">
        <f t="shared" si="32"/>
        <v>3.5347527472168847E-3</v>
      </c>
      <c r="CG44" s="69">
        <f t="shared" si="32"/>
        <v>0</v>
      </c>
      <c r="CH44" s="69">
        <f t="shared" si="32"/>
        <v>4.8482183033366601E-3</v>
      </c>
      <c r="CI44" s="135">
        <f t="shared" si="6"/>
        <v>1</v>
      </c>
      <c r="CK44" s="136" t="str">
        <f t="shared" si="7"/>
        <v>矢掛町</v>
      </c>
      <c r="CL44" s="137">
        <f t="shared" si="17"/>
        <v>174.11283229712896</v>
      </c>
      <c r="CM44" s="75">
        <f t="shared" si="18"/>
        <v>0.12956540711199485</v>
      </c>
      <c r="CN44" s="76">
        <f t="shared" si="19"/>
        <v>162.42546263736779</v>
      </c>
      <c r="CO44" s="75">
        <f t="shared" si="20"/>
        <v>0.13888832227226208</v>
      </c>
      <c r="CP44" s="76">
        <f t="shared" si="8"/>
        <v>1.0537319849169255</v>
      </c>
      <c r="CQ44" s="75">
        <f t="shared" si="21"/>
        <v>0</v>
      </c>
      <c r="CR44" s="76">
        <f t="shared" si="9"/>
        <v>10.633637674844234</v>
      </c>
      <c r="CS44" s="75">
        <f t="shared" si="22"/>
        <v>0</v>
      </c>
      <c r="CT44" s="76">
        <f t="shared" si="10"/>
        <v>10.870654274585487</v>
      </c>
      <c r="CU44" s="77">
        <f t="shared" si="23"/>
        <v>0</v>
      </c>
      <c r="CV44" s="18"/>
      <c r="CW44" s="1078">
        <f t="shared" si="24"/>
        <v>22.559000000000001</v>
      </c>
      <c r="CX44" s="1081">
        <f>VLOOKUP($AX44&amp;"_"&amp;$CW$14,データシート1!$A:$BS,MATCH($CW$12&amp;"_"&amp;CX$20,データシート1!$A$1:$BS$1,0),0)</f>
        <v>22.559000000000001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22.559000000000001</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33346</v>
      </c>
      <c r="AY45" s="20" t="str">
        <f>IF(IFERROR(比較地域マスタ!$Z30,"")=0,"",IFERROR(比較地域マスタ!$Z30,""))</f>
        <v>和気町</v>
      </c>
      <c r="BB45" s="122" t="str">
        <f t="shared" si="0"/>
        <v>33346</v>
      </c>
      <c r="BC45" s="123" t="str">
        <f t="shared" si="0"/>
        <v>和気町</v>
      </c>
      <c r="BD45" s="40">
        <f t="shared" si="14"/>
        <v>186.74646660218153</v>
      </c>
      <c r="BE45" s="40">
        <f t="shared" si="15"/>
        <v>123.98989015425283</v>
      </c>
      <c r="BF45" s="40">
        <f>VLOOKUP($AX45&amp;"_"&amp;$BC$14,データシート1!$A:$BS,MATCH($BC$12&amp;"_"&amp;BF$20,データシート1!$A$1:$BS$1,0),0)</f>
        <v>119.1298374723911</v>
      </c>
      <c r="BG45" s="40">
        <f>VLOOKUP($AX45&amp;"_"&amp;$BC$14,データシート1!$A:$BS,MATCH($BC$12&amp;"_"&amp;BG$20,データシート1!$A$1:$BS$1,0),0)</f>
        <v>0.58105133522771391</v>
      </c>
      <c r="BH45" s="40">
        <f>VLOOKUP($AX45&amp;"_"&amp;$BC$14,データシート1!$A:$BS,MATCH($BC$12&amp;"_"&amp;BH$20,データシート1!$A$1:$BS$1,0),0)</f>
        <v>4.2790013466340167</v>
      </c>
      <c r="BI45" s="40">
        <f>VLOOKUP($AX45&amp;"_"&amp;$BC$14,データシート1!$A:$BS,MATCH($BC$12&amp;"_"&amp;BI$20,データシート1!$A$1:$BS$1,0),0)</f>
        <v>12.923545536840427</v>
      </c>
      <c r="BJ45" s="40">
        <f>VLOOKUP($AX45&amp;"_"&amp;$BC$14,データシート1!$A:$BS,MATCH($BC$12&amp;"_"&amp;BJ$20,データシート1!$A$1:$BS$1,0),0)</f>
        <v>19.594541308394771</v>
      </c>
      <c r="BK45" s="40">
        <f t="shared" si="1"/>
        <v>28.552658731493477</v>
      </c>
      <c r="BL45" s="40">
        <f t="shared" si="2"/>
        <v>27.735016438512645</v>
      </c>
      <c r="BM45" s="40">
        <f>VLOOKUP($AX45&amp;"_"&amp;$BC$14,データシート1!$A:$BS,MATCH($BC$12&amp;"_"&amp;BM$20,データシート1!$A$1:$BS$1,0),0)</f>
        <v>12.464757574610339</v>
      </c>
      <c r="BN45" s="40">
        <f>VLOOKUP($AX45&amp;"_"&amp;$BC$14,データシート1!$A:$BS,MATCH($BC$12&amp;"_"&amp;BN$20,データシート1!$A$1:$BS$1,0),0)</f>
        <v>15.270258863902308</v>
      </c>
      <c r="BO45" s="40">
        <f>VLOOKUP($AX45&amp;"_"&amp;$BC$14,データシート1!$A:$BS,MATCH($BC$12&amp;"_"&amp;BO$20,データシート1!$A$1:$BS$1,0),0)</f>
        <v>0.81764229298083024</v>
      </c>
      <c r="BP45" s="40">
        <f>VLOOKUP($AX45&amp;"_"&amp;$BC$14,データシート1!$A:$BS,MATCH($BC$12&amp;"_"&amp;BP$20,データシート1!$A$1:$BS$1,0),0)</f>
        <v>0</v>
      </c>
      <c r="BQ45" s="40">
        <f>VLOOKUP($AX45&amp;"_"&amp;$BC$14,データシート1!$A:$BS,MATCH($BC$12&amp;"_"&amp;BQ$20,データシート1!$A$1:$BS$1,0),0)</f>
        <v>1.6858308712000001</v>
      </c>
      <c r="BR45" s="41">
        <f t="shared" si="3"/>
        <v>186.74646660218153</v>
      </c>
      <c r="BT45" s="134" t="str">
        <f t="shared" si="4"/>
        <v>和気町</v>
      </c>
      <c r="BU45" s="38">
        <f t="shared" si="25"/>
        <v>186.74646660218153</v>
      </c>
      <c r="BV45" s="69">
        <f t="shared" si="16"/>
        <v>0.6639477169781397</v>
      </c>
      <c r="BW45" s="69">
        <f t="shared" si="16"/>
        <v>0.63792284609147976</v>
      </c>
      <c r="BX45" s="69">
        <f t="shared" si="16"/>
        <v>3.1114448685420331E-3</v>
      </c>
      <c r="BY45" s="69">
        <f t="shared" si="16"/>
        <v>2.2913426018117928E-2</v>
      </c>
      <c r="BZ45" s="69">
        <f t="shared" si="16"/>
        <v>6.920369510589422E-2</v>
      </c>
      <c r="CA45" s="69">
        <f t="shared" si="32"/>
        <v>0.10492590122273228</v>
      </c>
      <c r="CB45" s="69">
        <f t="shared" si="32"/>
        <v>0.15289530908404311</v>
      </c>
      <c r="CC45" s="69">
        <f t="shared" si="32"/>
        <v>0.14851695425967781</v>
      </c>
      <c r="CD45" s="69">
        <f t="shared" si="32"/>
        <v>6.6746952707616741E-2</v>
      </c>
      <c r="CE45" s="69">
        <f t="shared" si="32"/>
        <v>8.1770001552061086E-2</v>
      </c>
      <c r="CF45" s="69">
        <f t="shared" si="32"/>
        <v>4.3783548243652749E-3</v>
      </c>
      <c r="CG45" s="69">
        <f t="shared" si="32"/>
        <v>0</v>
      </c>
      <c r="CH45" s="69">
        <f t="shared" si="32"/>
        <v>9.0273776091906333E-3</v>
      </c>
      <c r="CI45" s="135">
        <f t="shared" si="6"/>
        <v>1</v>
      </c>
      <c r="CK45" s="136" t="str">
        <f t="shared" si="7"/>
        <v>和気町</v>
      </c>
      <c r="CL45" s="137">
        <f t="shared" si="17"/>
        <v>123.98989015425283</v>
      </c>
      <c r="CM45" s="75">
        <f t="shared" si="18"/>
        <v>7.1078375737215024E-2</v>
      </c>
      <c r="CN45" s="76">
        <f t="shared" si="19"/>
        <v>119.1298374723911</v>
      </c>
      <c r="CO45" s="75">
        <f t="shared" si="20"/>
        <v>7.3978108146436905E-2</v>
      </c>
      <c r="CP45" s="76">
        <f t="shared" si="8"/>
        <v>0.58105133522771391</v>
      </c>
      <c r="CQ45" s="75">
        <f t="shared" si="21"/>
        <v>0</v>
      </c>
      <c r="CR45" s="76">
        <f t="shared" si="9"/>
        <v>4.2790013466340167</v>
      </c>
      <c r="CS45" s="75">
        <f t="shared" si="22"/>
        <v>0</v>
      </c>
      <c r="CT45" s="76">
        <f t="shared" si="10"/>
        <v>12.923545536840427</v>
      </c>
      <c r="CU45" s="77">
        <f t="shared" si="23"/>
        <v>0</v>
      </c>
      <c r="CV45" s="18"/>
      <c r="CW45" s="1078">
        <f t="shared" si="24"/>
        <v>8.8130000000000006</v>
      </c>
      <c r="CX45" s="1081">
        <f>VLOOKUP($AX45&amp;"_"&amp;$CW$14,データシート1!$A:$BS,MATCH($CW$12&amp;"_"&amp;CX$20,データシート1!$A$1:$BS$1,0),0)</f>
        <v>8.8130000000000006</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8.8130000000000006</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2</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28586</v>
      </c>
      <c r="AY46" s="20" t="str">
        <f>IF(IFERROR(比較地域マスタ!$Z31,"")=0,"",IFERROR(比較地域マスタ!$Z31,""))</f>
        <v>新温泉町</v>
      </c>
      <c r="BB46" s="122" t="str">
        <f t="shared" si="0"/>
        <v>28586</v>
      </c>
      <c r="BC46" s="123" t="str">
        <f t="shared" si="0"/>
        <v>新温泉町</v>
      </c>
      <c r="BD46" s="40">
        <f t="shared" si="14"/>
        <v>82.306171542980735</v>
      </c>
      <c r="BE46" s="40">
        <f t="shared" si="15"/>
        <v>27.030822140441888</v>
      </c>
      <c r="BF46" s="40">
        <f>VLOOKUP($AX46&amp;"_"&amp;$BC$14,データシート1!$A:$BS,MATCH($BC$12&amp;"_"&amp;BF$20,データシート1!$A$1:$BS$1,0),0)</f>
        <v>18.95995071224063</v>
      </c>
      <c r="BG46" s="40">
        <f>VLOOKUP($AX46&amp;"_"&amp;$BC$14,データシート1!$A:$BS,MATCH($BC$12&amp;"_"&amp;BG$20,データシート1!$A$1:$BS$1,0),0)</f>
        <v>1.1897314790326574</v>
      </c>
      <c r="BH46" s="40">
        <f>VLOOKUP($AX46&amp;"_"&amp;$BC$14,データシート1!$A:$BS,MATCH($BC$12&amp;"_"&amp;BH$20,データシート1!$A$1:$BS$1,0),0)</f>
        <v>6.8811399491685981</v>
      </c>
      <c r="BI46" s="40">
        <f>VLOOKUP($AX46&amp;"_"&amp;$BC$14,データシート1!$A:$BS,MATCH($BC$12&amp;"_"&amp;BI$20,データシート1!$A$1:$BS$1,0),0)</f>
        <v>13.951317499875579</v>
      </c>
      <c r="BJ46" s="40">
        <f>VLOOKUP($AX46&amp;"_"&amp;$BC$14,データシート1!$A:$BS,MATCH($BC$12&amp;"_"&amp;BJ$20,データシート1!$A$1:$BS$1,0),0)</f>
        <v>11.034124820013931</v>
      </c>
      <c r="BK46" s="40">
        <f t="shared" si="1"/>
        <v>28.269281204806187</v>
      </c>
      <c r="BL46" s="40">
        <f t="shared" si="2"/>
        <v>27.445565705206981</v>
      </c>
      <c r="BM46" s="40">
        <f>VLOOKUP($AX46&amp;"_"&amp;$BC$14,データシート1!$A:$BS,MATCH($BC$12&amp;"_"&amp;BM$20,データシート1!$A$1:$BS$1,0),0)</f>
        <v>11.191272743253492</v>
      </c>
      <c r="BN46" s="40">
        <f>VLOOKUP($AX46&amp;"_"&amp;$BC$14,データシート1!$A:$BS,MATCH($BC$12&amp;"_"&amp;BN$20,データシート1!$A$1:$BS$1,0),0)</f>
        <v>16.254292961953489</v>
      </c>
      <c r="BO46" s="40">
        <f>VLOOKUP($AX46&amp;"_"&amp;$BC$14,データシート1!$A:$BS,MATCH($BC$12&amp;"_"&amp;BO$20,データシート1!$A$1:$BS$1,0),0)</f>
        <v>0.82371549959920665</v>
      </c>
      <c r="BP46" s="40">
        <f>VLOOKUP($AX46&amp;"_"&amp;$BC$14,データシート1!$A:$BS,MATCH($BC$12&amp;"_"&amp;BP$20,データシート1!$A$1:$BS$1,0),0)</f>
        <v>0</v>
      </c>
      <c r="BQ46" s="40">
        <f>VLOOKUP($AX46&amp;"_"&amp;$BC$14,データシート1!$A:$BS,MATCH($BC$12&amp;"_"&amp;BQ$20,データシート1!$A$1:$BS$1,0),0)</f>
        <v>2.0206258778431492</v>
      </c>
      <c r="BR46" s="41">
        <f t="shared" si="3"/>
        <v>82.306171542980735</v>
      </c>
      <c r="BT46" s="134" t="str">
        <f t="shared" si="4"/>
        <v>新温泉町</v>
      </c>
      <c r="BU46" s="38">
        <f t="shared" si="25"/>
        <v>82.306171542980735</v>
      </c>
      <c r="BV46" s="69">
        <f t="shared" si="16"/>
        <v>0.32841792582134921</v>
      </c>
      <c r="BW46" s="69">
        <f t="shared" si="16"/>
        <v>0.23035879760656391</v>
      </c>
      <c r="BX46" s="69">
        <f t="shared" si="16"/>
        <v>1.4454948598980492E-2</v>
      </c>
      <c r="BY46" s="69">
        <f t="shared" si="16"/>
        <v>8.3604179615804741E-2</v>
      </c>
      <c r="BZ46" s="69">
        <f t="shared" si="16"/>
        <v>0.16950512019126202</v>
      </c>
      <c r="CA46" s="69">
        <f t="shared" si="32"/>
        <v>0.13406193743626929</v>
      </c>
      <c r="CB46" s="69">
        <f t="shared" si="32"/>
        <v>0.34346490275086861</v>
      </c>
      <c r="CC46" s="69">
        <f t="shared" si="32"/>
        <v>0.33345695943195164</v>
      </c>
      <c r="CD46" s="69">
        <f t="shared" si="32"/>
        <v>0.13597124654752465</v>
      </c>
      <c r="CE46" s="69">
        <f t="shared" si="32"/>
        <v>0.19748571288442698</v>
      </c>
      <c r="CF46" s="69">
        <f t="shared" si="32"/>
        <v>1.0007943318916952E-2</v>
      </c>
      <c r="CG46" s="69">
        <f t="shared" si="32"/>
        <v>0</v>
      </c>
      <c r="CH46" s="69">
        <f t="shared" si="32"/>
        <v>2.4550113800250899E-2</v>
      </c>
      <c r="CI46" s="135">
        <f t="shared" si="6"/>
        <v>1</v>
      </c>
      <c r="CK46" s="136" t="str">
        <f t="shared" si="7"/>
        <v>新温泉町</v>
      </c>
      <c r="CL46" s="137">
        <f t="shared" si="17"/>
        <v>27.030822140441888</v>
      </c>
      <c r="CM46" s="75">
        <f t="shared" si="18"/>
        <v>0.10580514292686052</v>
      </c>
      <c r="CN46" s="76">
        <f t="shared" si="19"/>
        <v>18.95995071224063</v>
      </c>
      <c r="CO46" s="75">
        <f t="shared" si="20"/>
        <v>0.15084427398609063</v>
      </c>
      <c r="CP46" s="76">
        <f t="shared" si="8"/>
        <v>1.1897314790326574</v>
      </c>
      <c r="CQ46" s="75">
        <f t="shared" si="21"/>
        <v>0</v>
      </c>
      <c r="CR46" s="76">
        <f t="shared" si="9"/>
        <v>6.8811399491685981</v>
      </c>
      <c r="CS46" s="75">
        <f t="shared" si="22"/>
        <v>0</v>
      </c>
      <c r="CT46" s="76">
        <f t="shared" si="10"/>
        <v>13.951317499875579</v>
      </c>
      <c r="CU46" s="77">
        <f t="shared" si="23"/>
        <v>0</v>
      </c>
      <c r="CV46" s="18"/>
      <c r="CW46" s="1078">
        <f t="shared" si="24"/>
        <v>2.86</v>
      </c>
      <c r="CX46" s="1081">
        <f>VLOOKUP($AX46&amp;"_"&amp;$CW$14,データシート1!$A:$BS,MATCH($CW$12&amp;"_"&amp;CX$20,データシート1!$A$1:$BS$1,0),0)</f>
        <v>2.86</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2.86</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42322</v>
      </c>
      <c r="AY47" s="20" t="str">
        <f>IF(IFERROR(比較地域マスタ!$Z32,"")=0,"",IFERROR(比較地域マスタ!$Z32,""))</f>
        <v>川棚町</v>
      </c>
      <c r="BB47" s="122" t="str">
        <f t="shared" si="0"/>
        <v>42322</v>
      </c>
      <c r="BC47" s="123" t="str">
        <f t="shared" si="0"/>
        <v>川棚町</v>
      </c>
      <c r="BD47" s="40">
        <f t="shared" si="14"/>
        <v>68.227292544588039</v>
      </c>
      <c r="BE47" s="40">
        <f t="shared" si="15"/>
        <v>21.599720848575924</v>
      </c>
      <c r="BF47" s="40">
        <f>VLOOKUP($AX47&amp;"_"&amp;$BC$14,データシート1!$A:$BS,MATCH($BC$12&amp;"_"&amp;BF$20,データシート1!$A$1:$BS$1,0),0)</f>
        <v>15.543614649000061</v>
      </c>
      <c r="BG47" s="40">
        <f>VLOOKUP($AX47&amp;"_"&amp;$BC$14,データシート1!$A:$BS,MATCH($BC$12&amp;"_"&amp;BG$20,データシート1!$A$1:$BS$1,0),0)</f>
        <v>0.65821969718679507</v>
      </c>
      <c r="BH47" s="40">
        <f>VLOOKUP($AX47&amp;"_"&amp;$BC$14,データシート1!$A:$BS,MATCH($BC$12&amp;"_"&amp;BH$20,データシート1!$A$1:$BS$1,0),0)</f>
        <v>5.397886502389067</v>
      </c>
      <c r="BI47" s="40">
        <f>VLOOKUP($AX47&amp;"_"&amp;$BC$14,データシート1!$A:$BS,MATCH($BC$12&amp;"_"&amp;BI$20,データシート1!$A$1:$BS$1,0),0)</f>
        <v>11.193026889748589</v>
      </c>
      <c r="BJ47" s="40">
        <f>VLOOKUP($AX47&amp;"_"&amp;$BC$14,データシート1!$A:$BS,MATCH($BC$12&amp;"_"&amp;BJ$20,データシート1!$A$1:$BS$1,0),0)</f>
        <v>12.484031730929384</v>
      </c>
      <c r="BK47" s="40">
        <f t="shared" si="1"/>
        <v>22.114903949870644</v>
      </c>
      <c r="BL47" s="40">
        <f t="shared" si="2"/>
        <v>21.180290562810693</v>
      </c>
      <c r="BM47" s="40">
        <f>VLOOKUP($AX47&amp;"_"&amp;$BC$14,データシート1!$A:$BS,MATCH($BC$12&amp;"_"&amp;BM$20,データシート1!$A$1:$BS$1,0),0)</f>
        <v>11.889590249678839</v>
      </c>
      <c r="BN47" s="40">
        <f>VLOOKUP($AX47&amp;"_"&amp;$BC$14,データシート1!$A:$BS,MATCH($BC$12&amp;"_"&amp;BN$20,データシート1!$A$1:$BS$1,0),0)</f>
        <v>9.290700313131854</v>
      </c>
      <c r="BO47" s="40">
        <f>VLOOKUP($AX47&amp;"_"&amp;$BC$14,データシート1!$A:$BS,MATCH($BC$12&amp;"_"&amp;BO$20,データシート1!$A$1:$BS$1,0),0)</f>
        <v>0.81268938661244561</v>
      </c>
      <c r="BP47" s="40">
        <f>VLOOKUP($AX47&amp;"_"&amp;$BC$14,データシート1!$A:$BS,MATCH($BC$12&amp;"_"&amp;BP$20,データシート1!$A$1:$BS$1,0),0)</f>
        <v>0.12192400044750712</v>
      </c>
      <c r="BQ47" s="40">
        <f>VLOOKUP($AX47&amp;"_"&amp;$BC$14,データシート1!$A:$BS,MATCH($BC$12&amp;"_"&amp;BQ$20,データシート1!$A$1:$BS$1,0),0)</f>
        <v>0.83560912546349631</v>
      </c>
      <c r="BR47" s="41">
        <f t="shared" si="3"/>
        <v>68.227292544588039</v>
      </c>
      <c r="BT47" s="134" t="str">
        <f t="shared" si="4"/>
        <v>川棚町</v>
      </c>
      <c r="BU47" s="38">
        <f t="shared" si="25"/>
        <v>68.227292544588039</v>
      </c>
      <c r="BV47" s="69">
        <f t="shared" si="16"/>
        <v>0.31658475725766239</v>
      </c>
      <c r="BW47" s="69">
        <f t="shared" si="16"/>
        <v>0.22782106792295717</v>
      </c>
      <c r="BX47" s="69">
        <f t="shared" si="16"/>
        <v>9.6474544517010409E-3</v>
      </c>
      <c r="BY47" s="69">
        <f t="shared" si="16"/>
        <v>7.9116234883004177E-2</v>
      </c>
      <c r="BZ47" s="69">
        <f t="shared" si="16"/>
        <v>0.16405497671527416</v>
      </c>
      <c r="CA47" s="69">
        <f t="shared" si="32"/>
        <v>0.1829770941411869</v>
      </c>
      <c r="CB47" s="69">
        <f t="shared" si="32"/>
        <v>0.32413573989350475</v>
      </c>
      <c r="CC47" s="69">
        <f t="shared" si="32"/>
        <v>0.31043721321594153</v>
      </c>
      <c r="CD47" s="69">
        <f t="shared" si="32"/>
        <v>0.17426443005793804</v>
      </c>
      <c r="CE47" s="69">
        <f t="shared" si="32"/>
        <v>0.13617278315800346</v>
      </c>
      <c r="CF47" s="69">
        <f t="shared" si="32"/>
        <v>1.1911499874941325E-2</v>
      </c>
      <c r="CG47" s="69">
        <f t="shared" si="32"/>
        <v>1.7870268026219435E-3</v>
      </c>
      <c r="CH47" s="69">
        <f t="shared" si="32"/>
        <v>1.2247431992371782E-2</v>
      </c>
      <c r="CI47" s="135">
        <f t="shared" si="6"/>
        <v>1</v>
      </c>
      <c r="CK47" s="136" t="str">
        <f t="shared" si="7"/>
        <v>川棚町</v>
      </c>
      <c r="CL47" s="137">
        <f t="shared" si="17"/>
        <v>21.599720848575924</v>
      </c>
      <c r="CM47" s="75">
        <f t="shared" si="18"/>
        <v>0.58102602751125032</v>
      </c>
      <c r="CN47" s="76">
        <f t="shared" si="19"/>
        <v>15.543614649000061</v>
      </c>
      <c r="CO47" s="75">
        <f t="shared" si="20"/>
        <v>0.80740550273532141</v>
      </c>
      <c r="CP47" s="76">
        <f t="shared" si="8"/>
        <v>0.65821969718679507</v>
      </c>
      <c r="CQ47" s="75">
        <f t="shared" si="21"/>
        <v>0</v>
      </c>
      <c r="CR47" s="76">
        <f t="shared" si="9"/>
        <v>5.397886502389067</v>
      </c>
      <c r="CS47" s="75">
        <f t="shared" si="22"/>
        <v>0</v>
      </c>
      <c r="CT47" s="76">
        <f t="shared" si="10"/>
        <v>11.193026889748589</v>
      </c>
      <c r="CU47" s="77">
        <f t="shared" si="23"/>
        <v>0</v>
      </c>
      <c r="CV47" s="18"/>
      <c r="CW47" s="1078">
        <f t="shared" si="24"/>
        <v>12.55</v>
      </c>
      <c r="CX47" s="1081">
        <f>VLOOKUP($AX47&amp;"_"&amp;$CW$14,データシート1!$A:$BS,MATCH($CW$12&amp;"_"&amp;CX$20,データシート1!$A$1:$BS$1,0),0)</f>
        <v>12.55</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12.55</v>
      </c>
      <c r="DE47" s="18"/>
      <c r="DF47" s="138">
        <f>VLOOKUP($AX47&amp;"_"&amp;$DF$14,データシート1!$A:$BS,MATCH($DF$12&amp;"_"&amp;DF$20,データシート1!$A$1:$BS$1,0),0)</f>
        <v>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2</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04401</v>
      </c>
      <c r="AY48" s="20" t="str">
        <f>IF(IFERROR(比較地域マスタ!$Z33,"")=0,"",IFERROR(比較地域マスタ!$Z33,""))</f>
        <v>松島町</v>
      </c>
      <c r="BB48" s="122" t="str">
        <f t="shared" si="0"/>
        <v>04401</v>
      </c>
      <c r="BC48" s="123" t="str">
        <f t="shared" si="0"/>
        <v>松島町</v>
      </c>
      <c r="BD48" s="40">
        <f t="shared" si="14"/>
        <v>108.84981912348849</v>
      </c>
      <c r="BE48" s="40">
        <f t="shared" si="15"/>
        <v>6.6852871143434971</v>
      </c>
      <c r="BF48" s="40">
        <f>VLOOKUP($AX48&amp;"_"&amp;$BC$14,データシート1!$A:$BS,MATCH($BC$12&amp;"_"&amp;BF$20,データシート1!$A$1:$BS$1,0),0)</f>
        <v>2.7538968906643491</v>
      </c>
      <c r="BG48" s="40">
        <f>VLOOKUP($AX48&amp;"_"&amp;$BC$14,データシート1!$A:$BS,MATCH($BC$12&amp;"_"&amp;BG$20,データシート1!$A$1:$BS$1,0),0)</f>
        <v>0.71891537710557873</v>
      </c>
      <c r="BH48" s="40">
        <f>VLOOKUP($AX48&amp;"_"&amp;$BC$14,データシート1!$A:$BS,MATCH($BC$12&amp;"_"&amp;BH$20,データシート1!$A$1:$BS$1,0),0)</f>
        <v>3.2124748465735693</v>
      </c>
      <c r="BI48" s="40">
        <f>VLOOKUP($AX48&amp;"_"&amp;$BC$14,データシート1!$A:$BS,MATCH($BC$12&amp;"_"&amp;BI$20,データシート1!$A$1:$BS$1,0),0)</f>
        <v>13.939439692196055</v>
      </c>
      <c r="BJ48" s="40">
        <f>VLOOKUP($AX48&amp;"_"&amp;$BC$14,データシート1!$A:$BS,MATCH($BC$12&amp;"_"&amp;BJ$20,データシート1!$A$1:$BS$1,0),0)</f>
        <v>17.07562995117118</v>
      </c>
      <c r="BK48" s="40">
        <f t="shared" si="1"/>
        <v>69.161916298769739</v>
      </c>
      <c r="BL48" s="40">
        <f t="shared" si="2"/>
        <v>18.587440999550267</v>
      </c>
      <c r="BM48" s="40">
        <f>VLOOKUP($AX48&amp;"_"&amp;$BC$14,データシート1!$A:$BS,MATCH($BC$12&amp;"_"&amp;BM$20,データシート1!$A$1:$BS$1,0),0)</f>
        <v>10.985555962803543</v>
      </c>
      <c r="BN48" s="40">
        <f>VLOOKUP($AX48&amp;"_"&amp;$BC$14,データシート1!$A:$BS,MATCH($BC$12&amp;"_"&amp;BN$20,データシート1!$A$1:$BS$1,0),0)</f>
        <v>7.6018850367467223</v>
      </c>
      <c r="BO48" s="40">
        <f>VLOOKUP($AX48&amp;"_"&amp;$BC$14,データシート1!$A:$BS,MATCH($BC$12&amp;"_"&amp;BO$20,データシート1!$A$1:$BS$1,0),0)</f>
        <v>0.80649825365196481</v>
      </c>
      <c r="BP48" s="40">
        <f>VLOOKUP($AX48&amp;"_"&amp;$BC$14,データシート1!$A:$BS,MATCH($BC$12&amp;"_"&amp;BP$20,データシート1!$A$1:$BS$1,0),0)</f>
        <v>49.767977045567505</v>
      </c>
      <c r="BQ48" s="40">
        <f>VLOOKUP($AX48&amp;"_"&amp;$BC$14,データシート1!$A:$BS,MATCH($BC$12&amp;"_"&amp;BQ$20,データシート1!$A$1:$BS$1,0),0)</f>
        <v>1.9875460670080101</v>
      </c>
      <c r="BR48" s="41">
        <f t="shared" si="3"/>
        <v>108.84981912348849</v>
      </c>
      <c r="BT48" s="134" t="str">
        <f t="shared" si="4"/>
        <v>松島町</v>
      </c>
      <c r="BU48" s="38">
        <f t="shared" si="25"/>
        <v>108.84981912348849</v>
      </c>
      <c r="BV48" s="69">
        <f t="shared" si="16"/>
        <v>6.1417530760975718E-2</v>
      </c>
      <c r="BW48" s="69">
        <f t="shared" si="16"/>
        <v>2.5299967540966646E-2</v>
      </c>
      <c r="BX48" s="69">
        <f t="shared" si="16"/>
        <v>6.6046538514683249E-3</v>
      </c>
      <c r="BY48" s="69">
        <f t="shared" si="16"/>
        <v>2.9512909368540747E-2</v>
      </c>
      <c r="BZ48" s="69">
        <f t="shared" si="16"/>
        <v>0.12806121135012608</v>
      </c>
      <c r="CA48" s="69">
        <f t="shared" si="32"/>
        <v>0.15687329651691137</v>
      </c>
      <c r="CB48" s="69">
        <f t="shared" si="32"/>
        <v>0.63538843569695402</v>
      </c>
      <c r="CC48" s="69">
        <f t="shared" si="32"/>
        <v>0.17076225894746866</v>
      </c>
      <c r="CD48" s="69">
        <f t="shared" si="32"/>
        <v>0.10092397076324577</v>
      </c>
      <c r="CE48" s="69">
        <f t="shared" si="32"/>
        <v>6.9838288184222871E-2</v>
      </c>
      <c r="CF48" s="69">
        <f t="shared" si="32"/>
        <v>7.4092750924740136E-3</v>
      </c>
      <c r="CG48" s="69">
        <f t="shared" si="32"/>
        <v>0.45721690165701134</v>
      </c>
      <c r="CH48" s="69">
        <f t="shared" si="32"/>
        <v>1.8259525675032761E-2</v>
      </c>
      <c r="CI48" s="135">
        <f t="shared" si="6"/>
        <v>1</v>
      </c>
      <c r="CK48" s="136" t="str">
        <f t="shared" si="7"/>
        <v>松島町</v>
      </c>
      <c r="CL48" s="137">
        <f t="shared" si="17"/>
        <v>6.6852871143434971</v>
      </c>
      <c r="CM48" s="75">
        <f t="shared" si="18"/>
        <v>0</v>
      </c>
      <c r="CN48" s="76">
        <f t="shared" si="19"/>
        <v>2.7538968906643491</v>
      </c>
      <c r="CO48" s="75">
        <f t="shared" si="20"/>
        <v>0</v>
      </c>
      <c r="CP48" s="76">
        <f t="shared" si="8"/>
        <v>0.71891537710557873</v>
      </c>
      <c r="CQ48" s="75">
        <f t="shared" si="21"/>
        <v>0</v>
      </c>
      <c r="CR48" s="76">
        <f t="shared" si="9"/>
        <v>3.2124748465735693</v>
      </c>
      <c r="CS48" s="75">
        <f t="shared" si="22"/>
        <v>0</v>
      </c>
      <c r="CT48" s="76">
        <f t="shared" si="10"/>
        <v>13.939439692196055</v>
      </c>
      <c r="CU48" s="77">
        <f t="shared" si="23"/>
        <v>0.16220164152407165</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2.2610000000000001</v>
      </c>
      <c r="DB48" s="1081">
        <f>VLOOKUP($AX48&amp;"_"&amp;$CW$14,データシート1!$A:$BS,MATCH($CW$12&amp;"_"&amp;DB$20,データシート1!$A$1:$BS$1,0),0)</f>
        <v>0</v>
      </c>
      <c r="DC48" s="1081">
        <f>VLOOKUP($AX48&amp;"_"&amp;$CW$14,データシート1!$A:$BS,MATCH($CW$12&amp;"_"&amp;DC$20,データシート1!$A$1:$BS$1,0),0)</f>
        <v>0</v>
      </c>
      <c r="DD48" s="1080">
        <f t="shared" si="11"/>
        <v>2.2610000000000001</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07481</v>
      </c>
      <c r="AY49" s="20" t="str">
        <f>IF(IFERROR(比較地域マスタ!$Z34,"")=0,"",IFERROR(比較地域マスタ!$Z34,""))</f>
        <v>棚倉町</v>
      </c>
      <c r="BB49" s="122" t="str">
        <f t="shared" si="0"/>
        <v>07481</v>
      </c>
      <c r="BC49" s="123" t="str">
        <f t="shared" si="0"/>
        <v>棚倉町</v>
      </c>
      <c r="BD49" s="40">
        <f t="shared" si="14"/>
        <v>125.83988754347534</v>
      </c>
      <c r="BE49" s="40">
        <f t="shared" si="15"/>
        <v>64.387847953701083</v>
      </c>
      <c r="BF49" s="40">
        <f>VLOOKUP($AX49&amp;"_"&amp;$BC$14,データシート1!$A:$BS,MATCH($BC$12&amp;"_"&amp;BF$20,データシート1!$A$1:$BS$1,0),0)</f>
        <v>56.649658740699472</v>
      </c>
      <c r="BG49" s="40">
        <f>VLOOKUP($AX49&amp;"_"&amp;$BC$14,データシート1!$A:$BS,MATCH($BC$12&amp;"_"&amp;BG$20,データシート1!$A$1:$BS$1,0),0)</f>
        <v>1.3457094705976189</v>
      </c>
      <c r="BH49" s="40">
        <f>VLOOKUP($AX49&amp;"_"&amp;$BC$14,データシート1!$A:$BS,MATCH($BC$12&amp;"_"&amp;BH$20,データシート1!$A$1:$BS$1,0),0)</f>
        <v>6.3924797424039967</v>
      </c>
      <c r="BI49" s="40">
        <f>VLOOKUP($AX49&amp;"_"&amp;$BC$14,データシート1!$A:$BS,MATCH($BC$12&amp;"_"&amp;BI$20,データシート1!$A$1:$BS$1,0),0)</f>
        <v>13.650369133410292</v>
      </c>
      <c r="BJ49" s="40">
        <f>VLOOKUP($AX49&amp;"_"&amp;$BC$14,データシート1!$A:$BS,MATCH($BC$12&amp;"_"&amp;BJ$20,データシート1!$A$1:$BS$1,0),0)</f>
        <v>17.411356286662802</v>
      </c>
      <c r="BK49" s="40">
        <f t="shared" si="1"/>
        <v>28.76315184886618</v>
      </c>
      <c r="BL49" s="40">
        <f t="shared" si="2"/>
        <v>27.952349283727404</v>
      </c>
      <c r="BM49" s="40">
        <f>VLOOKUP($AX49&amp;"_"&amp;$BC$14,データシート1!$A:$BS,MATCH($BC$12&amp;"_"&amp;BM$20,データシート1!$A$1:$BS$1,0),0)</f>
        <v>13.865590889102865</v>
      </c>
      <c r="BN49" s="40">
        <f>VLOOKUP($AX49&amp;"_"&amp;$BC$14,データシート1!$A:$BS,MATCH($BC$12&amp;"_"&amp;BN$20,データシート1!$A$1:$BS$1,0),0)</f>
        <v>14.086758394624539</v>
      </c>
      <c r="BO49" s="40">
        <f>VLOOKUP($AX49&amp;"_"&amp;$BC$14,データシート1!$A:$BS,MATCH($BC$12&amp;"_"&amp;BO$20,データシート1!$A$1:$BS$1,0),0)</f>
        <v>0.81080256513877536</v>
      </c>
      <c r="BP49" s="40">
        <f>VLOOKUP($AX49&amp;"_"&amp;$BC$14,データシート1!$A:$BS,MATCH($BC$12&amp;"_"&amp;BP$20,データシート1!$A$1:$BS$1,0),0)</f>
        <v>0</v>
      </c>
      <c r="BQ49" s="40">
        <f>VLOOKUP($AX49&amp;"_"&amp;$BC$14,データシート1!$A:$BS,MATCH($BC$12&amp;"_"&amp;BQ$20,データシート1!$A$1:$BS$1,0),0)</f>
        <v>1.627162320834989</v>
      </c>
      <c r="BR49" s="41">
        <f t="shared" si="3"/>
        <v>125.83988754347534</v>
      </c>
      <c r="BT49" s="134" t="str">
        <f t="shared" si="4"/>
        <v>棚倉町</v>
      </c>
      <c r="BU49" s="38">
        <f t="shared" si="25"/>
        <v>125.83988754347534</v>
      </c>
      <c r="BV49" s="69">
        <f t="shared" si="16"/>
        <v>0.51166485611691503</v>
      </c>
      <c r="BW49" s="69">
        <f t="shared" si="16"/>
        <v>0.45017251561932675</v>
      </c>
      <c r="BX49" s="69">
        <f t="shared" si="16"/>
        <v>1.0693822895643492E-2</v>
      </c>
      <c r="BY49" s="69">
        <f t="shared" si="16"/>
        <v>5.0798517601944884E-2</v>
      </c>
      <c r="BZ49" s="69">
        <f t="shared" si="16"/>
        <v>0.10847410467284742</v>
      </c>
      <c r="CA49" s="69">
        <f t="shared" si="32"/>
        <v>0.13836118758964641</v>
      </c>
      <c r="CB49" s="69">
        <f t="shared" si="32"/>
        <v>0.22856943382859465</v>
      </c>
      <c r="CC49" s="69">
        <f t="shared" si="32"/>
        <v>0.22212630533439079</v>
      </c>
      <c r="CD49" s="69">
        <f t="shared" si="32"/>
        <v>0.11018438715874218</v>
      </c>
      <c r="CE49" s="69">
        <f t="shared" si="32"/>
        <v>0.11194191817564861</v>
      </c>
      <c r="CF49" s="69">
        <f t="shared" si="32"/>
        <v>6.4431284942038603E-3</v>
      </c>
      <c r="CG49" s="69">
        <f t="shared" si="32"/>
        <v>0</v>
      </c>
      <c r="CH49" s="69">
        <f t="shared" si="32"/>
        <v>1.2930417791996473E-2</v>
      </c>
      <c r="CI49" s="135">
        <f t="shared" si="6"/>
        <v>1</v>
      </c>
      <c r="CK49" s="136" t="str">
        <f t="shared" si="7"/>
        <v>棚倉町</v>
      </c>
      <c r="CL49" s="137">
        <f t="shared" si="17"/>
        <v>64.387847953701083</v>
      </c>
      <c r="CM49" s="75">
        <f t="shared" si="18"/>
        <v>1</v>
      </c>
      <c r="CN49" s="76">
        <f t="shared" si="19"/>
        <v>56.649658740699472</v>
      </c>
      <c r="CO49" s="75">
        <f t="shared" si="20"/>
        <v>1</v>
      </c>
      <c r="CP49" s="76">
        <f t="shared" si="8"/>
        <v>1.3457094705976189</v>
      </c>
      <c r="CQ49" s="75">
        <f t="shared" si="21"/>
        <v>0</v>
      </c>
      <c r="CR49" s="76">
        <f t="shared" si="9"/>
        <v>6.3924797424039967</v>
      </c>
      <c r="CS49" s="75">
        <f t="shared" si="22"/>
        <v>0</v>
      </c>
      <c r="CT49" s="76">
        <f t="shared" si="10"/>
        <v>13.650369133410292</v>
      </c>
      <c r="CU49" s="77">
        <f t="shared" si="23"/>
        <v>0</v>
      </c>
      <c r="CV49" s="18"/>
      <c r="CW49" s="1078">
        <f t="shared" si="24"/>
        <v>94.263000000000005</v>
      </c>
      <c r="CX49" s="1081">
        <f>VLOOKUP($AX49&amp;"_"&amp;$CW$14,データシート1!$A:$BS,MATCH($CW$12&amp;"_"&amp;CX$20,データシート1!$A$1:$BS$1,0),0)</f>
        <v>94.263000000000005</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94.263000000000005</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羽後町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秋田県</v>
      </c>
      <c r="AY4" s="261" t="str">
        <f>年度マスタ!$J4</f>
        <v>羽後町</v>
      </c>
      <c r="AZ4" s="261" t="str">
        <f>年度マスタ!$K4</f>
        <v>05463</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46492</v>
      </c>
      <c r="AY13" s="20" t="str">
        <f>IF(IFERROR(比較地域マスタ!$Z6,"")=0,"",IFERROR(比較地域マスタ!$Z6,""))</f>
        <v>肝付町</v>
      </c>
      <c r="BC13" s="960" t="str">
        <f t="shared" ref="BC13:BC59" si="0">AX13</f>
        <v>46492</v>
      </c>
      <c r="BD13" s="123" t="str">
        <f>AY13</f>
        <v>肝付町</v>
      </c>
      <c r="BE13" s="40">
        <f>VLOOKUP($BC13&amp;"_"&amp;$AZ$7,データシート1!$A:$BS,MATCH("cb_"&amp;BE$12,データシート1!$A$1:$BS$1,0),0)</f>
        <v>3068.5710000000031</v>
      </c>
      <c r="BF13" s="40">
        <f>VLOOKUP($BC13&amp;"_"&amp;$AZ$7,データシート1!$A:$BS,MATCH("cb_"&amp;BF$12,データシート1!$A$1:$BS$1,0),0)</f>
        <v>20876.900000000001</v>
      </c>
      <c r="BG13" s="40">
        <f>VLOOKUP($BC13&amp;"_"&amp;$AZ$7,データシート1!$A:$BS,MATCH("cb_"&amp;BG$12,データシート1!$A$1:$BS$1,0),0)</f>
        <v>30039</v>
      </c>
      <c r="BH13" s="40">
        <f>VLOOKUP($BC13&amp;"_"&amp;$AZ$7,データシート1!$A:$BS,MATCH("cb_"&amp;BH$12,データシート1!$A$1:$BS$1,0),0)</f>
        <v>3091.4</v>
      </c>
      <c r="BI13" s="40">
        <f>VLOOKUP($BC13&amp;"_"&amp;$AZ$7,データシート1!$A:$BS,MATCH("cb_"&amp;BI$12,データシート1!$A$1:$BS$1,0),0)</f>
        <v>0</v>
      </c>
      <c r="BJ13" s="40">
        <f>VLOOKUP($BC13&amp;"_"&amp;$AZ$7,データシート1!$A:$BS,MATCH("cb_"&amp;BJ$12,データシート1!$A$1:$BS$1,0),0)</f>
        <v>0</v>
      </c>
      <c r="BK13" s="40">
        <f>SUM(BE13:BJ13)</f>
        <v>57075.871000000006</v>
      </c>
      <c r="BL13" s="42"/>
      <c r="BM13" s="960" t="str">
        <f>AX13</f>
        <v>46492</v>
      </c>
      <c r="BN13" s="123" t="str">
        <f>AY13</f>
        <v>肝付町</v>
      </c>
      <c r="BO13" s="40">
        <f>BE13*VLOOKUP(BO$12,別紙!$B$4:$E$10,MATCH("設備利用率",別紙!$B$4:$E$4,0),0)/100*8760/10^3</f>
        <v>3682.6534285200032</v>
      </c>
      <c r="BP13" s="40">
        <f>BF13*VLOOKUP(BP$12,別紙!$B$4:$E$10,MATCH("設備利用率",別紙!$B$4:$E$4,0),0)/100*8760/10^3</f>
        <v>27615.128244</v>
      </c>
      <c r="BQ13" s="40">
        <f>BG13*VLOOKUP(BQ$12,別紙!$B$4:$E$10,MATCH("設備利用率",別紙!$B$4:$E$4,0),0)/100*8760/10^3</f>
        <v>65259.126720000007</v>
      </c>
      <c r="BR13" s="40">
        <f>BH13*VLOOKUP(BR$12,別紙!$B$4:$E$10,MATCH("設備利用率",別紙!$B$4:$E$4,0),0)/100*8760/10^3</f>
        <v>16248.398399999998</v>
      </c>
      <c r="BS13" s="40">
        <f>BI13*VLOOKUP(BS$12,別紙!$B$4:$E$10,MATCH("設備利用率",別紙!$B$4:$E$4,0),0)/100*8760/10^3</f>
        <v>0</v>
      </c>
      <c r="BT13" s="40">
        <f>BJ13*VLOOKUP(BT$12,別紙!$B$4:$E$10,MATCH("設備利用率",別紙!$B$4:$E$4,0),0)/100*8760/10^3</f>
        <v>0</v>
      </c>
      <c r="BU13" s="40">
        <f>SUM(BO13:BT13)</f>
        <v>112805.30679252002</v>
      </c>
      <c r="BV13" s="42"/>
      <c r="BW13" s="38" t="str">
        <f>AX13</f>
        <v>46492</v>
      </c>
      <c r="BX13" s="38" t="str">
        <f>AY13</f>
        <v>肝付町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78154.002264640745</v>
      </c>
      <c r="BZ13" s="42"/>
      <c r="CA13" s="38" t="str">
        <f>AX13</f>
        <v>46492</v>
      </c>
      <c r="CB13" s="38" t="str">
        <f>AY13</f>
        <v>肝付町</v>
      </c>
      <c r="CC13" s="260">
        <f>BO13/$BY13</f>
        <v>4.7120471400172274E-2</v>
      </c>
      <c r="CD13" s="260">
        <f t="shared" ref="CD13:CH28" si="1">BP13/$BY13</f>
        <v>0.35334247055564966</v>
      </c>
      <c r="CE13" s="260">
        <f t="shared" si="1"/>
        <v>0.8350068432710992</v>
      </c>
      <c r="CF13" s="260">
        <f t="shared" si="1"/>
        <v>0.20790232015221144</v>
      </c>
      <c r="CG13" s="260">
        <f t="shared" si="1"/>
        <v>0</v>
      </c>
      <c r="CH13" s="260">
        <f t="shared" si="1"/>
        <v>0</v>
      </c>
      <c r="CI13" s="260">
        <f>BU13/BY13</f>
        <v>1.4433721053791326</v>
      </c>
      <c r="CK13" s="20" t="str">
        <f>AX13</f>
        <v>46492</v>
      </c>
      <c r="CL13" s="20" t="str">
        <f>AY13</f>
        <v>肝付町</v>
      </c>
      <c r="CM13" s="20">
        <f>VLOOKUP($CK13&amp;"_"&amp;$AZ$7,データシート1!$A:$BS,MATCH("ca_太陽光発電（10kW未満）",データシート1!$A$1:$BS$1,0),0)</f>
        <v>553</v>
      </c>
      <c r="CN13" s="20">
        <f>VLOOKUP($CK13&amp;"_"&amp;$AZ$5,データシート1!$A:$BS,MATCH("ab_家庭",データシート1!$A$1:$BS$1,0),0)</f>
        <v>7735</v>
      </c>
      <c r="CO13" s="260">
        <f>CM13/CN13</f>
        <v>7.1493212669683254E-2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20362</v>
      </c>
      <c r="AY14" s="20" t="str">
        <f>IF(IFERROR(比較地域マスタ!$Z7,"")=0,"",IFERROR(比較地域マスタ!$Z7,""))</f>
        <v>富士見町</v>
      </c>
      <c r="BC14" s="960" t="str">
        <f t="shared" si="0"/>
        <v>20362</v>
      </c>
      <c r="BD14" s="123" t="str">
        <f t="shared" ref="BD14:BD60" si="2">AY14</f>
        <v>富士見町</v>
      </c>
      <c r="BE14" s="40">
        <f>VLOOKUP($BC14&amp;"_"&amp;$AZ$7,データシート1!$A:$BS,MATCH("cb_"&amp;BE$12,データシート1!$A$1:$BS$1,0),0)</f>
        <v>3223.0000000000005</v>
      </c>
      <c r="BF14" s="40">
        <f>VLOOKUP($BC14&amp;"_"&amp;$AZ$7,データシート1!$A:$BS,MATCH("cb_"&amp;BF$12,データシート1!$A$1:$BS$1,0),0)</f>
        <v>44884.899999999987</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48107.899999999987</v>
      </c>
      <c r="BL14" s="42"/>
      <c r="BM14" s="960" t="str">
        <f t="shared" ref="BM14:BM60" si="4">AX14</f>
        <v>20362</v>
      </c>
      <c r="BN14" s="123" t="str">
        <f t="shared" ref="BN14:BN60" si="5">AY14</f>
        <v>富士見町</v>
      </c>
      <c r="BO14" s="40">
        <f>BE14*VLOOKUP(BO$12,別紙!$B$4:$E$10,MATCH("設備利用率",別紙!$B$4:$E$4,0),0)/100*8760/10^3</f>
        <v>3867.9867600000002</v>
      </c>
      <c r="BP14" s="40">
        <f>BF14*VLOOKUP(BP$12,別紙!$B$4:$E$10,MATCH("設備利用率",別紙!$B$4:$E$4,0),0)/100*8760/10^3</f>
        <v>59371.950323999976</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63239.937083999976</v>
      </c>
      <c r="BV14" s="42"/>
      <c r="BW14" s="38" t="str">
        <f t="shared" ref="BW14:BW60" si="7">AX14</f>
        <v>20362</v>
      </c>
      <c r="BX14" s="38" t="str">
        <f t="shared" ref="BX14:BX60" si="8">AY14</f>
        <v>富士見町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92746.095472958041</v>
      </c>
      <c r="BZ14" s="42"/>
      <c r="CA14" s="38" t="str">
        <f t="shared" ref="CA14:CA60" si="9">AX14</f>
        <v>20362</v>
      </c>
      <c r="CB14" s="38" t="str">
        <f t="shared" ref="CB14:CB60" si="10">AY14</f>
        <v>富士見町</v>
      </c>
      <c r="CC14" s="260">
        <f t="shared" ref="CC14:CC60" si="11">BO14/$BY14</f>
        <v>4.1705116967730341E-2</v>
      </c>
      <c r="CD14" s="260">
        <f t="shared" si="1"/>
        <v>0.64015579331111616</v>
      </c>
      <c r="CE14" s="260">
        <f t="shared" si="1"/>
        <v>0</v>
      </c>
      <c r="CF14" s="260">
        <f t="shared" si="1"/>
        <v>0</v>
      </c>
      <c r="CG14" s="260">
        <f t="shared" si="1"/>
        <v>0</v>
      </c>
      <c r="CH14" s="260">
        <f t="shared" si="1"/>
        <v>0</v>
      </c>
      <c r="CI14" s="260">
        <f t="shared" ref="CI14:CI60" si="12">BU14/BY14</f>
        <v>0.68186091027884654</v>
      </c>
      <c r="CK14" s="20" t="str">
        <f t="shared" ref="CK14:CK60" si="13">AX14</f>
        <v>20362</v>
      </c>
      <c r="CL14" s="20" t="str">
        <f t="shared" ref="CL14:CL60" si="14">AY14</f>
        <v>富士見町</v>
      </c>
      <c r="CM14" s="20">
        <f>VLOOKUP($CK14&amp;"_"&amp;$AZ$7,データシート1!$A:$BS,MATCH("ca_太陽光発電（10kW未満）",データシート1!$A$1:$BS$1,0),0)</f>
        <v>694</v>
      </c>
      <c r="CN14" s="20">
        <f>VLOOKUP($CK14&amp;"_"&amp;$AZ$5,データシート1!$A:$BS,MATCH("ab_家庭",データシート1!$A$1:$BS$1,0),0)</f>
        <v>6128</v>
      </c>
      <c r="CO14" s="260">
        <f t="shared" ref="CO14:CO60" si="15">CM14/CN14</f>
        <v>0.11325065274151436</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07368</v>
      </c>
      <c r="AY15" s="20" t="str">
        <f>IF(IFERROR(比較地域マスタ!$Z8,"")=0,"",IFERROR(比較地域マスタ!$Z8,""))</f>
        <v>南会津町</v>
      </c>
      <c r="BC15" s="960" t="str">
        <f t="shared" si="0"/>
        <v>07368</v>
      </c>
      <c r="BD15" s="123" t="str">
        <f t="shared" si="2"/>
        <v>南会津町</v>
      </c>
      <c r="BE15" s="40">
        <f>VLOOKUP($BC15&amp;"_"&amp;$AZ$7,データシート1!$A:$BS,MATCH("cb_"&amp;BE$12,データシート1!$A$1:$BS$1,0),0)</f>
        <v>783.89999999999986</v>
      </c>
      <c r="BF15" s="40">
        <f>VLOOKUP($BC15&amp;"_"&amp;$AZ$7,データシート1!$A:$BS,MATCH("cb_"&amp;BF$12,データシート1!$A$1:$BS$1,0),0)</f>
        <v>11867.5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12651.4</v>
      </c>
      <c r="BL15" s="42"/>
      <c r="BM15" s="960" t="str">
        <f t="shared" si="4"/>
        <v>07368</v>
      </c>
      <c r="BN15" s="123" t="str">
        <f t="shared" si="5"/>
        <v>南会津町</v>
      </c>
      <c r="BO15" s="40">
        <f>BE15*VLOOKUP(BO$12,別紙!$B$4:$E$10,MATCH("設備利用率",別紙!$B$4:$E$4,0),0)/100*8760/10^3</f>
        <v>940.77406799999983</v>
      </c>
      <c r="BP15" s="40">
        <f>BF15*VLOOKUP(BP$12,別紙!$B$4:$E$10,MATCH("設備利用率",別紙!$B$4:$E$4,0),0)/100*8760/10^3</f>
        <v>15697.854300000001</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16638.628368000002</v>
      </c>
      <c r="BV15" s="42"/>
      <c r="BW15" s="38" t="str">
        <f t="shared" si="7"/>
        <v>07368</v>
      </c>
      <c r="BX15" s="38" t="str">
        <f t="shared" si="8"/>
        <v>南会津町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83292.70935737394</v>
      </c>
      <c r="BZ15" s="42"/>
      <c r="CA15" s="38" t="str">
        <f t="shared" si="9"/>
        <v>07368</v>
      </c>
      <c r="CB15" s="38" t="str">
        <f t="shared" si="10"/>
        <v>南会津町</v>
      </c>
      <c r="CC15" s="260">
        <f t="shared" si="11"/>
        <v>1.129479488971279E-2</v>
      </c>
      <c r="CD15" s="260">
        <f t="shared" si="1"/>
        <v>0.18846612652071526</v>
      </c>
      <c r="CE15" s="260">
        <f t="shared" si="1"/>
        <v>0</v>
      </c>
      <c r="CF15" s="260">
        <f t="shared" si="1"/>
        <v>0</v>
      </c>
      <c r="CG15" s="260">
        <f t="shared" si="1"/>
        <v>0</v>
      </c>
      <c r="CH15" s="260">
        <f t="shared" si="1"/>
        <v>0</v>
      </c>
      <c r="CI15" s="260">
        <f t="shared" si="12"/>
        <v>0.19976092141042806</v>
      </c>
      <c r="CK15" s="20" t="str">
        <f t="shared" si="13"/>
        <v>07368</v>
      </c>
      <c r="CL15" s="20" t="str">
        <f t="shared" si="14"/>
        <v>南会津町</v>
      </c>
      <c r="CM15" s="20">
        <f>VLOOKUP($CK15&amp;"_"&amp;$AZ$7,データシート1!$A:$BS,MATCH("ca_太陽光発電（10kW未満）",データシート1!$A$1:$BS$1,0),0)</f>
        <v>165</v>
      </c>
      <c r="CN15" s="20">
        <f>VLOOKUP($CK15&amp;"_"&amp;$AZ$5,データシート1!$A:$BS,MATCH("ab_家庭",データシート1!$A$1:$BS$1,0),0)</f>
        <v>6473</v>
      </c>
      <c r="CO15" s="260">
        <f t="shared" si="15"/>
        <v>2.5490498995828826E-2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01345</v>
      </c>
      <c r="AY16" s="20" t="str">
        <f>IF(IFERROR(比較地域マスタ!$Z9,"")=0,"",IFERROR(比較地域マスタ!$Z9,""))</f>
        <v>森町</v>
      </c>
      <c r="BC16" s="960" t="str">
        <f t="shared" si="0"/>
        <v>01345</v>
      </c>
      <c r="BD16" s="123" t="str">
        <f t="shared" si="2"/>
        <v>森町</v>
      </c>
      <c r="BE16" s="40">
        <f>VLOOKUP($BC16&amp;"_"&amp;$AZ$7,データシート1!$A:$BS,MATCH("cb_"&amp;BE$12,データシート1!$A$1:$BS$1,0),0)</f>
        <v>633.71999999999969</v>
      </c>
      <c r="BF16" s="40">
        <f>VLOOKUP($BC16&amp;"_"&amp;$AZ$7,データシート1!$A:$BS,MATCH("cb_"&amp;BF$12,データシート1!$A$1:$BS$1,0),0)</f>
        <v>10056.5</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10690.22</v>
      </c>
      <c r="BL16" s="42"/>
      <c r="BM16" s="960" t="str">
        <f t="shared" si="4"/>
        <v>01345</v>
      </c>
      <c r="BN16" s="123" t="str">
        <f t="shared" si="5"/>
        <v>森町</v>
      </c>
      <c r="BO16" s="40">
        <f>BE16*VLOOKUP(BO$12,別紙!$B$4:$E$10,MATCH("設備利用率",別紙!$B$4:$E$4,0),0)/100*8760/10^3</f>
        <v>760.54004639999948</v>
      </c>
      <c r="BP16" s="40">
        <f>BF16*VLOOKUP(BP$12,別紙!$B$4:$E$10,MATCH("設備利用率",別紙!$B$4:$E$4,0),0)/100*8760/10^3</f>
        <v>13302.335940000001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14062.8759864</v>
      </c>
      <c r="BV16" s="42"/>
      <c r="BW16" s="38" t="str">
        <f t="shared" si="7"/>
        <v>01345</v>
      </c>
      <c r="BX16" s="38" t="str">
        <f t="shared" si="8"/>
        <v>森町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98510.49410030189</v>
      </c>
      <c r="BZ16" s="42"/>
      <c r="CA16" s="38" t="str">
        <f t="shared" si="9"/>
        <v>01345</v>
      </c>
      <c r="CB16" s="38" t="str">
        <f t="shared" si="10"/>
        <v>森町</v>
      </c>
      <c r="CC16" s="260">
        <f t="shared" si="11"/>
        <v>7.7203962211947605E-3</v>
      </c>
      <c r="CD16" s="260">
        <f t="shared" si="1"/>
        <v>0.13503470936259607</v>
      </c>
      <c r="CE16" s="260">
        <f t="shared" si="1"/>
        <v>0</v>
      </c>
      <c r="CF16" s="260">
        <f t="shared" si="1"/>
        <v>0</v>
      </c>
      <c r="CG16" s="260">
        <f t="shared" si="1"/>
        <v>0</v>
      </c>
      <c r="CH16" s="260">
        <f t="shared" si="1"/>
        <v>0</v>
      </c>
      <c r="CI16" s="260">
        <f t="shared" si="12"/>
        <v>0.14275510558379084</v>
      </c>
      <c r="CK16" s="20" t="str">
        <f t="shared" si="13"/>
        <v>01345</v>
      </c>
      <c r="CL16" s="20" t="str">
        <f t="shared" si="14"/>
        <v>森町</v>
      </c>
      <c r="CM16" s="20">
        <f>VLOOKUP($CK16&amp;"_"&amp;$AZ$7,データシート1!$A:$BS,MATCH("ca_太陽光発電（10kW未満）",データシート1!$A$1:$BS$1,0),0)</f>
        <v>119</v>
      </c>
      <c r="CN16" s="20">
        <f>VLOOKUP($CK16&amp;"_"&amp;$AZ$5,データシート1!$A:$BS,MATCH("ab_家庭",データシート1!$A$1:$BS$1,0),0)</f>
        <v>7391</v>
      </c>
      <c r="CO16" s="260">
        <f t="shared" si="15"/>
        <v>1.6100662968475173E-2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15307</v>
      </c>
      <c r="AY17" s="20" t="str">
        <f>IF(IFERROR(比較地域マスタ!$Z10,"")=0,"",IFERROR(比較地域マスタ!$Z10,""))</f>
        <v>聖籠町</v>
      </c>
      <c r="BC17" s="960" t="str">
        <f t="shared" si="0"/>
        <v>15307</v>
      </c>
      <c r="BD17" s="123" t="str">
        <f t="shared" si="2"/>
        <v>聖籠町</v>
      </c>
      <c r="BE17" s="40">
        <f>VLOOKUP($BC17&amp;"_"&amp;$AZ$7,データシート1!$A:$BS,MATCH("cb_"&amp;BE$12,データシート1!$A$1:$BS$1,0),0)</f>
        <v>1273.4999999999993</v>
      </c>
      <c r="BF17" s="40">
        <f>VLOOKUP($BC17&amp;"_"&amp;$AZ$7,データシート1!$A:$BS,MATCH("cb_"&amp;BF$12,データシート1!$A$1:$BS$1,0),0)</f>
        <v>7533.7999999999984</v>
      </c>
      <c r="BG17" s="40">
        <f>VLOOKUP($BC17&amp;"_"&amp;$AZ$7,データシート1!$A:$BS,MATCH("cb_"&amp;BG$12,データシート1!$A$1:$BS$1,0),0)</f>
        <v>39.6</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8846.8999999999978</v>
      </c>
      <c r="BL17" s="42"/>
      <c r="BM17" s="960" t="str">
        <f t="shared" si="4"/>
        <v>15307</v>
      </c>
      <c r="BN17" s="123" t="str">
        <f t="shared" si="5"/>
        <v>聖籠町</v>
      </c>
      <c r="BO17" s="40">
        <f>BE17*VLOOKUP(BO$12,別紙!$B$4:$E$10,MATCH("設備利用率",別紙!$B$4:$E$4,0),0)/100*8760/10^3</f>
        <v>1528.3528199999992</v>
      </c>
      <c r="BP17" s="40">
        <f>BF17*VLOOKUP(BP$12,別紙!$B$4:$E$10,MATCH("設備利用率",別紙!$B$4:$E$4,0),0)/100*8760/10^3</f>
        <v>9965.4092879999989</v>
      </c>
      <c r="BQ17" s="40">
        <f>BG17*VLOOKUP(BQ$12,別紙!$B$4:$E$10,MATCH("設備利用率",別紙!$B$4:$E$4,0),0)/100*8760/10^3</f>
        <v>86.030208000000002</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11579.792315999999</v>
      </c>
      <c r="BV17" s="42"/>
      <c r="BW17" s="38" t="str">
        <f t="shared" si="7"/>
        <v>15307</v>
      </c>
      <c r="BX17" s="38" t="str">
        <f t="shared" si="8"/>
        <v>聖籠町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237451.05108753804</v>
      </c>
      <c r="BZ17" s="42"/>
      <c r="CA17" s="38" t="str">
        <f t="shared" si="9"/>
        <v>15307</v>
      </c>
      <c r="CB17" s="38" t="str">
        <f t="shared" si="10"/>
        <v>聖籠町</v>
      </c>
      <c r="CC17" s="260">
        <f t="shared" si="11"/>
        <v>6.4364963347185219E-3</v>
      </c>
      <c r="CD17" s="260">
        <f t="shared" si="1"/>
        <v>4.1968267743427164E-2</v>
      </c>
      <c r="CE17" s="260">
        <f t="shared" si="1"/>
        <v>3.6230712648344668E-4</v>
      </c>
      <c r="CF17" s="260">
        <f t="shared" si="1"/>
        <v>0</v>
      </c>
      <c r="CG17" s="260">
        <f t="shared" si="1"/>
        <v>0</v>
      </c>
      <c r="CH17" s="260">
        <f t="shared" si="1"/>
        <v>0</v>
      </c>
      <c r="CI17" s="260">
        <f t="shared" si="12"/>
        <v>4.8767071204629142E-2</v>
      </c>
      <c r="CK17" s="20" t="str">
        <f t="shared" si="13"/>
        <v>15307</v>
      </c>
      <c r="CL17" s="20" t="str">
        <f t="shared" si="14"/>
        <v>聖籠町</v>
      </c>
      <c r="CM17" s="20">
        <f>VLOOKUP($CK17&amp;"_"&amp;$AZ$7,データシート1!$A:$BS,MATCH("ca_太陽光発電（10kW未満）",データシート1!$A$1:$BS$1,0),0)</f>
        <v>262</v>
      </c>
      <c r="CN17" s="20">
        <f>VLOOKUP($CK17&amp;"_"&amp;$AZ$5,データシート1!$A:$BS,MATCH("ab_家庭",データシート1!$A$1:$BS$1,0),0)</f>
        <v>4896</v>
      </c>
      <c r="CO17" s="260">
        <f t="shared" si="15"/>
        <v>5.3513071895424834E-2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07501</v>
      </c>
      <c r="AY18" s="20" t="str">
        <f>IF(IFERROR(比較地域マスタ!$Z11,"")=0,"",IFERROR(比較地域マスタ!$Z11,""))</f>
        <v>石川町</v>
      </c>
      <c r="BC18" s="960" t="str">
        <f t="shared" si="0"/>
        <v>07501</v>
      </c>
      <c r="BD18" s="123" t="str">
        <f t="shared" si="2"/>
        <v>石川町</v>
      </c>
      <c r="BE18" s="40">
        <f>VLOOKUP($BC18&amp;"_"&amp;$AZ$7,データシート1!$A:$BS,MATCH("cb_"&amp;BE$12,データシート1!$A$1:$BS$1,0),0)</f>
        <v>1745.6999999999989</v>
      </c>
      <c r="BF18" s="40">
        <f>VLOOKUP($BC18&amp;"_"&amp;$AZ$7,データシート1!$A:$BS,MATCH("cb_"&amp;BF$12,データシート1!$A$1:$BS$1,0),0)</f>
        <v>75562.699999999983</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77308.39999999998</v>
      </c>
      <c r="BL18" s="42"/>
      <c r="BM18" s="960" t="str">
        <f t="shared" si="4"/>
        <v>07501</v>
      </c>
      <c r="BN18" s="123" t="str">
        <f t="shared" si="5"/>
        <v>石川町</v>
      </c>
      <c r="BO18" s="40">
        <f>BE18*VLOOKUP(BO$12,別紙!$B$4:$E$10,MATCH("設備利用率",別紙!$B$4:$E$4,0),0)/100*8760/10^3</f>
        <v>2095.0494839999988</v>
      </c>
      <c r="BP18" s="40">
        <f>BF18*VLOOKUP(BP$12,別紙!$B$4:$E$10,MATCH("設備利用率",別紙!$B$4:$E$4,0),0)/100*8760/10^3</f>
        <v>99951.317051999969</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102046.36653599997</v>
      </c>
      <c r="BV18" s="42"/>
      <c r="BW18" s="38" t="str">
        <f t="shared" si="7"/>
        <v>07501</v>
      </c>
      <c r="BX18" s="38" t="str">
        <f t="shared" si="8"/>
        <v>石川町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78505.071741559586</v>
      </c>
      <c r="BZ18" s="42"/>
      <c r="CA18" s="38" t="str">
        <f t="shared" si="9"/>
        <v>07501</v>
      </c>
      <c r="CB18" s="38" t="str">
        <f t="shared" si="10"/>
        <v>石川町</v>
      </c>
      <c r="CC18" s="260">
        <f t="shared" si="11"/>
        <v>2.6686804272938538E-2</v>
      </c>
      <c r="CD18" s="260">
        <f t="shared" si="1"/>
        <v>1.273182927353304</v>
      </c>
      <c r="CE18" s="260">
        <f t="shared" si="1"/>
        <v>0</v>
      </c>
      <c r="CF18" s="260">
        <f t="shared" si="1"/>
        <v>0</v>
      </c>
      <c r="CG18" s="260">
        <f t="shared" si="1"/>
        <v>0</v>
      </c>
      <c r="CH18" s="260">
        <f t="shared" si="1"/>
        <v>0</v>
      </c>
      <c r="CI18" s="260">
        <f t="shared" si="12"/>
        <v>1.2998697316262424</v>
      </c>
      <c r="CK18" s="20" t="str">
        <f t="shared" si="13"/>
        <v>07501</v>
      </c>
      <c r="CL18" s="20" t="str">
        <f t="shared" si="14"/>
        <v>石川町</v>
      </c>
      <c r="CM18" s="20">
        <f>VLOOKUP($CK18&amp;"_"&amp;$AZ$7,データシート1!$A:$BS,MATCH("ca_太陽光発電（10kW未満）",データシート1!$A$1:$BS$1,0),0)</f>
        <v>355</v>
      </c>
      <c r="CN18" s="20">
        <f>VLOOKUP($CK18&amp;"_"&amp;$AZ$5,データシート1!$A:$BS,MATCH("ab_家庭",データシート1!$A$1:$BS$1,0),0)</f>
        <v>5654</v>
      </c>
      <c r="CO18" s="260">
        <f t="shared" si="15"/>
        <v>6.2787407145383806E-2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42391</v>
      </c>
      <c r="AY19" s="20" t="str">
        <f>IF(IFERROR(比較地域マスタ!$Z12,"")=0,"",IFERROR(比較地域マスタ!$Z12,""))</f>
        <v>佐々町</v>
      </c>
      <c r="BC19" s="960" t="str">
        <f t="shared" si="0"/>
        <v>42391</v>
      </c>
      <c r="BD19" s="123" t="str">
        <f t="shared" si="2"/>
        <v>佐々町</v>
      </c>
      <c r="BE19" s="40">
        <f>VLOOKUP($BC19&amp;"_"&amp;$AZ$7,データシート1!$A:$BS,MATCH("cb_"&amp;BE$12,データシート1!$A$1:$BS$1,0),0)</f>
        <v>3162.5950000000003</v>
      </c>
      <c r="BF19" s="40">
        <f>VLOOKUP($BC19&amp;"_"&amp;$AZ$7,データシート1!$A:$BS,MATCH("cb_"&amp;BF$12,データシート1!$A$1:$BS$1,0),0)</f>
        <v>15881.800000000003</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19044.395000000004</v>
      </c>
      <c r="BL19" s="42"/>
      <c r="BM19" s="960" t="str">
        <f t="shared" si="4"/>
        <v>42391</v>
      </c>
      <c r="BN19" s="123" t="str">
        <f t="shared" si="5"/>
        <v>佐々町</v>
      </c>
      <c r="BO19" s="40">
        <f>BE19*VLOOKUP(BO$12,別紙!$B$4:$E$10,MATCH("設備利用率",別紙!$B$4:$E$4,0),0)/100*8760/10^3</f>
        <v>3795.4935114</v>
      </c>
      <c r="BP19" s="40">
        <f>BF19*VLOOKUP(BP$12,別紙!$B$4:$E$10,MATCH("設備利用率",別紙!$B$4:$E$4,0),0)/100*8760/10^3</f>
        <v>21007.809768000003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24803.303279400003</v>
      </c>
      <c r="BV19" s="42"/>
      <c r="BW19" s="38" t="str">
        <f t="shared" si="7"/>
        <v>42391</v>
      </c>
      <c r="BX19" s="38" t="str">
        <f t="shared" si="8"/>
        <v>佐々町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51743.890198206122</v>
      </c>
      <c r="BZ19" s="42"/>
      <c r="CA19" s="38" t="str">
        <f t="shared" si="9"/>
        <v>42391</v>
      </c>
      <c r="CB19" s="38" t="str">
        <f t="shared" si="10"/>
        <v>佐々町</v>
      </c>
      <c r="CC19" s="260">
        <f t="shared" si="11"/>
        <v>7.3351529946072427E-2</v>
      </c>
      <c r="CD19" s="260">
        <f t="shared" si="1"/>
        <v>0.40599594826614543</v>
      </c>
      <c r="CE19" s="260">
        <f t="shared" si="1"/>
        <v>0</v>
      </c>
      <c r="CF19" s="260">
        <f t="shared" si="1"/>
        <v>0</v>
      </c>
      <c r="CG19" s="260">
        <f t="shared" si="1"/>
        <v>0</v>
      </c>
      <c r="CH19" s="260">
        <f t="shared" si="1"/>
        <v>0</v>
      </c>
      <c r="CI19" s="260">
        <f t="shared" si="12"/>
        <v>0.47934747821221785</v>
      </c>
      <c r="CK19" s="20" t="str">
        <f t="shared" si="13"/>
        <v>42391</v>
      </c>
      <c r="CL19" s="20" t="str">
        <f t="shared" si="14"/>
        <v>佐々町</v>
      </c>
      <c r="CM19" s="20">
        <f>VLOOKUP($CK19&amp;"_"&amp;$AZ$7,データシート1!$A:$BS,MATCH("ca_太陽光発電（10kW未満）",データシート1!$A$1:$BS$1,0),0)</f>
        <v>626</v>
      </c>
      <c r="CN19" s="20">
        <f>VLOOKUP($CK19&amp;"_"&amp;$AZ$5,データシート1!$A:$BS,MATCH("ab_家庭",データシート1!$A$1:$BS$1,0),0)</f>
        <v>6093</v>
      </c>
      <c r="CO19" s="260">
        <f t="shared" si="15"/>
        <v>0.10274085015591662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28481</v>
      </c>
      <c r="AY20" s="20" t="str">
        <f>IF(IFERROR(比較地域マスタ!$Z13,"")=0,"",IFERROR(比較地域マスタ!$Z13,""))</f>
        <v>上郡町</v>
      </c>
      <c r="BC20" s="960" t="str">
        <f t="shared" si="0"/>
        <v>28481</v>
      </c>
      <c r="BD20" s="123" t="str">
        <f t="shared" si="2"/>
        <v>上郡町</v>
      </c>
      <c r="BE20" s="40">
        <f>VLOOKUP($BC20&amp;"_"&amp;$AZ$7,データシート1!$A:$BS,MATCH("cb_"&amp;BE$12,データシート1!$A$1:$BS$1,0),0)</f>
        <v>2173.0000000000009</v>
      </c>
      <c r="BF20" s="40">
        <f>VLOOKUP($BC20&amp;"_"&amp;$AZ$7,データシート1!$A:$BS,MATCH("cb_"&amp;BF$12,データシート1!$A$1:$BS$1,0),0)</f>
        <v>158484.69999999995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160657.69999999995</v>
      </c>
      <c r="BL20" s="42"/>
      <c r="BM20" s="960" t="str">
        <f t="shared" si="4"/>
        <v>28481</v>
      </c>
      <c r="BN20" s="123" t="str">
        <f t="shared" si="5"/>
        <v>上郡町</v>
      </c>
      <c r="BO20" s="40">
        <f>BE20*VLOOKUP(BO$12,別紙!$B$4:$E$10,MATCH("設備利用率",別紙!$B$4:$E$4,0),0)/100*8760/10^3</f>
        <v>2607.8607600000005</v>
      </c>
      <c r="BP20" s="40">
        <f>BF20*VLOOKUP(BP$12,別紙!$B$4:$E$10,MATCH("設備利用率",別紙!$B$4:$E$4,0),0)/100*8760/10^3</f>
        <v>209637.22177199993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212245.08253199994</v>
      </c>
      <c r="BV20" s="42"/>
      <c r="BW20" s="38" t="str">
        <f t="shared" si="7"/>
        <v>28481</v>
      </c>
      <c r="BX20" s="38" t="str">
        <f t="shared" si="8"/>
        <v>上郡町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85853.866120358507</v>
      </c>
      <c r="BZ20" s="42"/>
      <c r="CA20" s="38" t="str">
        <f t="shared" si="9"/>
        <v>28481</v>
      </c>
      <c r="CB20" s="38" t="str">
        <f t="shared" si="10"/>
        <v>上郡町</v>
      </c>
      <c r="CC20" s="260">
        <f t="shared" si="11"/>
        <v>3.0375577453251101E-2</v>
      </c>
      <c r="CD20" s="260">
        <f t="shared" si="1"/>
        <v>2.4417912814562079</v>
      </c>
      <c r="CE20" s="260">
        <f t="shared" si="1"/>
        <v>0</v>
      </c>
      <c r="CF20" s="260">
        <f t="shared" si="1"/>
        <v>0</v>
      </c>
      <c r="CG20" s="260">
        <f t="shared" si="1"/>
        <v>0</v>
      </c>
      <c r="CH20" s="260">
        <f t="shared" si="1"/>
        <v>0</v>
      </c>
      <c r="CI20" s="260">
        <f t="shared" si="12"/>
        <v>2.4721668589094592</v>
      </c>
      <c r="CK20" s="20" t="str">
        <f t="shared" si="13"/>
        <v>28481</v>
      </c>
      <c r="CL20" s="20" t="str">
        <f t="shared" si="14"/>
        <v>上郡町</v>
      </c>
      <c r="CM20" s="20">
        <f>VLOOKUP($CK20&amp;"_"&amp;$AZ$7,データシート1!$A:$BS,MATCH("ca_太陽光発電（10kW未満）",データシート1!$A$1:$BS$1,0),0)</f>
        <v>480</v>
      </c>
      <c r="CN20" s="20">
        <f>VLOOKUP($CK20&amp;"_"&amp;$AZ$5,データシート1!$A:$BS,MATCH("ab_家庭",データシート1!$A$1:$BS$1,0),0)</f>
        <v>6457</v>
      </c>
      <c r="CO20" s="260">
        <f t="shared" si="15"/>
        <v>7.4337927830261732E-2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30421</v>
      </c>
      <c r="AY21" s="20" t="str">
        <f>IF(IFERROR(比較地域マスタ!$Z14,"")=0,"",IFERROR(比較地域マスタ!$Z14,""))</f>
        <v>那智勝浦町</v>
      </c>
      <c r="BC21" s="960" t="str">
        <f t="shared" si="0"/>
        <v>30421</v>
      </c>
      <c r="BD21" s="123" t="str">
        <f t="shared" si="2"/>
        <v>那智勝浦町</v>
      </c>
      <c r="BE21" s="40">
        <f>VLOOKUP($BC21&amp;"_"&amp;$AZ$7,データシート1!$A:$BS,MATCH("cb_"&amp;BE$12,データシート1!$A$1:$BS$1,0),0)</f>
        <v>1411.8999999999994</v>
      </c>
      <c r="BF21" s="40">
        <f>VLOOKUP($BC21&amp;"_"&amp;$AZ$7,データシート1!$A:$BS,MATCH("cb_"&amp;BF$12,データシート1!$A$1:$BS$1,0),0)</f>
        <v>8051.6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9463.5</v>
      </c>
      <c r="BL21" s="42"/>
      <c r="BM21" s="960" t="str">
        <f t="shared" si="4"/>
        <v>30421</v>
      </c>
      <c r="BN21" s="123" t="str">
        <f t="shared" si="5"/>
        <v>那智勝浦町</v>
      </c>
      <c r="BO21" s="40">
        <f>BE21*VLOOKUP(BO$12,別紙!$B$4:$E$10,MATCH("設備利用率",別紙!$B$4:$E$4,0),0)/100*8760/10^3</f>
        <v>1694.4494279999992</v>
      </c>
      <c r="BP21" s="40">
        <f>BF21*VLOOKUP(BP$12,別紙!$B$4:$E$10,MATCH("設備利用率",別紙!$B$4:$E$4,0),0)/100*8760/10^3</f>
        <v>10650.334416</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12344.783844</v>
      </c>
      <c r="BV21" s="42"/>
      <c r="BW21" s="38" t="str">
        <f t="shared" si="7"/>
        <v>30421</v>
      </c>
      <c r="BX21" s="38" t="str">
        <f t="shared" si="8"/>
        <v>那智勝浦町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72693.230226222324</v>
      </c>
      <c r="BZ21" s="42"/>
      <c r="CA21" s="38" t="str">
        <f t="shared" si="9"/>
        <v>30421</v>
      </c>
      <c r="CB21" s="38" t="str">
        <f t="shared" si="10"/>
        <v>那智勝浦町</v>
      </c>
      <c r="CC21" s="260">
        <f t="shared" si="11"/>
        <v>2.3309590490432869E-2</v>
      </c>
      <c r="CD21" s="260">
        <f t="shared" si="1"/>
        <v>0.14651067758106243</v>
      </c>
      <c r="CE21" s="260">
        <f t="shared" si="1"/>
        <v>0</v>
      </c>
      <c r="CF21" s="260">
        <f t="shared" si="1"/>
        <v>0</v>
      </c>
      <c r="CG21" s="260">
        <f t="shared" si="1"/>
        <v>0</v>
      </c>
      <c r="CH21" s="260">
        <f t="shared" si="1"/>
        <v>0</v>
      </c>
      <c r="CI21" s="260">
        <f t="shared" si="12"/>
        <v>0.16982026807149531</v>
      </c>
      <c r="CK21" s="20" t="str">
        <f t="shared" si="13"/>
        <v>30421</v>
      </c>
      <c r="CL21" s="20" t="str">
        <f t="shared" si="14"/>
        <v>那智勝浦町</v>
      </c>
      <c r="CM21" s="20">
        <f>VLOOKUP($CK21&amp;"_"&amp;$AZ$7,データシート1!$A:$BS,MATCH("ca_太陽光発電（10kW未満）",データシート1!$A$1:$BS$1,0),0)</f>
        <v>300</v>
      </c>
      <c r="CN21" s="20">
        <f>VLOOKUP($CK21&amp;"_"&amp;$AZ$5,データシート1!$A:$BS,MATCH("ab_家庭",データシート1!$A$1:$BS$1,0),0)</f>
        <v>7598</v>
      </c>
      <c r="CO21" s="260">
        <f t="shared" si="15"/>
        <v>3.9484074756514873E-2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24441</v>
      </c>
      <c r="AY22" s="20" t="str">
        <f>IF(IFERROR(比較地域マスタ!$Z15,"")=0,"",IFERROR(比較地域マスタ!$Z15,""))</f>
        <v>多気町</v>
      </c>
      <c r="BC22" s="960" t="str">
        <f t="shared" si="0"/>
        <v>24441</v>
      </c>
      <c r="BD22" s="123" t="str">
        <f t="shared" si="2"/>
        <v>多気町</v>
      </c>
      <c r="BE22" s="40">
        <f>VLOOKUP($BC22&amp;"_"&amp;$AZ$7,データシート1!$A:$BS,MATCH("cb_"&amp;BE$12,データシート1!$A$1:$BS$1,0),0)</f>
        <v>3278.7000000000016</v>
      </c>
      <c r="BF22" s="40">
        <f>VLOOKUP($BC22&amp;"_"&amp;$AZ$7,データシート1!$A:$BS,MATCH("cb_"&amp;BF$12,データシート1!$A$1:$BS$1,0),0)</f>
        <v>45316.999999999978</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8740</v>
      </c>
      <c r="BK22" s="40">
        <f t="shared" si="3"/>
        <v>57335.699999999983</v>
      </c>
      <c r="BL22" s="42"/>
      <c r="BM22" s="960" t="str">
        <f t="shared" si="4"/>
        <v>24441</v>
      </c>
      <c r="BN22" s="123" t="str">
        <f t="shared" si="5"/>
        <v>多気町</v>
      </c>
      <c r="BO22" s="40">
        <f>BE22*VLOOKUP(BO$12,別紙!$B$4:$E$10,MATCH("設備利用率",別紙!$B$4:$E$4,0),0)/100*8760/10^3</f>
        <v>3934.8334440000017</v>
      </c>
      <c r="BP22" s="40">
        <f>BF22*VLOOKUP(BP$12,別紙!$B$4:$E$10,MATCH("設備利用率",別紙!$B$4:$E$4,0),0)/100*8760/10^3</f>
        <v>59943.514919999965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61249.919999999998</v>
      </c>
      <c r="BU22" s="40">
        <f t="shared" si="6"/>
        <v>125128.26836399996</v>
      </c>
      <c r="BV22" s="42"/>
      <c r="BW22" s="38" t="str">
        <f t="shared" si="7"/>
        <v>24441</v>
      </c>
      <c r="BX22" s="38" t="str">
        <f t="shared" si="8"/>
        <v>多気町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174339.07108139675</v>
      </c>
      <c r="BZ22" s="42"/>
      <c r="CA22" s="38" t="str">
        <f t="shared" si="9"/>
        <v>24441</v>
      </c>
      <c r="CB22" s="38" t="str">
        <f t="shared" si="10"/>
        <v>多気町</v>
      </c>
      <c r="CC22" s="260">
        <f t="shared" si="11"/>
        <v>2.2570003497167177E-2</v>
      </c>
      <c r="CD22" s="260">
        <f t="shared" si="1"/>
        <v>0.34383293743726029</v>
      </c>
      <c r="CE22" s="260">
        <f t="shared" si="1"/>
        <v>0</v>
      </c>
      <c r="CF22" s="260">
        <f t="shared" si="1"/>
        <v>0</v>
      </c>
      <c r="CG22" s="260">
        <f t="shared" si="1"/>
        <v>0</v>
      </c>
      <c r="CH22" s="260">
        <f t="shared" si="1"/>
        <v>0.35132641019638777</v>
      </c>
      <c r="CI22" s="260">
        <f t="shared" si="12"/>
        <v>0.71772935113081526</v>
      </c>
      <c r="CK22" s="20" t="str">
        <f t="shared" si="13"/>
        <v>24441</v>
      </c>
      <c r="CL22" s="20" t="str">
        <f t="shared" si="14"/>
        <v>多気町</v>
      </c>
      <c r="CM22" s="20">
        <f>VLOOKUP($CK22&amp;"_"&amp;$AZ$7,データシート1!$A:$BS,MATCH("ca_太陽光発電（10kW未満）",データシート1!$A$1:$BS$1,0),0)</f>
        <v>692</v>
      </c>
      <c r="CN22" s="20">
        <f>VLOOKUP($CK22&amp;"_"&amp;$AZ$5,データシート1!$A:$BS,MATCH("ab_家庭",データシート1!$A$1:$BS$1,0),0)</f>
        <v>5735</v>
      </c>
      <c r="CO22" s="260">
        <f t="shared" si="15"/>
        <v>0.12066259808195293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06382</v>
      </c>
      <c r="AY23" s="20" t="str">
        <f>IF(IFERROR(比較地域マスタ!$Z16,"")=0,"",IFERROR(比較地域マスタ!$Z16,""))</f>
        <v>川西町</v>
      </c>
      <c r="BC23" s="960" t="str">
        <f t="shared" si="0"/>
        <v>06382</v>
      </c>
      <c r="BD23" s="123" t="str">
        <f t="shared" si="2"/>
        <v>川西町</v>
      </c>
      <c r="BE23" s="40">
        <f>VLOOKUP($BC23&amp;"_"&amp;$AZ$7,データシート1!$A:$BS,MATCH("cb_"&amp;BE$12,データシート1!$A$1:$BS$1,0),0)</f>
        <v>1178.9999999999998</v>
      </c>
      <c r="BF23" s="40">
        <f>VLOOKUP($BC23&amp;"_"&amp;$AZ$7,データシート1!$A:$BS,MATCH("cb_"&amp;BF$12,データシート1!$A$1:$BS$1,0),0)</f>
        <v>21287.3</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22466.3</v>
      </c>
      <c r="BL23" s="42"/>
      <c r="BM23" s="960" t="str">
        <f t="shared" si="4"/>
        <v>06382</v>
      </c>
      <c r="BN23" s="123" t="str">
        <f t="shared" si="5"/>
        <v>川西町</v>
      </c>
      <c r="BO23" s="40">
        <f>BE23*VLOOKUP(BO$12,別紙!$B$4:$E$10,MATCH("設備利用率",別紙!$B$4:$E$4,0),0)/100*8760/10^3</f>
        <v>1414.9414799999997</v>
      </c>
      <c r="BP23" s="40">
        <f>BF23*VLOOKUP(BP$12,別紙!$B$4:$E$10,MATCH("設備利用率",別紙!$B$4:$E$4,0),0)/100*8760/10^3</f>
        <v>28157.988947999998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29572.930428</v>
      </c>
      <c r="BV23" s="42"/>
      <c r="BW23" s="38" t="str">
        <f t="shared" si="7"/>
        <v>06382</v>
      </c>
      <c r="BX23" s="38" t="str">
        <f t="shared" si="8"/>
        <v>川西町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75796.018472718657</v>
      </c>
      <c r="BZ23" s="42"/>
      <c r="CA23" s="38" t="str">
        <f t="shared" si="9"/>
        <v>06382</v>
      </c>
      <c r="CB23" s="38" t="str">
        <f t="shared" si="10"/>
        <v>川西町</v>
      </c>
      <c r="CC23" s="260">
        <f t="shared" si="11"/>
        <v>1.8667754698873544E-2</v>
      </c>
      <c r="CD23" s="260">
        <f t="shared" si="1"/>
        <v>0.37149694027971841</v>
      </c>
      <c r="CE23" s="260">
        <f t="shared" si="1"/>
        <v>0</v>
      </c>
      <c r="CF23" s="260">
        <f t="shared" si="1"/>
        <v>0</v>
      </c>
      <c r="CG23" s="260">
        <f t="shared" si="1"/>
        <v>0</v>
      </c>
      <c r="CH23" s="260">
        <f t="shared" si="1"/>
        <v>0</v>
      </c>
      <c r="CI23" s="260">
        <f t="shared" si="12"/>
        <v>0.39016469497859202</v>
      </c>
      <c r="CK23" s="20" t="str">
        <f t="shared" si="13"/>
        <v>06382</v>
      </c>
      <c r="CL23" s="20" t="str">
        <f t="shared" si="14"/>
        <v>川西町</v>
      </c>
      <c r="CM23" s="20">
        <f>VLOOKUP($CK23&amp;"_"&amp;$AZ$7,データシート1!$A:$BS,MATCH("ca_太陽光発電（10kW未満）",データシート1!$A$1:$BS$1,0),0)</f>
        <v>240</v>
      </c>
      <c r="CN23" s="20">
        <f>VLOOKUP($CK23&amp;"_"&amp;$AZ$5,データシート1!$A:$BS,MATCH("ab_家庭",データシート1!$A$1:$BS$1,0),0)</f>
        <v>5016</v>
      </c>
      <c r="CO23" s="260">
        <f t="shared" si="15"/>
        <v>4.784688995215311E-2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40522</v>
      </c>
      <c r="AY24" s="20" t="str">
        <f>IF(IFERROR(比較地域マスタ!$Z17,"")=0,"",IFERROR(比較地域マスタ!$Z17,""))</f>
        <v>大木町</v>
      </c>
      <c r="BC24" s="960" t="str">
        <f t="shared" si="0"/>
        <v>40522</v>
      </c>
      <c r="BD24" s="123" t="str">
        <f t="shared" si="2"/>
        <v>大木町</v>
      </c>
      <c r="BE24" s="40">
        <f>VLOOKUP($BC24&amp;"_"&amp;$AZ$7,データシート1!$A:$BS,MATCH("cb_"&amp;BE$12,データシート1!$A$1:$BS$1,0),0)</f>
        <v>3452.9600000000019</v>
      </c>
      <c r="BF24" s="40">
        <f>VLOOKUP($BC24&amp;"_"&amp;$AZ$7,データシート1!$A:$BS,MATCH("cb_"&amp;BF$12,データシート1!$A$1:$BS$1,0),0)</f>
        <v>5706.899999999996</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9159.8599999999969</v>
      </c>
      <c r="BL24" s="42"/>
      <c r="BM24" s="960" t="str">
        <f t="shared" si="4"/>
        <v>40522</v>
      </c>
      <c r="BN24" s="123" t="str">
        <f t="shared" si="5"/>
        <v>大木町</v>
      </c>
      <c r="BO24" s="40">
        <f>BE24*VLOOKUP(BO$12,別紙!$B$4:$E$10,MATCH("設備利用率",別紙!$B$4:$E$4,0),0)/100*8760/10^3</f>
        <v>4143.966355200002</v>
      </c>
      <c r="BP24" s="40">
        <f>BF24*VLOOKUP(BP$12,別紙!$B$4:$E$10,MATCH("設備利用率",別紙!$B$4:$E$4,0),0)/100*8760/10^3</f>
        <v>7548.8590439999953</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11692.825399199997</v>
      </c>
      <c r="BV24" s="42"/>
      <c r="BW24" s="38" t="str">
        <f t="shared" si="7"/>
        <v>40522</v>
      </c>
      <c r="BX24" s="38" t="str">
        <f t="shared" si="8"/>
        <v>大木町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61654.320536593448</v>
      </c>
      <c r="BZ24" s="42"/>
      <c r="CA24" s="38" t="str">
        <f t="shared" si="9"/>
        <v>40522</v>
      </c>
      <c r="CB24" s="38" t="str">
        <f t="shared" si="10"/>
        <v>大木町</v>
      </c>
      <c r="CC24" s="260">
        <f t="shared" si="11"/>
        <v>6.7212910938503484E-2</v>
      </c>
      <c r="CD24" s="260">
        <f t="shared" si="1"/>
        <v>0.12243844353972809</v>
      </c>
      <c r="CE24" s="260">
        <f t="shared" si="1"/>
        <v>0</v>
      </c>
      <c r="CF24" s="260">
        <f t="shared" si="1"/>
        <v>0</v>
      </c>
      <c r="CG24" s="260">
        <f t="shared" si="1"/>
        <v>0</v>
      </c>
      <c r="CH24" s="260">
        <f t="shared" si="1"/>
        <v>0</v>
      </c>
      <c r="CI24" s="260">
        <f t="shared" si="12"/>
        <v>0.18965135447823159</v>
      </c>
      <c r="CK24" s="20" t="str">
        <f t="shared" si="13"/>
        <v>40522</v>
      </c>
      <c r="CL24" s="20" t="str">
        <f t="shared" si="14"/>
        <v>大木町</v>
      </c>
      <c r="CM24" s="20">
        <f>VLOOKUP($CK24&amp;"_"&amp;$AZ$7,データシート1!$A:$BS,MATCH("ca_太陽光発電（10kW未満）",データシート1!$A$1:$BS$1,0),0)</f>
        <v>723</v>
      </c>
      <c r="CN24" s="20">
        <f>VLOOKUP($CK24&amp;"_"&amp;$AZ$5,データシート1!$A:$BS,MATCH("ab_家庭",データシート1!$A$1:$BS$1,0),0)</f>
        <v>5160</v>
      </c>
      <c r="CO24" s="260">
        <f t="shared" si="15"/>
        <v>0.14011627906976745</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10521</v>
      </c>
      <c r="AY25" s="20" t="str">
        <f>IF(IFERROR(比較地域マスタ!$Z18,"")=0,"",IFERROR(比較地域マスタ!$Z18,""))</f>
        <v>板倉町</v>
      </c>
      <c r="BC25" s="960" t="str">
        <f t="shared" si="0"/>
        <v>10521</v>
      </c>
      <c r="BD25" s="123" t="str">
        <f t="shared" si="2"/>
        <v>板倉町</v>
      </c>
      <c r="BE25" s="40">
        <f>VLOOKUP($BC25&amp;"_"&amp;$AZ$7,データシート1!$A:$BS,MATCH("cb_"&amp;BE$12,データシート1!$A$1:$BS$1,0),0)</f>
        <v>2049.2000000000007</v>
      </c>
      <c r="BF25" s="40">
        <f>VLOOKUP($BC25&amp;"_"&amp;$AZ$7,データシート1!$A:$BS,MATCH("cb_"&amp;BF$12,データシート1!$A$1:$BS$1,0),0)</f>
        <v>18846.200000000012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20895.400000000012</v>
      </c>
      <c r="BL25" s="42"/>
      <c r="BM25" s="960" t="str">
        <f t="shared" si="4"/>
        <v>10521</v>
      </c>
      <c r="BN25" s="123" t="str">
        <f t="shared" si="5"/>
        <v>板倉町</v>
      </c>
      <c r="BO25" s="40">
        <f>BE25*VLOOKUP(BO$12,別紙!$B$4:$E$10,MATCH("設備利用率",別紙!$B$4:$E$4,0),0)/100*8760/10^3</f>
        <v>2459.2859040000008</v>
      </c>
      <c r="BP25" s="40">
        <f>BF25*VLOOKUP(BP$12,別紙!$B$4:$E$10,MATCH("設備利用率",別紙!$B$4:$E$4,0),0)/100*8760/10^3</f>
        <v>24928.999512000013</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27388.285416000013</v>
      </c>
      <c r="BV25" s="42"/>
      <c r="BW25" s="38" t="str">
        <f t="shared" si="7"/>
        <v>10521</v>
      </c>
      <c r="BX25" s="38" t="str">
        <f t="shared" si="8"/>
        <v>板倉町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83782.702677302339</v>
      </c>
      <c r="BZ25" s="42"/>
      <c r="CA25" s="38" t="str">
        <f t="shared" si="9"/>
        <v>10521</v>
      </c>
      <c r="CB25" s="38" t="str">
        <f t="shared" si="10"/>
        <v>板倉町</v>
      </c>
      <c r="CC25" s="260">
        <f t="shared" si="11"/>
        <v>2.935314600046017E-2</v>
      </c>
      <c r="CD25" s="260">
        <f t="shared" si="1"/>
        <v>0.29754351095615295</v>
      </c>
      <c r="CE25" s="260">
        <f t="shared" si="1"/>
        <v>0</v>
      </c>
      <c r="CF25" s="260">
        <f t="shared" si="1"/>
        <v>0</v>
      </c>
      <c r="CG25" s="260">
        <f t="shared" si="1"/>
        <v>0</v>
      </c>
      <c r="CH25" s="260">
        <f t="shared" si="1"/>
        <v>0</v>
      </c>
      <c r="CI25" s="260">
        <f t="shared" si="12"/>
        <v>0.32689665695661313</v>
      </c>
      <c r="CK25" s="20" t="str">
        <f t="shared" si="13"/>
        <v>10521</v>
      </c>
      <c r="CL25" s="20" t="str">
        <f t="shared" si="14"/>
        <v>板倉町</v>
      </c>
      <c r="CM25" s="20">
        <f>VLOOKUP($CK25&amp;"_"&amp;$AZ$7,データシート1!$A:$BS,MATCH("ca_太陽光発電（10kW未満）",データシート1!$A$1:$BS$1,0),0)</f>
        <v>432</v>
      </c>
      <c r="CN25" s="20">
        <f>VLOOKUP($CK25&amp;"_"&amp;$AZ$5,データシート1!$A:$BS,MATCH("ab_家庭",データシート1!$A$1:$BS$1,0),0)</f>
        <v>5785</v>
      </c>
      <c r="CO25" s="260">
        <f t="shared" si="15"/>
        <v>7.4675885911840961E-2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18501</v>
      </c>
      <c r="AY26" s="20" t="str">
        <f>IF(IFERROR(比較地域マスタ!$Z19,"")=0,"",IFERROR(比較地域マスタ!$Z19,""))</f>
        <v>若狭町</v>
      </c>
      <c r="BC26" s="960" t="str">
        <f t="shared" si="0"/>
        <v>18501</v>
      </c>
      <c r="BD26" s="123" t="str">
        <f t="shared" si="2"/>
        <v>若狭町</v>
      </c>
      <c r="BE26" s="40">
        <f>VLOOKUP($BC26&amp;"_"&amp;$AZ$7,データシート1!$A:$BS,MATCH("cb_"&amp;BE$12,データシート1!$A$1:$BS$1,0),0)</f>
        <v>1175.8999999999996</v>
      </c>
      <c r="BF26" s="40">
        <f>VLOOKUP($BC26&amp;"_"&amp;$AZ$7,データシート1!$A:$BS,MATCH("cb_"&amp;BF$12,データシート1!$A$1:$BS$1,0),0)</f>
        <v>1196.8999999999999</v>
      </c>
      <c r="BG26" s="40">
        <f>VLOOKUP($BC26&amp;"_"&amp;$AZ$7,データシート1!$A:$BS,MATCH("cb_"&amp;BG$12,データシート1!$A$1:$BS$1,0),0)</f>
        <v>0</v>
      </c>
      <c r="BH26" s="40">
        <f>VLOOKUP($BC26&amp;"_"&amp;$AZ$7,データシート1!$A:$BS,MATCH("cb_"&amp;BH$12,データシート1!$A$1:$BS$1,0),0)</f>
        <v>199</v>
      </c>
      <c r="BI26" s="40">
        <f>VLOOKUP($BC26&amp;"_"&amp;$AZ$7,データシート1!$A:$BS,MATCH("cb_"&amp;BI$12,データシート1!$A$1:$BS$1,0),0)</f>
        <v>0</v>
      </c>
      <c r="BJ26" s="40">
        <f>VLOOKUP($BC26&amp;"_"&amp;$AZ$7,データシート1!$A:$BS,MATCH("cb_"&amp;BJ$12,データシート1!$A$1:$BS$1,0),0)</f>
        <v>0</v>
      </c>
      <c r="BK26" s="40">
        <f t="shared" si="3"/>
        <v>2571.7999999999993</v>
      </c>
      <c r="BL26" s="42"/>
      <c r="BM26" s="960" t="str">
        <f t="shared" si="4"/>
        <v>18501</v>
      </c>
      <c r="BN26" s="123" t="str">
        <f t="shared" si="5"/>
        <v>若狭町</v>
      </c>
      <c r="BO26" s="40">
        <f>BE26*VLOOKUP(BO$12,別紙!$B$4:$E$10,MATCH("設備利用率",別紙!$B$4:$E$4,0),0)/100*8760/10^3</f>
        <v>1411.2211079999995</v>
      </c>
      <c r="BP26" s="40">
        <f>BF26*VLOOKUP(BP$12,別紙!$B$4:$E$10,MATCH("設備利用率",別紙!$B$4:$E$4,0),0)/100*8760/10^3</f>
        <v>1583.2114439999998</v>
      </c>
      <c r="BQ26" s="40">
        <f>BG26*VLOOKUP(BQ$12,別紙!$B$4:$E$10,MATCH("設備利用率",別紙!$B$4:$E$4,0),0)/100*8760/10^3</f>
        <v>0</v>
      </c>
      <c r="BR26" s="40">
        <f>BH26*VLOOKUP(BR$12,別紙!$B$4:$E$10,MATCH("設備利用率",別紙!$B$4:$E$4,0),0)/100*8760/10^3</f>
        <v>1045.944</v>
      </c>
      <c r="BS26" s="40">
        <f>BI26*VLOOKUP(BS$12,別紙!$B$4:$E$10,MATCH("設備利用率",別紙!$B$4:$E$4,0),0)/100*8760/10^3</f>
        <v>0</v>
      </c>
      <c r="BT26" s="40">
        <f>BJ26*VLOOKUP(BT$12,別紙!$B$4:$E$10,MATCH("設備利用率",別紙!$B$4:$E$4,0),0)/100*8760/10^3</f>
        <v>0</v>
      </c>
      <c r="BU26" s="40">
        <f t="shared" si="6"/>
        <v>4040.3765519999993</v>
      </c>
      <c r="BV26" s="42"/>
      <c r="BW26" s="38" t="str">
        <f t="shared" si="7"/>
        <v>18501</v>
      </c>
      <c r="BX26" s="38" t="str">
        <f t="shared" si="8"/>
        <v>若狭町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150757.44037289667</v>
      </c>
      <c r="BZ26" s="42"/>
      <c r="CA26" s="38" t="str">
        <f t="shared" si="9"/>
        <v>18501</v>
      </c>
      <c r="CB26" s="38" t="str">
        <f t="shared" si="10"/>
        <v>若狭町</v>
      </c>
      <c r="CC26" s="260">
        <f t="shared" si="11"/>
        <v>9.3608720372895787E-3</v>
      </c>
      <c r="CD26" s="260">
        <f t="shared" si="1"/>
        <v>1.0501713481496805E-2</v>
      </c>
      <c r="CE26" s="260">
        <f t="shared" si="1"/>
        <v>0</v>
      </c>
      <c r="CF26" s="260">
        <f t="shared" si="1"/>
        <v>6.9379262304591427E-3</v>
      </c>
      <c r="CG26" s="260">
        <f t="shared" si="1"/>
        <v>0</v>
      </c>
      <c r="CH26" s="260">
        <f t="shared" si="1"/>
        <v>0</v>
      </c>
      <c r="CI26" s="260">
        <f t="shared" si="12"/>
        <v>2.6800511749245526E-2</v>
      </c>
      <c r="CK26" s="20" t="str">
        <f t="shared" si="13"/>
        <v>18501</v>
      </c>
      <c r="CL26" s="20" t="str">
        <f t="shared" si="14"/>
        <v>若狭町</v>
      </c>
      <c r="CM26" s="20">
        <f>VLOOKUP($CK26&amp;"_"&amp;$AZ$7,データシート1!$A:$BS,MATCH("ca_太陽光発電（10kW未満）",データシート1!$A$1:$BS$1,0),0)</f>
        <v>248</v>
      </c>
      <c r="CN26" s="20">
        <f>VLOOKUP($CK26&amp;"_"&amp;$AZ$5,データシート1!$A:$BS,MATCH("ab_家庭",データシート1!$A$1:$BS$1,0),0)</f>
        <v>4969</v>
      </c>
      <c r="CO26" s="260">
        <f t="shared" si="15"/>
        <v>4.9909438518816664E-2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12347</v>
      </c>
      <c r="AY27" s="20" t="str">
        <f>IF(IFERROR(比較地域マスタ!$Z20,"")=0,"",IFERROR(比較地域マスタ!$Z20,""))</f>
        <v>多古町</v>
      </c>
      <c r="BC27" s="960" t="str">
        <f t="shared" si="0"/>
        <v>12347</v>
      </c>
      <c r="BD27" s="123" t="str">
        <f t="shared" si="2"/>
        <v>多古町</v>
      </c>
      <c r="BE27" s="40">
        <f>VLOOKUP($BC27&amp;"_"&amp;$AZ$7,データシート1!$A:$BS,MATCH("cb_"&amp;BE$12,データシート1!$A$1:$BS$1,0),0)</f>
        <v>1759.1000000000008</v>
      </c>
      <c r="BF27" s="40">
        <f>VLOOKUP($BC27&amp;"_"&amp;$AZ$7,データシート1!$A:$BS,MATCH("cb_"&amp;BF$12,データシート1!$A$1:$BS$1,0),0)</f>
        <v>34006.500000000007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35765.600000000006</v>
      </c>
      <c r="BL27" s="42"/>
      <c r="BM27" s="960" t="str">
        <f t="shared" si="4"/>
        <v>12347</v>
      </c>
      <c r="BN27" s="123" t="str">
        <f t="shared" si="5"/>
        <v>多古町</v>
      </c>
      <c r="BO27" s="40">
        <f>BE27*VLOOKUP(BO$12,別紙!$B$4:$E$10,MATCH("設備利用率",別紙!$B$4:$E$4,0),0)/100*8760/10^3</f>
        <v>2111.1310920000005</v>
      </c>
      <c r="BP27" s="40">
        <f>BF27*VLOOKUP(BP$12,別紙!$B$4:$E$10,MATCH("設備利用率",別紙!$B$4:$E$4,0),0)/100*8760/10^3</f>
        <v>44982.437940000003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47093.569032000007</v>
      </c>
      <c r="BV27" s="42"/>
      <c r="BW27" s="38" t="str">
        <f t="shared" si="7"/>
        <v>12347</v>
      </c>
      <c r="BX27" s="38" t="str">
        <f t="shared" si="8"/>
        <v>多古町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116227.15161000428</v>
      </c>
      <c r="BZ27" s="42"/>
      <c r="CA27" s="38" t="str">
        <f t="shared" si="9"/>
        <v>12347</v>
      </c>
      <c r="CB27" s="38" t="str">
        <f t="shared" si="10"/>
        <v>多古町</v>
      </c>
      <c r="CC27" s="260">
        <f t="shared" si="11"/>
        <v>1.8163837474773705E-2</v>
      </c>
      <c r="CD27" s="260">
        <f t="shared" si="1"/>
        <v>0.38702177001581212</v>
      </c>
      <c r="CE27" s="260">
        <f t="shared" si="1"/>
        <v>0</v>
      </c>
      <c r="CF27" s="260">
        <f t="shared" si="1"/>
        <v>0</v>
      </c>
      <c r="CG27" s="260">
        <f t="shared" si="1"/>
        <v>0</v>
      </c>
      <c r="CH27" s="260">
        <f t="shared" si="1"/>
        <v>0</v>
      </c>
      <c r="CI27" s="260">
        <f t="shared" si="12"/>
        <v>0.40518560749058585</v>
      </c>
      <c r="CK27" s="20" t="str">
        <f t="shared" si="13"/>
        <v>12347</v>
      </c>
      <c r="CL27" s="20" t="str">
        <f t="shared" si="14"/>
        <v>多古町</v>
      </c>
      <c r="CM27" s="20">
        <f>VLOOKUP($CK27&amp;"_"&amp;$AZ$7,データシート1!$A:$BS,MATCH("ca_太陽光発電（10kW未満）",データシート1!$A$1:$BS$1,0),0)</f>
        <v>345</v>
      </c>
      <c r="CN27" s="20">
        <f>VLOOKUP($CK27&amp;"_"&amp;$AZ$5,データシート1!$A:$BS,MATCH("ab_家庭",データシート1!$A$1:$BS$1,0),0)</f>
        <v>5991</v>
      </c>
      <c r="CO27" s="260">
        <f t="shared" si="15"/>
        <v>5.7586379569354029E-2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12423</v>
      </c>
      <c r="AY28" s="20" t="str">
        <f>IF(IFERROR(比較地域マスタ!$Z21,"")=0,"",IFERROR(比較地域マスタ!$Z21,""))</f>
        <v>長生村</v>
      </c>
      <c r="BC28" s="960" t="str">
        <f t="shared" si="0"/>
        <v>12423</v>
      </c>
      <c r="BD28" s="123" t="str">
        <f t="shared" si="2"/>
        <v>長生村</v>
      </c>
      <c r="BE28" s="40">
        <f>VLOOKUP($BC28&amp;"_"&amp;$AZ$7,データシート1!$A:$BS,MATCH("cb_"&amp;BE$12,データシート1!$A$1:$BS$1,0),0)</f>
        <v>1511.0000000000007</v>
      </c>
      <c r="BF28" s="40">
        <f>VLOOKUP($BC28&amp;"_"&amp;$AZ$7,データシート1!$A:$BS,MATCH("cb_"&amp;BF$12,データシート1!$A$1:$BS$1,0),0)</f>
        <v>19406.400000000005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20917.400000000005</v>
      </c>
      <c r="BL28" s="42"/>
      <c r="BM28" s="960" t="str">
        <f t="shared" si="4"/>
        <v>12423</v>
      </c>
      <c r="BN28" s="123" t="str">
        <f t="shared" si="5"/>
        <v>長生村</v>
      </c>
      <c r="BO28" s="40">
        <f>BE28*VLOOKUP(BO$12,別紙!$B$4:$E$10,MATCH("設備利用率",別紙!$B$4:$E$4,0),0)/100*8760/10^3</f>
        <v>1813.3813200000009</v>
      </c>
      <c r="BP28" s="40">
        <f>BF28*VLOOKUP(BP$12,別紙!$B$4:$E$10,MATCH("設備利用率",別紙!$B$4:$E$4,0),0)/100*8760/10^3</f>
        <v>25670.009664000008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27483.390984000009</v>
      </c>
      <c r="BV28" s="42"/>
      <c r="BW28" s="38" t="str">
        <f t="shared" si="7"/>
        <v>12423</v>
      </c>
      <c r="BX28" s="38" t="str">
        <f t="shared" si="8"/>
        <v>長生村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88138.206621404548</v>
      </c>
      <c r="BZ28" s="42"/>
      <c r="CA28" s="38" t="str">
        <f t="shared" si="9"/>
        <v>12423</v>
      </c>
      <c r="CB28" s="38" t="str">
        <f t="shared" si="10"/>
        <v>長生村</v>
      </c>
      <c r="CC28" s="260">
        <f t="shared" si="11"/>
        <v>2.0574293368474522E-2</v>
      </c>
      <c r="CD28" s="260">
        <f t="shared" si="1"/>
        <v>0.29124724280203351</v>
      </c>
      <c r="CE28" s="260">
        <f t="shared" si="1"/>
        <v>0</v>
      </c>
      <c r="CF28" s="260">
        <f t="shared" si="1"/>
        <v>0</v>
      </c>
      <c r="CG28" s="260">
        <f t="shared" si="1"/>
        <v>0</v>
      </c>
      <c r="CH28" s="260">
        <f t="shared" si="1"/>
        <v>0</v>
      </c>
      <c r="CI28" s="260">
        <f t="shared" si="12"/>
        <v>0.31182153617050801</v>
      </c>
      <c r="CK28" s="20" t="str">
        <f t="shared" si="13"/>
        <v>12423</v>
      </c>
      <c r="CL28" s="20" t="str">
        <f t="shared" si="14"/>
        <v>長生村</v>
      </c>
      <c r="CM28" s="20">
        <f>VLOOKUP($CK28&amp;"_"&amp;$AZ$7,データシート1!$A:$BS,MATCH("ca_太陽光発電（10kW未満）",データシート1!$A$1:$BS$1,0),0)</f>
        <v>295</v>
      </c>
      <c r="CN28" s="20">
        <f>VLOOKUP($CK28&amp;"_"&amp;$AZ$5,データシート1!$A:$BS,MATCH("ab_家庭",データシート1!$A$1:$BS$1,0),0)</f>
        <v>6108</v>
      </c>
      <c r="CO28" s="260">
        <f t="shared" si="15"/>
        <v>4.8297314996725606E-2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06301</v>
      </c>
      <c r="AY29" s="20" t="str">
        <f>IF(IFERROR(比較地域マスタ!$Z22,"")=0,"",IFERROR(比較地域マスタ!$Z22,""))</f>
        <v>山辺町</v>
      </c>
      <c r="BC29" s="960" t="str">
        <f t="shared" si="0"/>
        <v>06301</v>
      </c>
      <c r="BD29" s="123" t="str">
        <f t="shared" si="2"/>
        <v>山辺町</v>
      </c>
      <c r="BE29" s="40">
        <f>VLOOKUP($BC29&amp;"_"&amp;$AZ$7,データシート1!$A:$BS,MATCH("cb_"&amp;BE$12,データシート1!$A$1:$BS$1,0),0)</f>
        <v>1688.6999999999998</v>
      </c>
      <c r="BF29" s="40">
        <f>VLOOKUP($BC29&amp;"_"&amp;$AZ$7,データシート1!$A:$BS,MATCH("cb_"&amp;BF$12,データシート1!$A$1:$BS$1,0),0)</f>
        <v>1106.0999999999999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2794.7999999999997</v>
      </c>
      <c r="BL29" s="42"/>
      <c r="BM29" s="960" t="str">
        <f t="shared" si="4"/>
        <v>06301</v>
      </c>
      <c r="BN29" s="123" t="str">
        <f t="shared" si="5"/>
        <v>山辺町</v>
      </c>
      <c r="BO29" s="40">
        <f>BE29*VLOOKUP(BO$12,別紙!$B$4:$E$10,MATCH("設備利用率",別紙!$B$4:$E$4,0),0)/100*8760/10^3</f>
        <v>2026.6426439999996</v>
      </c>
      <c r="BP29" s="40">
        <f>BF29*VLOOKUP(BP$12,別紙!$B$4:$E$10,MATCH("設備利用率",別紙!$B$4:$E$4,0),0)/100*8760/10^3</f>
        <v>1463.1048359999998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3489.7474799999991</v>
      </c>
      <c r="BV29" s="42"/>
      <c r="BW29" s="38" t="str">
        <f t="shared" si="7"/>
        <v>06301</v>
      </c>
      <c r="BX29" s="38" t="str">
        <f t="shared" si="8"/>
        <v>山辺町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42723.895620032759</v>
      </c>
      <c r="BZ29" s="42"/>
      <c r="CA29" s="38" t="str">
        <f t="shared" si="9"/>
        <v>06301</v>
      </c>
      <c r="CB29" s="38" t="str">
        <f t="shared" si="10"/>
        <v>山辺町</v>
      </c>
      <c r="CC29" s="260">
        <f t="shared" si="11"/>
        <v>4.7435811144752663E-2</v>
      </c>
      <c r="CD29" s="260">
        <f t="shared" ref="CD29:CD60" si="16">BP29/$BY29</f>
        <v>3.4245585866331113E-2</v>
      </c>
      <c r="CE29" s="260">
        <f t="shared" ref="CE29:CE60" si="17">BQ29/$BY29</f>
        <v>0</v>
      </c>
      <c r="CF29" s="260">
        <f t="shared" ref="CF29:CF60" si="18">BR29/$BY29</f>
        <v>0</v>
      </c>
      <c r="CG29" s="260">
        <f t="shared" ref="CG29:CG60" si="19">BS29/$BY29</f>
        <v>0</v>
      </c>
      <c r="CH29" s="260">
        <f t="shared" ref="CH29:CH60" si="20">BT29/$BY29</f>
        <v>0</v>
      </c>
      <c r="CI29" s="260">
        <f t="shared" si="12"/>
        <v>8.1681397011083776E-2</v>
      </c>
      <c r="CK29" s="20" t="str">
        <f t="shared" si="13"/>
        <v>06301</v>
      </c>
      <c r="CL29" s="20" t="str">
        <f t="shared" si="14"/>
        <v>山辺町</v>
      </c>
      <c r="CM29" s="20">
        <f>VLOOKUP($CK29&amp;"_"&amp;$AZ$7,データシート1!$A:$BS,MATCH("ca_太陽光発電（10kW未満）",データシート1!$A$1:$BS$1,0),0)</f>
        <v>387</v>
      </c>
      <c r="CN29" s="20">
        <f>VLOOKUP($CK29&amp;"_"&amp;$AZ$5,データシート1!$A:$BS,MATCH("ab_家庭",データシート1!$A$1:$BS$1,0),0)</f>
        <v>4828</v>
      </c>
      <c r="CO29" s="260">
        <f t="shared" si="15"/>
        <v>8.0157415078707536E-2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05463</v>
      </c>
      <c r="AY30" s="20" t="str">
        <f>IF(IFERROR(比較地域マスタ!$Z23,"")=0,"",IFERROR(比較地域マスタ!$Z23,""))</f>
        <v>羽後町</v>
      </c>
      <c r="BC30" s="960" t="str">
        <f t="shared" si="0"/>
        <v>05463</v>
      </c>
      <c r="BD30" s="123" t="str">
        <f t="shared" si="2"/>
        <v>羽後町</v>
      </c>
      <c r="BE30" s="40">
        <f>VLOOKUP($BC30&amp;"_"&amp;$AZ$7,データシート1!$A:$BS,MATCH("cb_"&amp;BE$12,データシート1!$A$1:$BS$1,0),0)</f>
        <v>341.5</v>
      </c>
      <c r="BF30" s="40">
        <f>VLOOKUP($BC30&amp;"_"&amp;$AZ$7,データシート1!$A:$BS,MATCH("cb_"&amp;BF$12,データシート1!$A$1:$BS$1,0),0)</f>
        <v>208.6</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550.1</v>
      </c>
      <c r="BL30" s="42"/>
      <c r="BM30" s="960" t="str">
        <f t="shared" si="4"/>
        <v>05463</v>
      </c>
      <c r="BN30" s="123" t="str">
        <f t="shared" si="5"/>
        <v>羽後町</v>
      </c>
      <c r="BO30" s="40">
        <f>BE30*VLOOKUP(BO$12,別紙!$B$4:$E$10,MATCH("設備利用率",別紙!$B$4:$E$4,0),0)/100*8760/10^3</f>
        <v>409.84098</v>
      </c>
      <c r="BP30" s="40">
        <f>BF30*VLOOKUP(BP$12,別紙!$B$4:$E$10,MATCH("設備利用率",別紙!$B$4:$E$4,0),0)/100*8760/10^3</f>
        <v>275.92773599999998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685.76871600000004</v>
      </c>
      <c r="BV30" s="42"/>
      <c r="BW30" s="38" t="str">
        <f t="shared" si="7"/>
        <v>05463</v>
      </c>
      <c r="BX30" s="38" t="str">
        <f t="shared" si="8"/>
        <v>羽後町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77540.945125013357</v>
      </c>
      <c r="BZ30" s="42"/>
      <c r="CA30" s="38" t="str">
        <f t="shared" si="9"/>
        <v>05463</v>
      </c>
      <c r="CB30" s="38" t="str">
        <f t="shared" si="10"/>
        <v>羽後町</v>
      </c>
      <c r="CC30" s="260">
        <f t="shared" si="11"/>
        <v>5.2854782636353554E-3</v>
      </c>
      <c r="CD30" s="260">
        <f t="shared" si="16"/>
        <v>3.558477853927918E-3</v>
      </c>
      <c r="CE30" s="260">
        <f t="shared" si="17"/>
        <v>0</v>
      </c>
      <c r="CF30" s="260">
        <f t="shared" si="18"/>
        <v>0</v>
      </c>
      <c r="CG30" s="260">
        <f t="shared" si="19"/>
        <v>0</v>
      </c>
      <c r="CH30" s="260">
        <f t="shared" si="20"/>
        <v>0</v>
      </c>
      <c r="CI30" s="260">
        <f t="shared" si="12"/>
        <v>8.8439561175632751E-3</v>
      </c>
      <c r="CK30" s="20" t="str">
        <f t="shared" si="13"/>
        <v>05463</v>
      </c>
      <c r="CL30" s="20" t="str">
        <f t="shared" si="14"/>
        <v>羽後町</v>
      </c>
      <c r="CM30" s="20">
        <f>VLOOKUP($CK30&amp;"_"&amp;$AZ$7,データシート1!$A:$BS,MATCH("ca_太陽光発電（10kW未満）",データシート1!$A$1:$BS$1,0),0)</f>
        <v>76</v>
      </c>
      <c r="CN30" s="20">
        <f>VLOOKUP($CK30&amp;"_"&amp;$AZ$5,データシート1!$A:$BS,MATCH("ab_家庭",データシート1!$A$1:$BS$1,0),0)</f>
        <v>5201</v>
      </c>
      <c r="CO30" s="260">
        <f t="shared" si="15"/>
        <v>1.4612574504902904E-2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36489</v>
      </c>
      <c r="AY31" s="20" t="str">
        <f>IF(IFERROR(比較地域マスタ!$Z24,"")=0,"",IFERROR(比較地域マスタ!$Z24,""))</f>
        <v>東みよし町</v>
      </c>
      <c r="BC31" s="960" t="str">
        <f t="shared" si="0"/>
        <v>36489</v>
      </c>
      <c r="BD31" s="123" t="str">
        <f t="shared" si="2"/>
        <v>東みよし町</v>
      </c>
      <c r="BE31" s="40">
        <f>VLOOKUP($BC31&amp;"_"&amp;$AZ$7,データシート1!$A:$BS,MATCH("cb_"&amp;BE$12,データシート1!$A$1:$BS$1,0),0)</f>
        <v>2214.7129999999988</v>
      </c>
      <c r="BF31" s="40">
        <f>VLOOKUP($BC31&amp;"_"&amp;$AZ$7,データシート1!$A:$BS,MATCH("cb_"&amp;BF$12,データシート1!$A$1:$BS$1,0),0)</f>
        <v>11008.2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13222.913</v>
      </c>
      <c r="BL31" s="42"/>
      <c r="BM31" s="960" t="str">
        <f t="shared" si="4"/>
        <v>36489</v>
      </c>
      <c r="BN31" s="123" t="str">
        <f t="shared" si="5"/>
        <v>東みよし町</v>
      </c>
      <c r="BO31" s="40">
        <f>BE31*VLOOKUP(BO$12,別紙!$B$4:$E$10,MATCH("設備利用率",別紙!$B$4:$E$4,0),0)/100*8760/10^3</f>
        <v>2657.9213655599983</v>
      </c>
      <c r="BP31" s="40">
        <f>BF31*VLOOKUP(BP$12,別紙!$B$4:$E$10,MATCH("設備利用率",別紙!$B$4:$E$4,0),0)/100*8760/10^3</f>
        <v>14561.206631999999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17219.127997559997</v>
      </c>
      <c r="BV31" s="42"/>
      <c r="BW31" s="38" t="str">
        <f t="shared" si="7"/>
        <v>36489</v>
      </c>
      <c r="BX31" s="38" t="str">
        <f t="shared" si="8"/>
        <v>東みよし町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68070.14980941324</v>
      </c>
      <c r="BZ31" s="42"/>
      <c r="CA31" s="38" t="str">
        <f t="shared" si="9"/>
        <v>36489</v>
      </c>
      <c r="CB31" s="38" t="str">
        <f t="shared" si="10"/>
        <v>東みよし町</v>
      </c>
      <c r="CC31" s="260">
        <f t="shared" si="11"/>
        <v>3.90467976492163E-2</v>
      </c>
      <c r="CD31" s="260">
        <f t="shared" si="16"/>
        <v>0.2139147140526253</v>
      </c>
      <c r="CE31" s="260">
        <f t="shared" si="17"/>
        <v>0</v>
      </c>
      <c r="CF31" s="260">
        <f t="shared" si="18"/>
        <v>0</v>
      </c>
      <c r="CG31" s="260">
        <f t="shared" si="19"/>
        <v>0</v>
      </c>
      <c r="CH31" s="260">
        <f t="shared" si="20"/>
        <v>0</v>
      </c>
      <c r="CI31" s="260">
        <f t="shared" si="12"/>
        <v>0.25296151170184161</v>
      </c>
      <c r="CK31" s="20" t="str">
        <f t="shared" si="13"/>
        <v>36489</v>
      </c>
      <c r="CL31" s="20" t="str">
        <f t="shared" si="14"/>
        <v>東みよし町</v>
      </c>
      <c r="CM31" s="20">
        <f>VLOOKUP($CK31&amp;"_"&amp;$AZ$7,データシート1!$A:$BS,MATCH("ca_太陽光発電（10kW未満）",データシート1!$A$1:$BS$1,0),0)</f>
        <v>440</v>
      </c>
      <c r="CN31" s="20">
        <f>VLOOKUP($CK31&amp;"_"&amp;$AZ$5,データシート1!$A:$BS,MATCH("ab_家庭",データシート1!$A$1:$BS$1,0),0)</f>
        <v>6276</v>
      </c>
      <c r="CO31" s="260">
        <f t="shared" si="15"/>
        <v>7.0108349267049078E-2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46214</v>
      </c>
      <c r="AY32" s="20" t="str">
        <f>IF(IFERROR(比較地域マスタ!$Z25,"")=0,"",IFERROR(比較地域マスタ!$Z25,""))</f>
        <v>垂水市</v>
      </c>
      <c r="AZ32" s="24"/>
      <c r="BA32" s="24"/>
      <c r="BB32" s="24"/>
      <c r="BC32" s="960" t="str">
        <f t="shared" si="0"/>
        <v>46214</v>
      </c>
      <c r="BD32" s="123" t="str">
        <f t="shared" si="2"/>
        <v>垂水市</v>
      </c>
      <c r="BE32" s="40">
        <f>VLOOKUP($BC32&amp;"_"&amp;$AZ$7,データシート1!$A:$BS,MATCH("cb_"&amp;BE$12,データシート1!$A$1:$BS$1,0),0)</f>
        <v>1473.3499999999995</v>
      </c>
      <c r="BF32" s="40">
        <f>VLOOKUP($BC32&amp;"_"&amp;$AZ$7,データシート1!$A:$BS,MATCH("cb_"&amp;BF$12,データシート1!$A$1:$BS$1,0),0)</f>
        <v>12888.899999999998</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3140</v>
      </c>
      <c r="BK32" s="40">
        <f t="shared" si="3"/>
        <v>17502.249999999996</v>
      </c>
      <c r="BL32" s="42"/>
      <c r="BM32" s="960" t="str">
        <f t="shared" si="4"/>
        <v>46214</v>
      </c>
      <c r="BN32" s="123" t="str">
        <f t="shared" si="5"/>
        <v>垂水市</v>
      </c>
      <c r="BO32" s="40">
        <f>BE32*VLOOKUP(BO$12,別紙!$B$4:$E$10,MATCH("設備利用率",別紙!$B$4:$E$4,0),0)/100*8760/10^3</f>
        <v>1768.1968019999995</v>
      </c>
      <c r="BP32" s="40">
        <f>BF32*VLOOKUP(BP$12,別紙!$B$4:$E$10,MATCH("設備利用率",別紙!$B$4:$E$4,0),0)/100*8760/10^3</f>
        <v>17048.921363999998</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22005.119999999999</v>
      </c>
      <c r="BU32" s="40">
        <f t="shared" si="6"/>
        <v>40822.238165999996</v>
      </c>
      <c r="BV32" s="42"/>
      <c r="BW32" s="38" t="str">
        <f t="shared" si="7"/>
        <v>46214</v>
      </c>
      <c r="BX32" s="38" t="str">
        <f t="shared" si="8"/>
        <v>垂水市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93738.950558486336</v>
      </c>
      <c r="BZ32" s="42"/>
      <c r="CA32" s="38" t="str">
        <f t="shared" si="9"/>
        <v>46214</v>
      </c>
      <c r="CB32" s="38" t="str">
        <f t="shared" si="10"/>
        <v>垂水市</v>
      </c>
      <c r="CC32" s="260">
        <f t="shared" si="11"/>
        <v>1.8862989093277424E-2</v>
      </c>
      <c r="CD32" s="260">
        <f t="shared" si="16"/>
        <v>0.18187659732079786</v>
      </c>
      <c r="CE32" s="260">
        <f t="shared" si="17"/>
        <v>0</v>
      </c>
      <c r="CF32" s="260">
        <f t="shared" si="18"/>
        <v>0</v>
      </c>
      <c r="CG32" s="260">
        <f t="shared" si="19"/>
        <v>0</v>
      </c>
      <c r="CH32" s="260">
        <f t="shared" si="20"/>
        <v>0.23474894767752272</v>
      </c>
      <c r="CI32" s="260">
        <f t="shared" si="12"/>
        <v>0.43548853409159799</v>
      </c>
      <c r="CJ32" s="24"/>
      <c r="CK32" s="20" t="str">
        <f t="shared" si="13"/>
        <v>46214</v>
      </c>
      <c r="CL32" s="20" t="str">
        <f t="shared" si="14"/>
        <v>垂水市</v>
      </c>
      <c r="CM32" s="20">
        <f>VLOOKUP($CK32&amp;"_"&amp;$AZ$7,データシート1!$A:$BS,MATCH("ca_太陽光発電（10kW未満）",データシート1!$A$1:$BS$1,0),0)</f>
        <v>295</v>
      </c>
      <c r="CN32" s="20">
        <f>VLOOKUP($CK32&amp;"_"&amp;$AZ$5,データシート1!$A:$BS,MATCH("ab_家庭",データシート1!$A$1:$BS$1,0),0)</f>
        <v>7306</v>
      </c>
      <c r="CO32" s="260">
        <f t="shared" si="15"/>
        <v>4.0377771694497674E-2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43447</v>
      </c>
      <c r="AY33" s="20" t="str">
        <f>IF(IFERROR(比較地域マスタ!$Z26,"")=0,"",IFERROR(比較地域マスタ!$Z26,""))</f>
        <v>山都町</v>
      </c>
      <c r="BC33" s="960" t="str">
        <f t="shared" si="0"/>
        <v>43447</v>
      </c>
      <c r="BD33" s="123" t="str">
        <f t="shared" si="2"/>
        <v>山都町</v>
      </c>
      <c r="BE33" s="40">
        <f>VLOOKUP($BC33&amp;"_"&amp;$AZ$7,データシート1!$A:$BS,MATCH("cb_"&amp;BE$12,データシート1!$A$1:$BS$1,0),0)</f>
        <v>2320.96</v>
      </c>
      <c r="BF33" s="40">
        <f>VLOOKUP($BC33&amp;"_"&amp;$AZ$7,データシート1!$A:$BS,MATCH("cb_"&amp;BF$12,データシート1!$A$1:$BS$1,0),0)</f>
        <v>82040.400000000009</v>
      </c>
      <c r="BG33" s="40">
        <f>VLOOKUP($BC33&amp;"_"&amp;$AZ$7,データシート1!$A:$BS,MATCH("cb_"&amp;BG$12,データシート1!$A$1:$BS$1,0),0)</f>
        <v>0</v>
      </c>
      <c r="BH33" s="40">
        <f>VLOOKUP($BC33&amp;"_"&amp;$AZ$7,データシート1!$A:$BS,MATCH("cb_"&amp;BH$12,データシート1!$A$1:$BS$1,0),0)</f>
        <v>27310</v>
      </c>
      <c r="BI33" s="40">
        <f>VLOOKUP($BC33&amp;"_"&amp;$AZ$7,データシート1!$A:$BS,MATCH("cb_"&amp;BI$12,データシート1!$A$1:$BS$1,0),0)</f>
        <v>0</v>
      </c>
      <c r="BJ33" s="40">
        <f>VLOOKUP($BC33&amp;"_"&amp;$AZ$7,データシート1!$A:$BS,MATCH("cb_"&amp;BJ$12,データシート1!$A$1:$BS$1,0),0)</f>
        <v>0</v>
      </c>
      <c r="BK33" s="40">
        <f t="shared" si="3"/>
        <v>111671.36000000002</v>
      </c>
      <c r="BL33" s="42"/>
      <c r="BM33" s="960" t="str">
        <f t="shared" si="4"/>
        <v>43447</v>
      </c>
      <c r="BN33" s="123" t="str">
        <f t="shared" si="5"/>
        <v>山都町</v>
      </c>
      <c r="BO33" s="40">
        <f>BE33*VLOOKUP(BO$12,別紙!$B$4:$E$10,MATCH("設備利用率",別紙!$B$4:$E$4,0),0)/100*8760/10^3</f>
        <v>2785.4305151999997</v>
      </c>
      <c r="BP33" s="40">
        <f>BF33*VLOOKUP(BP$12,別紙!$B$4:$E$10,MATCH("設備利用率",別紙!$B$4:$E$4,0),0)/100*8760/10^3</f>
        <v>108519.759504</v>
      </c>
      <c r="BQ33" s="40">
        <f>BG33*VLOOKUP(BQ$12,別紙!$B$4:$E$10,MATCH("設備利用率",別紙!$B$4:$E$4,0),0)/100*8760/10^3</f>
        <v>0</v>
      </c>
      <c r="BR33" s="40">
        <f>BH33*VLOOKUP(BR$12,別紙!$B$4:$E$10,MATCH("設備利用率",別紙!$B$4:$E$4,0),0)/100*8760/10^3</f>
        <v>143541.35999999999</v>
      </c>
      <c r="BS33" s="40">
        <f>BI33*VLOOKUP(BS$12,別紙!$B$4:$E$10,MATCH("設備利用率",別紙!$B$4:$E$4,0),0)/100*8760/10^3</f>
        <v>0</v>
      </c>
      <c r="BT33" s="40">
        <f>BJ33*VLOOKUP(BT$12,別紙!$B$4:$E$10,MATCH("設備利用率",別紙!$B$4:$E$4,0),0)/100*8760/10^3</f>
        <v>0</v>
      </c>
      <c r="BU33" s="40">
        <f t="shared" si="6"/>
        <v>254846.55001919999</v>
      </c>
      <c r="BV33" s="42"/>
      <c r="BW33" s="38" t="str">
        <f t="shared" si="7"/>
        <v>43447</v>
      </c>
      <c r="BX33" s="38" t="str">
        <f t="shared" si="8"/>
        <v>山都町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60406.810043786209</v>
      </c>
      <c r="BZ33" s="42"/>
      <c r="CA33" s="38" t="str">
        <f t="shared" si="9"/>
        <v>43447</v>
      </c>
      <c r="CB33" s="38" t="str">
        <f t="shared" si="10"/>
        <v>山都町</v>
      </c>
      <c r="CC33" s="260">
        <f t="shared" si="11"/>
        <v>4.6111200263363766E-2</v>
      </c>
      <c r="CD33" s="260">
        <f t="shared" si="16"/>
        <v>1.7964822083029852</v>
      </c>
      <c r="CE33" s="260">
        <f t="shared" si="17"/>
        <v>0</v>
      </c>
      <c r="CF33" s="260">
        <f t="shared" si="18"/>
        <v>2.3762446634072094</v>
      </c>
      <c r="CG33" s="260">
        <f t="shared" si="19"/>
        <v>0</v>
      </c>
      <c r="CH33" s="260">
        <f t="shared" si="20"/>
        <v>0</v>
      </c>
      <c r="CI33" s="260">
        <f t="shared" si="12"/>
        <v>4.2188380719735585</v>
      </c>
      <c r="CK33" s="20" t="str">
        <f t="shared" si="13"/>
        <v>43447</v>
      </c>
      <c r="CL33" s="20" t="str">
        <f t="shared" si="14"/>
        <v>山都町</v>
      </c>
      <c r="CM33" s="20">
        <f>VLOOKUP($CK33&amp;"_"&amp;$AZ$7,データシート1!$A:$BS,MATCH("ca_太陽光発電（10kW未満）",データシート1!$A$1:$BS$1,0),0)</f>
        <v>451</v>
      </c>
      <c r="CN33" s="20">
        <f>VLOOKUP($CK33&amp;"_"&amp;$AZ$5,データシート1!$A:$BS,MATCH("ab_家庭",データシート1!$A$1:$BS$1,0),0)</f>
        <v>6410</v>
      </c>
      <c r="CO33" s="260">
        <f t="shared" si="15"/>
        <v>7.0358814352574101E-2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37324</v>
      </c>
      <c r="AY34" s="20" t="str">
        <f>IF(IFERROR(比較地域マスタ!$Z27,"")=0,"",IFERROR(比較地域マスタ!$Z27,""))</f>
        <v>小豆島町</v>
      </c>
      <c r="BC34" s="960" t="str">
        <f t="shared" si="0"/>
        <v>37324</v>
      </c>
      <c r="BD34" s="123" t="str">
        <f t="shared" si="2"/>
        <v>小豆島町</v>
      </c>
      <c r="BE34" s="40">
        <f>VLOOKUP($BC34&amp;"_"&amp;$AZ$7,データシート1!$A:$BS,MATCH("cb_"&amp;BE$12,データシート1!$A$1:$BS$1,0),0)</f>
        <v>895.09999999999957</v>
      </c>
      <c r="BF34" s="40">
        <f>VLOOKUP($BC34&amp;"_"&amp;$AZ$7,データシート1!$A:$BS,MATCH("cb_"&amp;BF$12,データシート1!$A$1:$BS$1,0),0)</f>
        <v>16811.599999999999</v>
      </c>
      <c r="BG34" s="40">
        <f>VLOOKUP($BC34&amp;"_"&amp;$AZ$7,データシート1!$A:$BS,MATCH("cb_"&amp;BG$12,データシート1!$A$1:$BS$1,0),0)</f>
        <v>39</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17745.699999999997</v>
      </c>
      <c r="BL34" s="42"/>
      <c r="BM34" s="960" t="str">
        <f t="shared" si="4"/>
        <v>37324</v>
      </c>
      <c r="BN34" s="123" t="str">
        <f t="shared" si="5"/>
        <v>小豆島町</v>
      </c>
      <c r="BO34" s="40">
        <f>BE34*VLOOKUP(BO$12,別紙!$B$4:$E$10,MATCH("設備利用率",別紙!$B$4:$E$4,0),0)/100*8760/10^3</f>
        <v>1074.2274119999995</v>
      </c>
      <c r="BP34" s="40">
        <f>BF34*VLOOKUP(BP$12,別紙!$B$4:$E$10,MATCH("設備利用率",別紙!$B$4:$E$4,0),0)/100*8760/10^3</f>
        <v>22237.712015999998</v>
      </c>
      <c r="BQ34" s="40">
        <f>BG34*VLOOKUP(BQ$12,別紙!$B$4:$E$10,MATCH("設備利用率",別紙!$B$4:$E$4,0),0)/100*8760/10^3</f>
        <v>84.72672</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23396.666147999997</v>
      </c>
      <c r="BV34" s="42"/>
      <c r="BW34" s="38" t="str">
        <f t="shared" si="7"/>
        <v>37324</v>
      </c>
      <c r="BX34" s="38" t="str">
        <f t="shared" si="8"/>
        <v>小豆島町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90733.704285415137</v>
      </c>
      <c r="BZ34" s="42"/>
      <c r="CA34" s="38" t="str">
        <f t="shared" si="9"/>
        <v>37324</v>
      </c>
      <c r="CB34" s="38" t="str">
        <f t="shared" si="10"/>
        <v>小豆島町</v>
      </c>
      <c r="CC34" s="260">
        <f t="shared" si="11"/>
        <v>1.1839342617610672E-2</v>
      </c>
      <c r="CD34" s="260">
        <f t="shared" si="16"/>
        <v>0.24508766826104958</v>
      </c>
      <c r="CE34" s="260">
        <f t="shared" si="17"/>
        <v>9.3379544753822291E-4</v>
      </c>
      <c r="CF34" s="260">
        <f t="shared" si="18"/>
        <v>0</v>
      </c>
      <c r="CG34" s="260">
        <f t="shared" si="19"/>
        <v>0</v>
      </c>
      <c r="CH34" s="260">
        <f t="shared" si="20"/>
        <v>0</v>
      </c>
      <c r="CI34" s="260">
        <f t="shared" si="12"/>
        <v>0.25786080632619846</v>
      </c>
      <c r="CK34" s="20" t="str">
        <f t="shared" si="13"/>
        <v>37324</v>
      </c>
      <c r="CL34" s="20" t="str">
        <f t="shared" si="14"/>
        <v>小豆島町</v>
      </c>
      <c r="CM34" s="20">
        <f>VLOOKUP($CK34&amp;"_"&amp;$AZ$7,データシート1!$A:$BS,MATCH("ca_太陽光発電（10kW未満）",データシート1!$A$1:$BS$1,0),0)</f>
        <v>170</v>
      </c>
      <c r="CN34" s="20">
        <f>VLOOKUP($CK34&amp;"_"&amp;$AZ$5,データシート1!$A:$BS,MATCH("ab_家庭",データシート1!$A$1:$BS$1,0),0)</f>
        <v>6837</v>
      </c>
      <c r="CO34" s="260">
        <f t="shared" si="15"/>
        <v>2.4864706742723418E-2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32528</v>
      </c>
      <c r="AY35" s="20" t="str">
        <f>IF(IFERROR(比較地域マスタ!$Z28,"")=0,"",IFERROR(比較地域マスタ!$Z28,""))</f>
        <v>隠岐の島町</v>
      </c>
      <c r="BC35" s="960" t="str">
        <f t="shared" si="0"/>
        <v>32528</v>
      </c>
      <c r="BD35" s="123" t="str">
        <f t="shared" si="2"/>
        <v>隠岐の島町</v>
      </c>
      <c r="BE35" s="40">
        <f>VLOOKUP($BC35&amp;"_"&amp;$AZ$7,データシート1!$A:$BS,MATCH("cb_"&amp;BE$12,データシート1!$A$1:$BS$1,0),0)</f>
        <v>405.7</v>
      </c>
      <c r="BF35" s="40">
        <f>VLOOKUP($BC35&amp;"_"&amp;$AZ$7,データシート1!$A:$BS,MATCH("cb_"&amp;BF$12,データシート1!$A$1:$BS$1,0),0)</f>
        <v>3199.8</v>
      </c>
      <c r="BG35" s="40">
        <f>VLOOKUP($BC35&amp;"_"&amp;$AZ$7,データシート1!$A:$BS,MATCH("cb_"&amp;BG$12,データシート1!$A$1:$BS$1,0),0)</f>
        <v>1200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4805.5</v>
      </c>
      <c r="BL35" s="42"/>
      <c r="BM35" s="960" t="str">
        <f t="shared" si="4"/>
        <v>32528</v>
      </c>
      <c r="BN35" s="123" t="str">
        <f t="shared" si="5"/>
        <v>隠岐の島町</v>
      </c>
      <c r="BO35" s="40">
        <f>BE35*VLOOKUP(BO$12,別紙!$B$4:$E$10,MATCH("設備利用率",別紙!$B$4:$E$4,0),0)/100*8760/10^3</f>
        <v>486.88868399999996</v>
      </c>
      <c r="BP35" s="40">
        <f>BF35*VLOOKUP(BP$12,別紙!$B$4:$E$10,MATCH("設備利用率",別紙!$B$4:$E$4,0),0)/100*8760/10^3</f>
        <v>4232.5674479999998</v>
      </c>
      <c r="BQ35" s="40">
        <f>BG35*VLOOKUP(BQ$12,別紙!$B$4:$E$10,MATCH("設備利用率",別紙!$B$4:$E$4,0),0)/100*8760/10^3</f>
        <v>2606.9760000000001</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7326.4321319999999</v>
      </c>
      <c r="BV35" s="42"/>
      <c r="BW35" s="38" t="str">
        <f t="shared" si="7"/>
        <v>32528</v>
      </c>
      <c r="BX35" s="38" t="str">
        <f t="shared" si="8"/>
        <v>隠岐の島町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75618.135159032245</v>
      </c>
      <c r="BZ35" s="42"/>
      <c r="CA35" s="38" t="str">
        <f t="shared" si="9"/>
        <v>32528</v>
      </c>
      <c r="CB35" s="38" t="str">
        <f t="shared" si="10"/>
        <v>隠岐の島町</v>
      </c>
      <c r="CC35" s="260">
        <f t="shared" si="11"/>
        <v>6.4387819532447611E-3</v>
      </c>
      <c r="CD35" s="260">
        <f t="shared" si="16"/>
        <v>5.5972914950871262E-2</v>
      </c>
      <c r="CE35" s="260">
        <f t="shared" si="17"/>
        <v>3.4475539426055371E-2</v>
      </c>
      <c r="CF35" s="260">
        <f t="shared" si="18"/>
        <v>0</v>
      </c>
      <c r="CG35" s="260">
        <f t="shared" si="19"/>
        <v>0</v>
      </c>
      <c r="CH35" s="260">
        <f t="shared" si="20"/>
        <v>0</v>
      </c>
      <c r="CI35" s="260">
        <f t="shared" si="12"/>
        <v>9.6887236330171392E-2</v>
      </c>
      <c r="CK35" s="20" t="str">
        <f t="shared" si="13"/>
        <v>32528</v>
      </c>
      <c r="CL35" s="20" t="str">
        <f t="shared" si="14"/>
        <v>隠岐の島町</v>
      </c>
      <c r="CM35" s="20">
        <f>VLOOKUP($CK35&amp;"_"&amp;$AZ$7,データシート1!$A:$BS,MATCH("ca_太陽光発電（10kW未満）",データシート1!$A$1:$BS$1,0),0)</f>
        <v>82</v>
      </c>
      <c r="CN35" s="20">
        <f>VLOOKUP($CK35&amp;"_"&amp;$AZ$5,データシート1!$A:$BS,MATCH("ab_家庭",データシート1!$A$1:$BS$1,0),0)</f>
        <v>7071</v>
      </c>
      <c r="CO35" s="260">
        <f t="shared" si="15"/>
        <v>1.1596662423985292E-2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33461</v>
      </c>
      <c r="AY36" s="20" t="str">
        <f>IF(IFERROR(比較地域マスタ!$Z29,"")=0,"",IFERROR(比較地域マスタ!$Z29,""))</f>
        <v>矢掛町</v>
      </c>
      <c r="BC36" s="960" t="str">
        <f t="shared" si="0"/>
        <v>33461</v>
      </c>
      <c r="BD36" s="123" t="str">
        <f t="shared" si="2"/>
        <v>矢掛町</v>
      </c>
      <c r="BE36" s="40">
        <f>VLOOKUP($BC36&amp;"_"&amp;$AZ$7,データシート1!$A:$BS,MATCH("cb_"&amp;BE$12,データシート1!$A$1:$BS$1,0),0)</f>
        <v>2086.6000000000031</v>
      </c>
      <c r="BF36" s="40">
        <f>VLOOKUP($BC36&amp;"_"&amp;$AZ$7,データシート1!$A:$BS,MATCH("cb_"&amp;BF$12,データシート1!$A$1:$BS$1,0),0)</f>
        <v>22209.30000000001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24295.900000000012</v>
      </c>
      <c r="BL36" s="42"/>
      <c r="BM36" s="960" t="str">
        <f t="shared" si="4"/>
        <v>33461</v>
      </c>
      <c r="BN36" s="123" t="str">
        <f t="shared" si="5"/>
        <v>矢掛町</v>
      </c>
      <c r="BO36" s="40">
        <f>BE36*VLOOKUP(BO$12,別紙!$B$4:$E$10,MATCH("設備利用率",別紙!$B$4:$E$4,0),0)/100*8760/10^3</f>
        <v>2504.1703920000036</v>
      </c>
      <c r="BP36" s="40">
        <f>BF36*VLOOKUP(BP$12,別紙!$B$4:$E$10,MATCH("設備利用率",別紙!$B$4:$E$4,0),0)/100*8760/10^3</f>
        <v>29377.573668000015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31881.744060000019</v>
      </c>
      <c r="BV36" s="42"/>
      <c r="BW36" s="38" t="str">
        <f t="shared" si="7"/>
        <v>33461</v>
      </c>
      <c r="BX36" s="38" t="str">
        <f t="shared" si="8"/>
        <v>矢掛町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103847.65147570854</v>
      </c>
      <c r="BZ36" s="42"/>
      <c r="CA36" s="38" t="str">
        <f t="shared" si="9"/>
        <v>33461</v>
      </c>
      <c r="CB36" s="38" t="str">
        <f t="shared" si="10"/>
        <v>矢掛町</v>
      </c>
      <c r="CC36" s="260">
        <f t="shared" si="11"/>
        <v>2.4113885643198826E-2</v>
      </c>
      <c r="CD36" s="260">
        <f t="shared" si="16"/>
        <v>0.28289107409301262</v>
      </c>
      <c r="CE36" s="260">
        <f t="shared" si="17"/>
        <v>0</v>
      </c>
      <c r="CF36" s="260">
        <f t="shared" si="18"/>
        <v>0</v>
      </c>
      <c r="CG36" s="260">
        <f t="shared" si="19"/>
        <v>0</v>
      </c>
      <c r="CH36" s="260">
        <f t="shared" si="20"/>
        <v>0</v>
      </c>
      <c r="CI36" s="260">
        <f t="shared" si="12"/>
        <v>0.30700495973621145</v>
      </c>
      <c r="CK36" s="20" t="str">
        <f t="shared" si="13"/>
        <v>33461</v>
      </c>
      <c r="CL36" s="20" t="str">
        <f t="shared" si="14"/>
        <v>矢掛町</v>
      </c>
      <c r="CM36" s="20">
        <f>VLOOKUP($CK36&amp;"_"&amp;$AZ$7,データシート1!$A:$BS,MATCH("ca_太陽光発電（10kW未満）",データシート1!$A$1:$BS$1,0),0)</f>
        <v>373</v>
      </c>
      <c r="CN36" s="20">
        <f>VLOOKUP($CK36&amp;"_"&amp;$AZ$5,データシート1!$A:$BS,MATCH("ab_家庭",データシート1!$A$1:$BS$1,0),0)</f>
        <v>5441</v>
      </c>
      <c r="CO36" s="260">
        <f t="shared" si="15"/>
        <v>6.8553574710531154E-2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33346</v>
      </c>
      <c r="AY37" s="20" t="str">
        <f>IF(IFERROR(比較地域マスタ!$Z30,"")=0,"",IFERROR(比較地域マスタ!$Z30,""))</f>
        <v>和気町</v>
      </c>
      <c r="BC37" s="960" t="str">
        <f t="shared" si="0"/>
        <v>33346</v>
      </c>
      <c r="BD37" s="123" t="str">
        <f t="shared" si="2"/>
        <v>和気町</v>
      </c>
      <c r="BE37" s="40">
        <f>VLOOKUP($BC37&amp;"_"&amp;$AZ$7,データシート1!$A:$BS,MATCH("cb_"&amp;BE$12,データシート1!$A$1:$BS$1,0),0)</f>
        <v>1449.2</v>
      </c>
      <c r="BF37" s="40">
        <f>VLOOKUP($BC37&amp;"_"&amp;$AZ$7,データシート1!$A:$BS,MATCH("cb_"&amp;BF$12,データシート1!$A$1:$BS$1,0),0)</f>
        <v>107849.10000000002</v>
      </c>
      <c r="BG37" s="40">
        <f>VLOOKUP($BC37&amp;"_"&amp;$AZ$7,データシート1!$A:$BS,MATCH("cb_"&amp;BG$12,データシート1!$A$1:$BS$1,0),0)</f>
        <v>0</v>
      </c>
      <c r="BH37" s="40">
        <f>VLOOKUP($BC37&amp;"_"&amp;$AZ$7,データシート1!$A:$BS,MATCH("cb_"&amp;BH$12,データシート1!$A$1:$BS$1,0),0)</f>
        <v>2400</v>
      </c>
      <c r="BI37" s="40">
        <f>VLOOKUP($BC37&amp;"_"&amp;$AZ$7,データシート1!$A:$BS,MATCH("cb_"&amp;BI$12,データシート1!$A$1:$BS$1,0),0)</f>
        <v>0</v>
      </c>
      <c r="BJ37" s="40">
        <f>VLOOKUP($BC37&amp;"_"&amp;$AZ$7,データシート1!$A:$BS,MATCH("cb_"&amp;BJ$12,データシート1!$A$1:$BS$1,0),0)</f>
        <v>0</v>
      </c>
      <c r="BK37" s="40">
        <f t="shared" si="3"/>
        <v>111698.30000000002</v>
      </c>
      <c r="BL37" s="42"/>
      <c r="BM37" s="960" t="str">
        <f t="shared" si="4"/>
        <v>33346</v>
      </c>
      <c r="BN37" s="123" t="str">
        <f t="shared" si="5"/>
        <v>和気町</v>
      </c>
      <c r="BO37" s="40">
        <f>BE37*VLOOKUP(BO$12,別紙!$B$4:$E$10,MATCH("設備利用率",別紙!$B$4:$E$4,0),0)/100*8760/10^3</f>
        <v>1739.2139040000002</v>
      </c>
      <c r="BP37" s="40">
        <f>BF37*VLOOKUP(BP$12,別紙!$B$4:$E$10,MATCH("設備利用率",別紙!$B$4:$E$4,0),0)/100*8760/10^3</f>
        <v>142658.47551600003</v>
      </c>
      <c r="BQ37" s="40">
        <f>BG37*VLOOKUP(BQ$12,別紙!$B$4:$E$10,MATCH("設備利用率",別紙!$B$4:$E$4,0),0)/100*8760/10^3</f>
        <v>0</v>
      </c>
      <c r="BR37" s="40">
        <f>BH37*VLOOKUP(BR$12,別紙!$B$4:$E$10,MATCH("設備利用率",別紙!$B$4:$E$4,0),0)/100*8760/10^3</f>
        <v>12614.4</v>
      </c>
      <c r="BS37" s="40">
        <f>BI37*VLOOKUP(BS$12,別紙!$B$4:$E$10,MATCH("設備利用率",別紙!$B$4:$E$4,0),0)/100*8760/10^3</f>
        <v>0</v>
      </c>
      <c r="BT37" s="40">
        <f>BJ37*VLOOKUP(BT$12,別紙!$B$4:$E$10,MATCH("設備利用率",別紙!$B$4:$E$4,0),0)/100*8760/10^3</f>
        <v>0</v>
      </c>
      <c r="BU37" s="40">
        <f t="shared" si="6"/>
        <v>157012.08942000003</v>
      </c>
      <c r="BV37" s="42"/>
      <c r="BW37" s="38" t="str">
        <f t="shared" si="7"/>
        <v>33346</v>
      </c>
      <c r="BX37" s="38" t="str">
        <f t="shared" si="8"/>
        <v>和気町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96024.558402285562</v>
      </c>
      <c r="BZ37" s="42"/>
      <c r="CA37" s="38" t="str">
        <f t="shared" si="9"/>
        <v>33346</v>
      </c>
      <c r="CB37" s="38" t="str">
        <f t="shared" si="10"/>
        <v>和気町</v>
      </c>
      <c r="CC37" s="260">
        <f t="shared" si="11"/>
        <v>1.8112178102540524E-2</v>
      </c>
      <c r="CD37" s="260">
        <f t="shared" si="16"/>
        <v>1.4856457336502003</v>
      </c>
      <c r="CE37" s="260">
        <f t="shared" si="17"/>
        <v>0</v>
      </c>
      <c r="CF37" s="260">
        <f t="shared" si="18"/>
        <v>0.13136639428377475</v>
      </c>
      <c r="CG37" s="260">
        <f t="shared" si="19"/>
        <v>0</v>
      </c>
      <c r="CH37" s="260">
        <f t="shared" si="20"/>
        <v>0</v>
      </c>
      <c r="CI37" s="260">
        <f t="shared" si="12"/>
        <v>1.6351243060365155</v>
      </c>
      <c r="CK37" s="20" t="str">
        <f t="shared" si="13"/>
        <v>33346</v>
      </c>
      <c r="CL37" s="20" t="str">
        <f t="shared" si="14"/>
        <v>和気町</v>
      </c>
      <c r="CM37" s="20">
        <f>VLOOKUP($CK37&amp;"_"&amp;$AZ$7,データシート1!$A:$BS,MATCH("ca_太陽光発電（10kW未満）",データシート1!$A$1:$BS$1,0),0)</f>
        <v>269</v>
      </c>
      <c r="CN37" s="20">
        <f>VLOOKUP($CK37&amp;"_"&amp;$AZ$5,データシート1!$A:$BS,MATCH("ab_家庭",データシート1!$A$1:$BS$1,0),0)</f>
        <v>6341</v>
      </c>
      <c r="CO37" s="260">
        <f t="shared" si="15"/>
        <v>4.2422330862639961E-2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28586</v>
      </c>
      <c r="AY38" s="20" t="str">
        <f>IF(IFERROR(比較地域マスタ!$Z31,"")=0,"",IFERROR(比較地域マスタ!$Z31,""))</f>
        <v>新温泉町</v>
      </c>
      <c r="BC38" s="960" t="str">
        <f t="shared" si="0"/>
        <v>28586</v>
      </c>
      <c r="BD38" s="123" t="str">
        <f t="shared" si="2"/>
        <v>新温泉町</v>
      </c>
      <c r="BE38" s="40">
        <f>VLOOKUP($BC38&amp;"_"&amp;$AZ$7,データシート1!$A:$BS,MATCH("cb_"&amp;BE$12,データシート1!$A$1:$BS$1,0),0)</f>
        <v>744.1</v>
      </c>
      <c r="BF38" s="40">
        <f>VLOOKUP($BC38&amp;"_"&amp;$AZ$7,データシート1!$A:$BS,MATCH("cb_"&amp;BF$12,データシート1!$A$1:$BS$1,0),0)</f>
        <v>712.1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1456.2</v>
      </c>
      <c r="BL38" s="42"/>
      <c r="BM38" s="960" t="str">
        <f t="shared" si="4"/>
        <v>28586</v>
      </c>
      <c r="BN38" s="123" t="str">
        <f t="shared" si="5"/>
        <v>新温泉町</v>
      </c>
      <c r="BO38" s="40">
        <f>BE38*VLOOKUP(BO$12,別紙!$B$4:$E$10,MATCH("設備利用率",別紙!$B$4:$E$4,0),0)/100*8760/10^3</f>
        <v>893.00929199999996</v>
      </c>
      <c r="BP38" s="40">
        <f>BF38*VLOOKUP(BP$12,別紙!$B$4:$E$10,MATCH("設備利用率",別紙!$B$4:$E$4,0),0)/100*8760/10^3</f>
        <v>941.93739600000004</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1834.946688</v>
      </c>
      <c r="BV38" s="42"/>
      <c r="BW38" s="38" t="str">
        <f t="shared" si="7"/>
        <v>28586</v>
      </c>
      <c r="BX38" s="38" t="str">
        <f t="shared" si="8"/>
        <v>新温泉町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61585.551820798661</v>
      </c>
      <c r="BZ38" s="42"/>
      <c r="CA38" s="38" t="str">
        <f t="shared" si="9"/>
        <v>28586</v>
      </c>
      <c r="CB38" s="38" t="str">
        <f t="shared" si="10"/>
        <v>新温泉町</v>
      </c>
      <c r="CC38" s="260">
        <f t="shared" si="11"/>
        <v>1.4500305113746063E-2</v>
      </c>
      <c r="CD38" s="260">
        <f t="shared" si="16"/>
        <v>1.5294778858860353E-2</v>
      </c>
      <c r="CE38" s="260">
        <f t="shared" si="17"/>
        <v>0</v>
      </c>
      <c r="CF38" s="260">
        <f t="shared" si="18"/>
        <v>0</v>
      </c>
      <c r="CG38" s="260">
        <f t="shared" si="19"/>
        <v>0</v>
      </c>
      <c r="CH38" s="260">
        <f t="shared" si="20"/>
        <v>0</v>
      </c>
      <c r="CI38" s="260">
        <f t="shared" si="12"/>
        <v>2.9795083972606416E-2</v>
      </c>
      <c r="CK38" s="20" t="str">
        <f t="shared" si="13"/>
        <v>28586</v>
      </c>
      <c r="CL38" s="20" t="str">
        <f t="shared" si="14"/>
        <v>新温泉町</v>
      </c>
      <c r="CM38" s="20">
        <f>VLOOKUP($CK38&amp;"_"&amp;$AZ$7,データシート1!$A:$BS,MATCH("ca_太陽光発電（10kW未満）",データシート1!$A$1:$BS$1,0),0)</f>
        <v>158</v>
      </c>
      <c r="CN38" s="20">
        <f>VLOOKUP($CK38&amp;"_"&amp;$AZ$5,データシート1!$A:$BS,MATCH("ab_家庭",データシート1!$A$1:$BS$1,0),0)</f>
        <v>5592</v>
      </c>
      <c r="CO38" s="260">
        <f t="shared" si="15"/>
        <v>2.8254649499284693E-2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42322</v>
      </c>
      <c r="AY39" s="20" t="str">
        <f>IF(IFERROR(比較地域マスタ!$Z32,"")=0,"",IFERROR(比較地域マスタ!$Z32,""))</f>
        <v>川棚町</v>
      </c>
      <c r="BC39" s="960" t="str">
        <f t="shared" si="0"/>
        <v>42322</v>
      </c>
      <c r="BD39" s="123" t="str">
        <f t="shared" si="2"/>
        <v>川棚町</v>
      </c>
      <c r="BE39" s="40">
        <f>VLOOKUP($BC39&amp;"_"&amp;$AZ$7,データシート1!$A:$BS,MATCH("cb_"&amp;BE$12,データシート1!$A$1:$BS$1,0),0)</f>
        <v>2613.6279999999988</v>
      </c>
      <c r="BF39" s="40">
        <f>VLOOKUP($BC39&amp;"_"&amp;$AZ$7,データシート1!$A:$BS,MATCH("cb_"&amp;BF$12,データシート1!$A$1:$BS$1,0),0)</f>
        <v>6646.0999999999985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9259.7279999999973</v>
      </c>
      <c r="BL39" s="42"/>
      <c r="BM39" s="960" t="str">
        <f t="shared" si="4"/>
        <v>42322</v>
      </c>
      <c r="BN39" s="123" t="str">
        <f t="shared" si="5"/>
        <v>川棚町</v>
      </c>
      <c r="BO39" s="40">
        <f>BE39*VLOOKUP(BO$12,別紙!$B$4:$E$10,MATCH("設備利用率",別紙!$B$4:$E$4,0),0)/100*8760/10^3</f>
        <v>3136.6672353599984</v>
      </c>
      <c r="BP39" s="40">
        <f>BF39*VLOOKUP(BP$12,別紙!$B$4:$E$10,MATCH("設備利用率",別紙!$B$4:$E$4,0),0)/100*8760/10^3</f>
        <v>8791.1952359999977</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11927.862471359997</v>
      </c>
      <c r="BV39" s="42"/>
      <c r="BW39" s="38" t="str">
        <f t="shared" si="7"/>
        <v>42322</v>
      </c>
      <c r="BX39" s="38" t="str">
        <f t="shared" si="8"/>
        <v>川棚町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81321.711045641016</v>
      </c>
      <c r="BZ39" s="42"/>
      <c r="CA39" s="38" t="str">
        <f t="shared" si="9"/>
        <v>42322</v>
      </c>
      <c r="CB39" s="38" t="str">
        <f t="shared" si="10"/>
        <v>川棚町</v>
      </c>
      <c r="CC39" s="260">
        <f t="shared" si="11"/>
        <v>3.8571092455243282E-2</v>
      </c>
      <c r="CD39" s="260">
        <f t="shared" si="16"/>
        <v>0.10810391373917386</v>
      </c>
      <c r="CE39" s="260">
        <f t="shared" si="17"/>
        <v>0</v>
      </c>
      <c r="CF39" s="260">
        <f t="shared" si="18"/>
        <v>0</v>
      </c>
      <c r="CG39" s="260">
        <f t="shared" si="19"/>
        <v>0</v>
      </c>
      <c r="CH39" s="260">
        <f t="shared" si="20"/>
        <v>0</v>
      </c>
      <c r="CI39" s="260">
        <f t="shared" si="12"/>
        <v>0.14667500619441715</v>
      </c>
      <c r="CK39" s="20" t="str">
        <f t="shared" si="13"/>
        <v>42322</v>
      </c>
      <c r="CL39" s="20" t="str">
        <f t="shared" si="14"/>
        <v>川棚町</v>
      </c>
      <c r="CM39" s="20">
        <f>VLOOKUP($CK39&amp;"_"&amp;$AZ$7,データシート1!$A:$BS,MATCH("ca_太陽光発電（10kW未満）",データシート1!$A$1:$BS$1,0),0)</f>
        <v>553</v>
      </c>
      <c r="CN39" s="20">
        <f>VLOOKUP($CK39&amp;"_"&amp;$AZ$5,データシート1!$A:$BS,MATCH("ab_家庭",データシート1!$A$1:$BS$1,0),0)</f>
        <v>5709</v>
      </c>
      <c r="CO39" s="260">
        <f t="shared" si="15"/>
        <v>9.686459975477317E-2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04401</v>
      </c>
      <c r="AY40" s="20" t="str">
        <f>IF(IFERROR(比較地域マスタ!$Z33,"")=0,"",IFERROR(比較地域マスタ!$Z33,""))</f>
        <v>松島町</v>
      </c>
      <c r="BC40" s="960" t="str">
        <f t="shared" si="0"/>
        <v>04401</v>
      </c>
      <c r="BD40" s="123" t="str">
        <f t="shared" si="2"/>
        <v>松島町</v>
      </c>
      <c r="BE40" s="40">
        <f>VLOOKUP($BC40&amp;"_"&amp;$AZ$7,データシート1!$A:$BS,MATCH("cb_"&amp;BE$12,データシート1!$A$1:$BS$1,0),0)</f>
        <v>2223.8000000000015</v>
      </c>
      <c r="BF40" s="40">
        <f>VLOOKUP($BC40&amp;"_"&amp;$AZ$7,データシート1!$A:$BS,MATCH("cb_"&amp;BF$12,データシート1!$A$1:$BS$1,0),0)</f>
        <v>62797.799999999988</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65021.599999999991</v>
      </c>
      <c r="BL40" s="42"/>
      <c r="BM40" s="960" t="str">
        <f t="shared" si="4"/>
        <v>04401</v>
      </c>
      <c r="BN40" s="123" t="str">
        <f t="shared" si="5"/>
        <v>松島町</v>
      </c>
      <c r="BO40" s="40">
        <f>BE40*VLOOKUP(BO$12,別紙!$B$4:$E$10,MATCH("設備利用率",別紙!$B$4:$E$4,0),0)/100*8760/10^3</f>
        <v>2668.826856000002</v>
      </c>
      <c r="BP40" s="40">
        <f>BF40*VLOOKUP(BP$12,別紙!$B$4:$E$10,MATCH("設備利用率",別紙!$B$4:$E$4,0),0)/100*8760/10^3</f>
        <v>83066.417927999995</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85735.244783999995</v>
      </c>
      <c r="BV40" s="42"/>
      <c r="BW40" s="38" t="str">
        <f t="shared" si="7"/>
        <v>04401</v>
      </c>
      <c r="BX40" s="38" t="str">
        <f t="shared" si="8"/>
        <v>松島町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48653.863223777684</v>
      </c>
      <c r="BZ40" s="42"/>
      <c r="CA40" s="38" t="str">
        <f t="shared" si="9"/>
        <v>04401</v>
      </c>
      <c r="CB40" s="38" t="str">
        <f t="shared" si="10"/>
        <v>松島町</v>
      </c>
      <c r="CC40" s="260">
        <f t="shared" si="11"/>
        <v>5.485333906014922E-2</v>
      </c>
      <c r="CD40" s="260">
        <f t="shared" si="16"/>
        <v>1.7072933663241876</v>
      </c>
      <c r="CE40" s="260">
        <f t="shared" si="17"/>
        <v>0</v>
      </c>
      <c r="CF40" s="260">
        <f t="shared" si="18"/>
        <v>0</v>
      </c>
      <c r="CG40" s="260">
        <f t="shared" si="19"/>
        <v>0</v>
      </c>
      <c r="CH40" s="260">
        <f t="shared" si="20"/>
        <v>0</v>
      </c>
      <c r="CI40" s="260">
        <f t="shared" si="12"/>
        <v>1.7621467053843369</v>
      </c>
      <c r="CK40" s="20" t="str">
        <f t="shared" si="13"/>
        <v>04401</v>
      </c>
      <c r="CL40" s="20" t="str">
        <f t="shared" si="14"/>
        <v>松島町</v>
      </c>
      <c r="CM40" s="20">
        <f>VLOOKUP($CK40&amp;"_"&amp;$AZ$7,データシート1!$A:$BS,MATCH("ca_太陽光発電（10kW未満）",データシート1!$A$1:$BS$1,0),0)</f>
        <v>484</v>
      </c>
      <c r="CN40" s="20">
        <f>VLOOKUP($CK40&amp;"_"&amp;$AZ$5,データシート1!$A:$BS,MATCH("ab_家庭",データシート1!$A$1:$BS$1,0),0)</f>
        <v>5701</v>
      </c>
      <c r="CO40" s="260">
        <f t="shared" si="15"/>
        <v>8.4897386423434487E-2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07481</v>
      </c>
      <c r="AY41" s="20" t="str">
        <f>IF(IFERROR(比較地域マスタ!$Z34,"")=0,"",IFERROR(比較地域マスタ!$Z34,""))</f>
        <v>棚倉町</v>
      </c>
      <c r="BC41" s="960" t="str">
        <f t="shared" si="0"/>
        <v>07481</v>
      </c>
      <c r="BD41" s="123" t="str">
        <f t="shared" si="2"/>
        <v>棚倉町</v>
      </c>
      <c r="BE41" s="40">
        <f>VLOOKUP($BC41&amp;"_"&amp;$AZ$7,データシート1!$A:$BS,MATCH("cb_"&amp;BE$12,データシート1!$A$1:$BS$1,0),0)</f>
        <v>2243.7000000000007</v>
      </c>
      <c r="BF41" s="40">
        <f>VLOOKUP($BC41&amp;"_"&amp;$AZ$7,データシート1!$A:$BS,MATCH("cb_"&amp;BF$12,データシート1!$A$1:$BS$1,0),0)</f>
        <v>24192.699999999993</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26436.399999999994</v>
      </c>
      <c r="BL41" s="42"/>
      <c r="BM41" s="960" t="str">
        <f t="shared" si="4"/>
        <v>07481</v>
      </c>
      <c r="BN41" s="123" t="str">
        <f t="shared" si="5"/>
        <v>棚倉町</v>
      </c>
      <c r="BO41" s="40">
        <f>BE41*VLOOKUP(BO$12,別紙!$B$4:$E$10,MATCH("設備利用率",別紙!$B$4:$E$4,0),0)/100*8760/10^3</f>
        <v>2692.709244000001</v>
      </c>
      <c r="BP41" s="40">
        <f>BF41*VLOOKUP(BP$12,別紙!$B$4:$E$10,MATCH("設備利用率",別紙!$B$4:$E$4,0),0)/100*8760/10^3</f>
        <v>32001.135851999992</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34693.84509599999</v>
      </c>
      <c r="BV41" s="42"/>
      <c r="BW41" s="38" t="str">
        <f t="shared" si="7"/>
        <v>07481</v>
      </c>
      <c r="BX41" s="38" t="str">
        <f t="shared" si="8"/>
        <v>棚倉町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130184.98766154255</v>
      </c>
      <c r="BZ41" s="42"/>
      <c r="CA41" s="38" t="str">
        <f t="shared" si="9"/>
        <v>07481</v>
      </c>
      <c r="CB41" s="38" t="str">
        <f t="shared" si="10"/>
        <v>棚倉町</v>
      </c>
      <c r="CC41" s="260">
        <f t="shared" si="11"/>
        <v>2.0683715475708755E-2</v>
      </c>
      <c r="CD41" s="260">
        <f t="shared" si="16"/>
        <v>0.24581279628951661</v>
      </c>
      <c r="CE41" s="260">
        <f t="shared" si="17"/>
        <v>0</v>
      </c>
      <c r="CF41" s="260">
        <f t="shared" si="18"/>
        <v>0</v>
      </c>
      <c r="CG41" s="260">
        <f t="shared" si="19"/>
        <v>0</v>
      </c>
      <c r="CH41" s="260">
        <f t="shared" si="20"/>
        <v>0</v>
      </c>
      <c r="CI41" s="260">
        <f t="shared" si="12"/>
        <v>0.26649651176522537</v>
      </c>
      <c r="CK41" s="20" t="str">
        <f t="shared" si="13"/>
        <v>07481</v>
      </c>
      <c r="CL41" s="20" t="str">
        <f t="shared" si="14"/>
        <v>棚倉町</v>
      </c>
      <c r="CM41" s="20">
        <f>VLOOKUP($CK41&amp;"_"&amp;$AZ$7,データシート1!$A:$BS,MATCH("ca_太陽光発電（10kW未満）",データシート1!$A$1:$BS$1,0),0)</f>
        <v>450</v>
      </c>
      <c r="CN41" s="20">
        <f>VLOOKUP($CK41&amp;"_"&amp;$AZ$5,データシート1!$A:$BS,MATCH("ab_家庭",データシート1!$A$1:$BS$1,0),0)</f>
        <v>5099</v>
      </c>
      <c r="CO41" s="260">
        <f t="shared" si="15"/>
        <v>8.8252598548735045E-2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05201</v>
      </c>
      <c r="AY72" s="20" t="str">
        <f>IF(IFERROR(比較地域マスタ!$AE7,"")=0,"",IFERROR(比較地域マスタ!$AE7,""))</f>
        <v>秋田市</v>
      </c>
      <c r="AZ72" s="18"/>
      <c r="BA72" s="24">
        <v>1</v>
      </c>
      <c r="BB72" s="24">
        <v>1</v>
      </c>
      <c r="BC72" s="20" t="str">
        <f>AX72</f>
        <v>05201</v>
      </c>
      <c r="BD72" s="20" t="str">
        <f>AY72</f>
        <v>秋田市</v>
      </c>
      <c r="BE72" s="953">
        <f>VLOOKUP(BC72&amp;"_令和4年度",データシート3!A:AB,MATCH("ea_"&amp;"太陽光（建物系）"&amp;"_年間発電",データシート3!$A$1:$AB$1,0),0)/10^3+VLOOKUP(BC72&amp;"_令和4年度",データシート3!A:AB,MATCH("ea_"&amp;"太陽光（土地系）"&amp;"_年間発電",データシート3!$A$1:$AB$1,0),0)/10^3</f>
        <v>3302718.2340000002</v>
      </c>
      <c r="BF72" s="953">
        <f>VLOOKUP(BC72&amp;"_令和4年度",データシート3!A:AB,MATCH("ea_"&amp;"風力（陸上）"&amp;"_年間発電",データシート3!$A$1:$AB$1,0),0)/10^3</f>
        <v>1730720.9280000003</v>
      </c>
      <c r="BG72" s="953">
        <f>VLOOKUP(BC72&amp;"_令和4年度",データシート3!A:AB,MATCH("ea_"&amp;"中小水（河川）"&amp;"_年間発電",データシート3!$A$1:$AB$1,0),0)/10^3+VLOOKUP(BC72&amp;"_令和4年度",データシート3!A:AB,MATCH("ea_"&amp;"中小水（農業用水路）"&amp;"_年間発電",データシート3!$A$1:$AB$1,0),0)/10^3</f>
        <v>210351.97099999999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248.959</v>
      </c>
      <c r="BI72" s="953">
        <f>SUM(BE72:BH72)</f>
        <v>5244040.0920000002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2166798.3037222484</v>
      </c>
      <c r="BK72" s="953">
        <f t="shared" ref="BK72:BK103" si="21">BI72-BJ72</f>
        <v>3077241.7882777518</v>
      </c>
      <c r="BL72" s="953">
        <f t="shared" ref="BL72:BL103" si="22">IF(BK72&gt;0,0,BK72)</f>
        <v>0</v>
      </c>
      <c r="BM72" s="953">
        <f t="shared" ref="BM72:BM103" si="23">IF(BK72&gt;0,BK72,0)</f>
        <v>3077241.7882777518</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05366</v>
      </c>
      <c r="AY73" s="20" t="str">
        <f>IF(IFERROR(比較地域マスタ!$AE8,"")=0,"",IFERROR(比較地域マスタ!$AE8,""))</f>
        <v>井川町</v>
      </c>
      <c r="AZ73" s="18"/>
      <c r="BA73" s="24">
        <v>2</v>
      </c>
      <c r="BB73" s="24">
        <v>1</v>
      </c>
      <c r="BC73" s="20" t="str">
        <f t="shared" ref="BC73:BC136" si="24">AX73</f>
        <v>05366</v>
      </c>
      <c r="BD73" s="20" t="str">
        <f t="shared" ref="BD73:BD136" si="25">AY73</f>
        <v>井川町</v>
      </c>
      <c r="BE73" s="953">
        <f>VLOOKUP(BC73&amp;"_令和4年度",データシート3!A:AB,MATCH("ea_"&amp;"太陽光（建物系）"&amp;"_年間発電",データシート3!$A$1:$AB$1,0),0)/10^3+VLOOKUP(BC73&amp;"_令和4年度",データシート3!A:AB,MATCH("ea_"&amp;"太陽光（土地系）"&amp;"_年間発電",データシート3!$A$1:$AB$1,0),0)/10^3</f>
        <v>350982.22899999999</v>
      </c>
      <c r="BF73" s="953">
        <f>VLOOKUP(BC73&amp;"_令和4年度",データシート3!A:AB,MATCH("ea_"&amp;"風力（陸上）"&amp;"_年間発電",データシート3!$A$1:$AB$1,0),0)/10^3</f>
        <v>78719.240000000005</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429701.46899999998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31809.491050195986</v>
      </c>
      <c r="BK73" s="953">
        <f t="shared" si="21"/>
        <v>397891.97794980399</v>
      </c>
      <c r="BL73" s="953">
        <f t="shared" si="22"/>
        <v>0</v>
      </c>
      <c r="BM73" s="953">
        <f t="shared" si="23"/>
        <v>397891.97794980399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05463</v>
      </c>
      <c r="AY74" s="20" t="str">
        <f>IF(IFERROR(比較地域マスタ!$AE9,"")=0,"",IFERROR(比較地域マスタ!$AE9,""))</f>
        <v>羽後町</v>
      </c>
      <c r="AZ74" s="18"/>
      <c r="BA74" s="24">
        <v>3</v>
      </c>
      <c r="BB74" s="24">
        <v>1</v>
      </c>
      <c r="BC74" s="20" t="str">
        <f t="shared" si="24"/>
        <v>05463</v>
      </c>
      <c r="BD74" s="20" t="str">
        <f t="shared" si="25"/>
        <v>羽後町</v>
      </c>
      <c r="BE74" s="953">
        <f>VLOOKUP(BC74&amp;"_令和4年度",データシート3!A:AB,MATCH("ea_"&amp;"太陽光（建物系）"&amp;"_年間発電",データシート3!$A$1:$AB$1,0),0)/10^3+VLOOKUP(BC74&amp;"_令和4年度",データシート3!A:AB,MATCH("ea_"&amp;"太陽光（土地系）"&amp;"_年間発電",データシート3!$A$1:$AB$1,0),0)/10^3</f>
        <v>959884.1540000001</v>
      </c>
      <c r="BF74" s="953">
        <f>VLOOKUP(BC74&amp;"_令和4年度",データシート3!A:AB,MATCH("ea_"&amp;"風力（陸上）"&amp;"_年間発電",データシート3!$A$1:$AB$1,0),0)/10^3</f>
        <v>736233.76399999997</v>
      </c>
      <c r="BG74" s="953">
        <f>VLOOKUP(BC74&amp;"_令和4年度",データシート3!A:AB,MATCH("ea_"&amp;"中小水（河川）"&amp;"_年間発電",データシート3!$A$1:$AB$1,0),0)/10^3+VLOOKUP(BC74&amp;"_令和4年度",データシート3!A:AB,MATCH("ea_"&amp;"中小水（農業用水路）"&amp;"_年間発電",データシート3!$A$1:$AB$1,0),0)/10^3</f>
        <v>10778.953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1706896.871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77540.945125013357</v>
      </c>
      <c r="BK74" s="953">
        <f t="shared" si="21"/>
        <v>1629355.9258749867</v>
      </c>
      <c r="BL74" s="953">
        <f t="shared" si="22"/>
        <v>0</v>
      </c>
      <c r="BM74" s="953">
        <f t="shared" si="23"/>
        <v>1629355.9258749867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05368</v>
      </c>
      <c r="AY75" s="20" t="str">
        <f>IF(IFERROR(比較地域マスタ!$AE10,"")=0,"",IFERROR(比較地域マスタ!$AE10,""))</f>
        <v>大潟村</v>
      </c>
      <c r="AZ75" s="18"/>
      <c r="BA75" s="24">
        <v>4</v>
      </c>
      <c r="BB75" s="24">
        <v>1</v>
      </c>
      <c r="BC75" s="20" t="str">
        <f t="shared" si="24"/>
        <v>05368</v>
      </c>
      <c r="BD75" s="20" t="str">
        <f t="shared" si="25"/>
        <v>大潟村</v>
      </c>
      <c r="BE75" s="953">
        <f>VLOOKUP(BC75&amp;"_令和4年度",データシート3!A:AB,MATCH("ea_"&amp;"太陽光（建物系）"&amp;"_年間発電",データシート3!$A$1:$AB$1,0),0)/10^3+VLOOKUP(BC75&amp;"_令和4年度",データシート3!A:AB,MATCH("ea_"&amp;"太陽光（土地系）"&amp;"_年間発電",データシート3!$A$1:$AB$1,0),0)/10^3</f>
        <v>4288445.7540000007</v>
      </c>
      <c r="BF75" s="953">
        <f>VLOOKUP(BC75&amp;"_令和4年度",データシート3!A:AB,MATCH("ea_"&amp;"風力（陸上）"&amp;"_年間発電",データシート3!$A$1:$AB$1,0),0)/10^3</f>
        <v>312492.283</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9137.6610000000001</v>
      </c>
      <c r="BI75" s="953">
        <f t="shared" si="26"/>
        <v>4610075.6980000008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28444.9195610231</v>
      </c>
      <c r="BK75" s="953">
        <f t="shared" si="21"/>
        <v>4581630.7784389779</v>
      </c>
      <c r="BL75" s="953">
        <f t="shared" si="22"/>
        <v>0</v>
      </c>
      <c r="BM75" s="953">
        <f t="shared" si="23"/>
        <v>4581630.7784389779</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05204</v>
      </c>
      <c r="AY76" s="20" t="str">
        <f>IF(IFERROR(比較地域マスタ!$AE11,"")=0,"",IFERROR(比較地域マスタ!$AE11,""))</f>
        <v>大館市</v>
      </c>
      <c r="AZ76" s="18"/>
      <c r="BA76" s="24">
        <v>5</v>
      </c>
      <c r="BB76" s="24">
        <v>1</v>
      </c>
      <c r="BC76" s="20" t="str">
        <f t="shared" si="24"/>
        <v>05204</v>
      </c>
      <c r="BD76" s="20" t="str">
        <f t="shared" si="25"/>
        <v>大館市</v>
      </c>
      <c r="BE76" s="953">
        <f>VLOOKUP(BC76&amp;"_令和4年度",データシート3!A:AB,MATCH("ea_"&amp;"太陽光（建物系）"&amp;"_年間発電",データシート3!$A$1:$AB$1,0),0)/10^3+VLOOKUP(BC76&amp;"_令和4年度",データシート3!A:AB,MATCH("ea_"&amp;"太陽光（土地系）"&amp;"_年間発電",データシート3!$A$1:$AB$1,0),0)/10^3</f>
        <v>1945712.6809999999</v>
      </c>
      <c r="BF76" s="953">
        <f>VLOOKUP(BC76&amp;"_令和4年度",データシート3!A:AB,MATCH("ea_"&amp;"風力（陸上）"&amp;"_年間発電",データシート3!$A$1:$AB$1,0),0)/10^3</f>
        <v>3142484.1880000001</v>
      </c>
      <c r="BG76" s="953">
        <f>VLOOKUP(BC76&amp;"_令和4年度",データシート3!A:AB,MATCH("ea_"&amp;"中小水（河川）"&amp;"_年間発電",データシート3!$A$1:$AB$1,0),0)/10^3+VLOOKUP(BC76&amp;"_令和4年度",データシート3!A:AB,MATCH("ea_"&amp;"中小水（農業用水路）"&amp;"_年間発電",データシート3!$A$1:$AB$1,0),0)/10^3</f>
        <v>95229.036999999982</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21.585000000000001</v>
      </c>
      <c r="BI76" s="953">
        <f t="shared" si="26"/>
        <v>5183447.4909999995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586780.21284684888</v>
      </c>
      <c r="BK76" s="953">
        <f t="shared" si="21"/>
        <v>4596667.2781531503</v>
      </c>
      <c r="BL76" s="953">
        <f t="shared" si="22"/>
        <v>0</v>
      </c>
      <c r="BM76" s="953">
        <f t="shared" si="23"/>
        <v>4596667.2781531503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05206</v>
      </c>
      <c r="AY77" s="20" t="str">
        <f>IF(IFERROR(比較地域マスタ!$AE12,"")=0,"",IFERROR(比較地域マスタ!$AE12,""))</f>
        <v>男鹿市</v>
      </c>
      <c r="AZ77" s="18"/>
      <c r="BA77" s="24">
        <v>6</v>
      </c>
      <c r="BB77" s="24">
        <v>1</v>
      </c>
      <c r="BC77" s="20" t="str">
        <f t="shared" si="24"/>
        <v>05206</v>
      </c>
      <c r="BD77" s="20" t="str">
        <f t="shared" si="25"/>
        <v>男鹿市</v>
      </c>
      <c r="BE77" s="953">
        <f>VLOOKUP(BC77&amp;"_令和4年度",データシート3!A:AB,MATCH("ea_"&amp;"太陽光（建物系）"&amp;"_年間発電",データシート3!$A$1:$AB$1,0),0)/10^3+VLOOKUP(BC77&amp;"_令和4年度",データシート3!A:AB,MATCH("ea_"&amp;"太陽光（土地系）"&amp;"_年間発電",データシート3!$A$1:$AB$1,0),0)/10^3</f>
        <v>1340336.2640000004</v>
      </c>
      <c r="BF77" s="953">
        <f>VLOOKUP(BC77&amp;"_令和4年度",データシート3!A:AB,MATCH("ea_"&amp;"風力（陸上）"&amp;"_年間発電",データシート3!$A$1:$AB$1,0),0)/10^3</f>
        <v>1302128.9210000001</v>
      </c>
      <c r="BG77" s="953">
        <f>VLOOKUP(BC77&amp;"_令和4年度",データシート3!A:AB,MATCH("ea_"&amp;"中小水（河川）"&amp;"_年間発電",データシート3!$A$1:$AB$1,0),0)/10^3+VLOOKUP(BC77&amp;"_令和4年度",データシート3!A:AB,MATCH("ea_"&amp;"中小水（農業用水路）"&amp;"_年間発電",データシート3!$A$1:$AB$1,0),0)/10^3</f>
        <v>1293.0640000000001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7778.5649999999987</v>
      </c>
      <c r="BI77" s="953">
        <f t="shared" si="26"/>
        <v>2651536.8140000002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144686.39807797756</v>
      </c>
      <c r="BK77" s="953">
        <f t="shared" si="21"/>
        <v>2506850.4159220229</v>
      </c>
      <c r="BL77" s="953">
        <f t="shared" si="22"/>
        <v>0</v>
      </c>
      <c r="BM77" s="953">
        <f t="shared" si="23"/>
        <v>2506850.4159220229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05211</v>
      </c>
      <c r="AY78" s="20" t="str">
        <f>IF(IFERROR(比較地域マスタ!$AE13,"")=0,"",IFERROR(比較地域マスタ!$AE13,""))</f>
        <v>潟上市</v>
      </c>
      <c r="AZ78" s="18"/>
      <c r="BA78" s="24">
        <v>7</v>
      </c>
      <c r="BB78" s="24">
        <v>1</v>
      </c>
      <c r="BC78" s="20" t="str">
        <f t="shared" si="24"/>
        <v>05211</v>
      </c>
      <c r="BD78" s="20" t="str">
        <f t="shared" si="25"/>
        <v>潟上市</v>
      </c>
      <c r="BE78" s="953">
        <f>VLOOKUP(BC78&amp;"_令和4年度",データシート3!A:AB,MATCH("ea_"&amp;"太陽光（建物系）"&amp;"_年間発電",データシート3!$A$1:$AB$1,0),0)/10^3+VLOOKUP(BC78&amp;"_令和4年度",データシート3!A:AB,MATCH("ea_"&amp;"太陽光（土地系）"&amp;"_年間発電",データシート3!$A$1:$AB$1,0),0)/10^3</f>
        <v>1103371.4539999999</v>
      </c>
      <c r="BF78" s="953">
        <f>VLOOKUP(BC78&amp;"_令和4年度",データシート3!A:AB,MATCH("ea_"&amp;"風力（陸上）"&amp;"_年間発電",データシート3!$A$1:$AB$1,0),0)/10^3</f>
        <v>24323.941999999999</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1127695.3959999999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196646.88556193275</v>
      </c>
      <c r="BK78" s="953">
        <f t="shared" si="21"/>
        <v>931048.51043806714</v>
      </c>
      <c r="BL78" s="953">
        <f t="shared" si="22"/>
        <v>0</v>
      </c>
      <c r="BM78" s="953">
        <f t="shared" si="23"/>
        <v>931048.51043806714</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05209</v>
      </c>
      <c r="AY79" s="20" t="str">
        <f>IF(IFERROR(比較地域マスタ!$AE14,"")=0,"",IFERROR(比較地域マスタ!$AE14,""))</f>
        <v>鹿角市</v>
      </c>
      <c r="AZ79" s="18"/>
      <c r="BA79" s="24">
        <v>8</v>
      </c>
      <c r="BB79" s="24">
        <v>1</v>
      </c>
      <c r="BC79" s="20" t="str">
        <f t="shared" si="24"/>
        <v>05209</v>
      </c>
      <c r="BD79" s="20" t="str">
        <f t="shared" si="25"/>
        <v>鹿角市</v>
      </c>
      <c r="BE79" s="953">
        <f>VLOOKUP(BC79&amp;"_令和4年度",データシート3!A:AB,MATCH("ea_"&amp;"太陽光（建物系）"&amp;"_年間発電",データシート3!$A$1:$AB$1,0),0)/10^3+VLOOKUP(BC79&amp;"_令和4年度",データシート3!A:AB,MATCH("ea_"&amp;"太陽光（土地系）"&amp;"_年間発電",データシート3!$A$1:$AB$1,0),0)/10^3</f>
        <v>1680318.5250000001</v>
      </c>
      <c r="BF79" s="953">
        <f>VLOOKUP(BC79&amp;"_令和4年度",データシート3!A:AB,MATCH("ea_"&amp;"風力（陸上）"&amp;"_年間発電",データシート3!$A$1:$AB$1,0),0)/10^3</f>
        <v>5172628.5159999998</v>
      </c>
      <c r="BG79" s="953">
        <f>VLOOKUP(BC79&amp;"_令和4年度",データシート3!A:AB,MATCH("ea_"&amp;"中小水（河川）"&amp;"_年間発電",データシート3!$A$1:$AB$1,0),0)/10^3+VLOOKUP(BC79&amp;"_令和4年度",データシート3!A:AB,MATCH("ea_"&amp;"中小水（農業用水路）"&amp;"_年間発電",データシート3!$A$1:$AB$1,0),0)/10^3</f>
        <v>173486.68599999999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2292192.6820000005</v>
      </c>
      <c r="BI79" s="953">
        <f t="shared" si="26"/>
        <v>9318626.409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181074.82065241001</v>
      </c>
      <c r="BK79" s="953">
        <f t="shared" si="21"/>
        <v>9137551.5883475896</v>
      </c>
      <c r="BL79" s="953">
        <f>IF(BK79&gt;0,0,BK79)</f>
        <v>0</v>
      </c>
      <c r="BM79" s="953">
        <f>IF(BK79&gt;0,BK79,0)</f>
        <v>9137551.5883475896</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05327</v>
      </c>
      <c r="AY80" s="20" t="str">
        <f>IF(IFERROR(比較地域マスタ!$AE15,"")=0,"",IFERROR(比較地域マスタ!$AE15,""))</f>
        <v>上小阿仁村</v>
      </c>
      <c r="AZ80" s="18"/>
      <c r="BA80" s="24">
        <v>9</v>
      </c>
      <c r="BB80" s="24">
        <v>1</v>
      </c>
      <c r="BC80" s="20" t="str">
        <f t="shared" si="24"/>
        <v>05327</v>
      </c>
      <c r="BD80" s="20" t="str">
        <f t="shared" si="25"/>
        <v>上小阿仁村</v>
      </c>
      <c r="BE80" s="953">
        <f>VLOOKUP(BC80&amp;"_令和4年度",データシート3!A:AB,MATCH("ea_"&amp;"太陽光（建物系）"&amp;"_年間発電",データシート3!$A$1:$AB$1,0),0)/10^3+VLOOKUP(BC80&amp;"_令和4年度",データシート3!A:AB,MATCH("ea_"&amp;"太陽光（土地系）"&amp;"_年間発電",データシート3!$A$1:$AB$1,0),0)/10^3</f>
        <v>98288.338999999993</v>
      </c>
      <c r="BF80" s="953">
        <f>VLOOKUP(BC80&amp;"_令和4年度",データシート3!A:AB,MATCH("ea_"&amp;"風力（陸上）"&amp;"_年間発電",データシート3!$A$1:$AB$1,0),0)/10^3</f>
        <v>1447359.5589999999</v>
      </c>
      <c r="BG80" s="953">
        <f>VLOOKUP(BC80&amp;"_令和4年度",データシート3!A:AB,MATCH("ea_"&amp;"中小水（河川）"&amp;"_年間発電",データシート3!$A$1:$AB$1,0),0)/10^3+VLOOKUP(BC80&amp;"_令和4年度",データシート3!A:AB,MATCH("ea_"&amp;"中小水（農業用水路）"&amp;"_年間発電",データシート3!$A$1:$AB$1,0),0)/10^3</f>
        <v>22325.225999999995</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1567973.1239999998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11644.258177302552</v>
      </c>
      <c r="BK80" s="953">
        <f t="shared" si="21"/>
        <v>1556328.8658226973</v>
      </c>
      <c r="BL80" s="953">
        <f t="shared" si="22"/>
        <v>0</v>
      </c>
      <c r="BM80" s="953">
        <f t="shared" si="23"/>
        <v>1556328.8658226973</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05213</v>
      </c>
      <c r="AY81" s="20" t="str">
        <f>IF(IFERROR(比較地域マスタ!$AE16,"")=0,"",IFERROR(比較地域マスタ!$AE16,""))</f>
        <v>北秋田市</v>
      </c>
      <c r="AZ81" s="18"/>
      <c r="BA81" s="24">
        <v>10</v>
      </c>
      <c r="BB81" s="24">
        <v>1</v>
      </c>
      <c r="BC81" s="20" t="str">
        <f t="shared" si="24"/>
        <v>05213</v>
      </c>
      <c r="BD81" s="20" t="str">
        <f t="shared" si="25"/>
        <v>北秋田市</v>
      </c>
      <c r="BE81" s="953">
        <f>VLOOKUP(BC81&amp;"_令和4年度",データシート3!A:AB,MATCH("ea_"&amp;"太陽光（建物系）"&amp;"_年間発電",データシート3!$A$1:$AB$1,0),0)/10^3+VLOOKUP(BC81&amp;"_令和4年度",データシート3!A:AB,MATCH("ea_"&amp;"太陽光（土地系）"&amp;"_年間発電",データシート3!$A$1:$AB$1,0),0)/10^3</f>
        <v>1279600.1220000002</v>
      </c>
      <c r="BF81" s="953">
        <f>VLOOKUP(BC81&amp;"_令和4年度",データシート3!A:AB,MATCH("ea_"&amp;"風力（陸上）"&amp;"_年間発電",データシート3!$A$1:$AB$1,0),0)/10^3</f>
        <v>5437159.2549999999</v>
      </c>
      <c r="BG81" s="953">
        <f>VLOOKUP(BC81&amp;"_令和4年度",データシート3!A:AB,MATCH("ea_"&amp;"中小水（河川）"&amp;"_年間発電",データシート3!$A$1:$AB$1,0),0)/10^3+VLOOKUP(BC81&amp;"_令和4年度",データシート3!A:AB,MATCH("ea_"&amp;"中小水（農業用水路）"&amp;"_年間発電",データシート3!$A$1:$AB$1,0),0)/10^3</f>
        <v>181983.541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4155.2889999999998</v>
      </c>
      <c r="BI81" s="953">
        <f t="shared" si="26"/>
        <v>6902898.2070000004</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191322.33931732309</v>
      </c>
      <c r="BK81" s="953">
        <f t="shared" si="21"/>
        <v>6711575.8676826777</v>
      </c>
      <c r="BL81" s="953">
        <f t="shared" si="22"/>
        <v>0</v>
      </c>
      <c r="BM81" s="953">
        <f t="shared" si="23"/>
        <v>6711575.8676826777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05303</v>
      </c>
      <c r="AY82" s="20" t="str">
        <f>IF(IFERROR(比較地域マスタ!$AE17,"")=0,"",IFERROR(比較地域マスタ!$AE17,""))</f>
        <v>小坂町</v>
      </c>
      <c r="AZ82" s="18"/>
      <c r="BA82" s="24">
        <v>11</v>
      </c>
      <c r="BB82" s="24">
        <v>1</v>
      </c>
      <c r="BC82" s="20" t="str">
        <f t="shared" si="24"/>
        <v>05303</v>
      </c>
      <c r="BD82" s="20" t="str">
        <f t="shared" si="25"/>
        <v>小坂町</v>
      </c>
      <c r="BE82" s="953">
        <f>VLOOKUP(BC82&amp;"_令和4年度",データシート3!A:AB,MATCH("ea_"&amp;"太陽光（建物系）"&amp;"_年間発電",データシート3!$A$1:$AB$1,0),0)/10^3+VLOOKUP(BC82&amp;"_令和4年度",データシート3!A:AB,MATCH("ea_"&amp;"太陽光（土地系）"&amp;"_年間発電",データシート3!$A$1:$AB$1,0),0)/10^3</f>
        <v>270250.114</v>
      </c>
      <c r="BF82" s="953">
        <f>VLOOKUP(BC82&amp;"_令和4年度",データシート3!A:AB,MATCH("ea_"&amp;"風力（陸上）"&amp;"_年間発電",データシート3!$A$1:$AB$1,0),0)/10^3</f>
        <v>592070.41799999983</v>
      </c>
      <c r="BG82" s="953">
        <f>VLOOKUP(BC82&amp;"_令和4年度",データシート3!A:AB,MATCH("ea_"&amp;"中小水（河川）"&amp;"_年間発電",データシート3!$A$1:$AB$1,0),0)/10^3+VLOOKUP(BC82&amp;"_令和4年度",データシート3!A:AB,MATCH("ea_"&amp;"中小水（農業用水路）"&amp;"_年間発電",データシート3!$A$1:$AB$1,0),0)/10^3</f>
        <v>48714.968999999997</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448.37200000000001</v>
      </c>
      <c r="BI82" s="953">
        <f t="shared" si="26"/>
        <v>911483.87299999991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100625.35187703519</v>
      </c>
      <c r="BK82" s="953">
        <f t="shared" si="21"/>
        <v>810858.52112296468</v>
      </c>
      <c r="BL82" s="953">
        <f t="shared" si="22"/>
        <v>0</v>
      </c>
      <c r="BM82" s="953">
        <f t="shared" si="23"/>
        <v>810858.52112296468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05361</v>
      </c>
      <c r="AY83" s="20" t="str">
        <f>IF(IFERROR(比較地域マスタ!$AE18,"")=0,"",IFERROR(比較地域マスタ!$AE18,""))</f>
        <v>五城目町</v>
      </c>
      <c r="AZ83" s="18"/>
      <c r="BA83" s="24">
        <v>12</v>
      </c>
      <c r="BB83" s="24">
        <v>1</v>
      </c>
      <c r="BC83" s="20" t="str">
        <f t="shared" si="24"/>
        <v>05361</v>
      </c>
      <c r="BD83" s="20" t="str">
        <f t="shared" si="25"/>
        <v>五城目町</v>
      </c>
      <c r="BE83" s="953">
        <f>VLOOKUP(BC83&amp;"_令和4年度",データシート3!A:AB,MATCH("ea_"&amp;"太陽光（建物系）"&amp;"_年間発電",データシート3!$A$1:$AB$1,0),0)/10^3+VLOOKUP(BC83&amp;"_令和4年度",データシート3!A:AB,MATCH("ea_"&amp;"太陽光（土地系）"&amp;"_年間発電",データシート3!$A$1:$AB$1,0),0)/10^3</f>
        <v>430619.17799999996</v>
      </c>
      <c r="BF83" s="953">
        <f>VLOOKUP(BC83&amp;"_令和4年度",データシート3!A:AB,MATCH("ea_"&amp;"風力（陸上）"&amp;"_年間発電",データシート3!$A$1:$AB$1,0),0)/10^3</f>
        <v>506662.087</v>
      </c>
      <c r="BG83" s="953">
        <f>VLOOKUP(BC83&amp;"_令和4年度",データシート3!A:AB,MATCH("ea_"&amp;"中小水（河川）"&amp;"_年間発電",データシート3!$A$1:$AB$1,0),0)/10^3+VLOOKUP(BC83&amp;"_令和4年度",データシート3!A:AB,MATCH("ea_"&amp;"中小水（農業用水路）"&amp;"_年間発電",データシート3!$A$1:$AB$1,0),0)/10^3</f>
        <v>11004.768</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948286.03299999994</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52994.579579512276</v>
      </c>
      <c r="BK83" s="953">
        <f t="shared" si="21"/>
        <v>895291.4534204877</v>
      </c>
      <c r="BL83" s="953">
        <f t="shared" si="22"/>
        <v>0</v>
      </c>
      <c r="BM83" s="953">
        <f t="shared" si="23"/>
        <v>895291.4534204877</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05215</v>
      </c>
      <c r="AY84" s="20" t="str">
        <f>IF(IFERROR(比較地域マスタ!$AE19,"")=0,"",IFERROR(比較地域マスタ!$AE19,""))</f>
        <v>仙北市</v>
      </c>
      <c r="AZ84" s="18"/>
      <c r="BA84" s="24">
        <v>13</v>
      </c>
      <c r="BB84" s="24">
        <v>1</v>
      </c>
      <c r="BC84" s="20" t="str">
        <f t="shared" si="24"/>
        <v>05215</v>
      </c>
      <c r="BD84" s="20" t="str">
        <f t="shared" si="25"/>
        <v>仙北市</v>
      </c>
      <c r="BE84" s="953">
        <f>VLOOKUP(BC84&amp;"_令和4年度",データシート3!A:AB,MATCH("ea_"&amp;"太陽光（建物系）"&amp;"_年間発電",データシート3!$A$1:$AB$1,0),0)/10^3+VLOOKUP(BC84&amp;"_令和4年度",データシート3!A:AB,MATCH("ea_"&amp;"太陽光（土地系）"&amp;"_年間発電",データシート3!$A$1:$AB$1,0),0)/10^3</f>
        <v>1378089.081</v>
      </c>
      <c r="BF84" s="953">
        <f>VLOOKUP(BC84&amp;"_令和4年度",データシート3!A:AB,MATCH("ea_"&amp;"風力（陸上）"&amp;"_年間発電",データシート3!$A$1:$AB$1,0),0)/10^3</f>
        <v>2528397.4019999993</v>
      </c>
      <c r="BG84" s="953">
        <f>VLOOKUP(BC84&amp;"_令和4年度",データシート3!A:AB,MATCH("ea_"&amp;"中小水（河川）"&amp;"_年間発電",データシート3!$A$1:$AB$1,0),0)/10^3+VLOOKUP(BC84&amp;"_令和4年度",データシート3!A:AB,MATCH("ea_"&amp;"中小水（農業用水路）"&amp;"_年間発電",データシート3!$A$1:$AB$1,0),0)/10^3</f>
        <v>349568.38366376999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6018705.8150000004</v>
      </c>
      <c r="BI84" s="953">
        <f t="shared" si="26"/>
        <v>10274760.68166377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145442.17852013966</v>
      </c>
      <c r="BK84" s="953">
        <f t="shared" si="21"/>
        <v>10129318.503143631</v>
      </c>
      <c r="BL84" s="953">
        <f t="shared" si="22"/>
        <v>0</v>
      </c>
      <c r="BM84" s="953">
        <f t="shared" si="23"/>
        <v>10129318.503143631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05212</v>
      </c>
      <c r="AY85" s="20" t="str">
        <f>IF(IFERROR(比較地域マスタ!$AE20,"")=0,"",IFERROR(比較地域マスタ!$AE20,""))</f>
        <v>大仙市</v>
      </c>
      <c r="AZ85" s="18"/>
      <c r="BA85" s="24">
        <v>14</v>
      </c>
      <c r="BB85" s="24">
        <v>1</v>
      </c>
      <c r="BC85" s="20" t="str">
        <f t="shared" si="24"/>
        <v>05212</v>
      </c>
      <c r="BD85" s="20" t="str">
        <f t="shared" si="25"/>
        <v>大仙市</v>
      </c>
      <c r="BE85" s="953">
        <f>VLOOKUP(BC85&amp;"_令和4年度",データシート3!A:AB,MATCH("ea_"&amp;"太陽光（建物系）"&amp;"_年間発電",データシート3!$A$1:$AB$1,0),0)/10^3+VLOOKUP(BC85&amp;"_令和4年度",データシート3!A:AB,MATCH("ea_"&amp;"太陽光（土地系）"&amp;"_年間発電",データシート3!$A$1:$AB$1,0),0)/10^3</f>
        <v>5158785.7989999996</v>
      </c>
      <c r="BF85" s="953">
        <f>VLOOKUP(BC85&amp;"_令和4年度",データシート3!A:AB,MATCH("ea_"&amp;"風力（陸上）"&amp;"_年間発電",データシート3!$A$1:$AB$1,0),0)/10^3</f>
        <v>1056757.334</v>
      </c>
      <c r="BG85" s="953">
        <f>VLOOKUP(BC85&amp;"_令和4年度",データシート3!A:AB,MATCH("ea_"&amp;"中小水（河川）"&amp;"_年間発電",データシート3!$A$1:$AB$1,0),0)/10^3+VLOOKUP(BC85&amp;"_令和4年度",データシート3!A:AB,MATCH("ea_"&amp;"中小水（農業用水路）"&amp;"_年間発電",データシート3!$A$1:$AB$1,0),0)/10^3</f>
        <v>23353.701903870002</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4.415</v>
      </c>
      <c r="BI85" s="953">
        <f t="shared" si="26"/>
        <v>6238901.2499038698</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487195.19294577593</v>
      </c>
      <c r="BK85" s="953">
        <f t="shared" si="21"/>
        <v>5751706.0569580942</v>
      </c>
      <c r="BL85" s="953">
        <f t="shared" si="22"/>
        <v>0</v>
      </c>
      <c r="BM85" s="953">
        <f t="shared" si="23"/>
        <v>5751706.0569580942</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05214</v>
      </c>
      <c r="AY86" s="20" t="str">
        <f>IF(IFERROR(比較地域マスタ!$AE21,"")=0,"",IFERROR(比較地域マスタ!$AE21,""))</f>
        <v>にかほ市</v>
      </c>
      <c r="AZ86" s="18"/>
      <c r="BA86" s="24">
        <v>15</v>
      </c>
      <c r="BB86" s="24">
        <v>1</v>
      </c>
      <c r="BC86" s="20" t="str">
        <f t="shared" si="24"/>
        <v>05214</v>
      </c>
      <c r="BD86" s="20" t="str">
        <f t="shared" si="25"/>
        <v>にかほ市</v>
      </c>
      <c r="BE86" s="953">
        <f>VLOOKUP(BC86&amp;"_令和4年度",データシート3!A:AB,MATCH("ea_"&amp;"太陽光（建物系）"&amp;"_年間発電",データシート3!$A$1:$AB$1,0),0)/10^3+VLOOKUP(BC86&amp;"_令和4年度",データシート3!A:AB,MATCH("ea_"&amp;"太陽光（土地系）"&amp;"_年間発電",データシート3!$A$1:$AB$1,0),0)/10^3</f>
        <v>970657.3389999998</v>
      </c>
      <c r="BF86" s="953">
        <f>VLOOKUP(BC86&amp;"_令和4年度",データシート3!A:AB,MATCH("ea_"&amp;"風力（陸上）"&amp;"_年間発電",データシート3!$A$1:$AB$1,0),0)/10^3</f>
        <v>1404648.719</v>
      </c>
      <c r="BG86" s="953">
        <f>VLOOKUP(BC86&amp;"_令和4年度",データシート3!A:AB,MATCH("ea_"&amp;"中小水（河川）"&amp;"_年間発電",データシート3!$A$1:$AB$1,0),0)/10^3+VLOOKUP(BC86&amp;"_令和4年度",データシート3!A:AB,MATCH("ea_"&amp;"中小水（農業用水路）"&amp;"_年間発電",データシート3!$A$1:$AB$1,0),0)/10^3</f>
        <v>113111.83100000002</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157765.67499999999</v>
      </c>
      <c r="BI86" s="953">
        <f t="shared" si="26"/>
        <v>2646183.5639999998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334162.46945045702</v>
      </c>
      <c r="BK86" s="953">
        <f t="shared" si="21"/>
        <v>2312021.0945495428</v>
      </c>
      <c r="BL86" s="953">
        <f t="shared" si="22"/>
        <v>0</v>
      </c>
      <c r="BM86" s="953">
        <f t="shared" si="23"/>
        <v>2312021.0945495428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05202</v>
      </c>
      <c r="AY87" s="20" t="str">
        <f>IF(IFERROR(比較地域マスタ!$AE22,"")=0,"",IFERROR(比較地域マスタ!$AE22,""))</f>
        <v>能代市</v>
      </c>
      <c r="AZ87" s="18"/>
      <c r="BA87" s="24">
        <v>16</v>
      </c>
      <c r="BB87" s="24">
        <v>1</v>
      </c>
      <c r="BC87" s="20" t="str">
        <f t="shared" si="24"/>
        <v>05202</v>
      </c>
      <c r="BD87" s="20" t="str">
        <f t="shared" si="25"/>
        <v>能代市</v>
      </c>
      <c r="BE87" s="953">
        <f>VLOOKUP(BC87&amp;"_令和4年度",データシート3!A:AB,MATCH("ea_"&amp;"太陽光（建物系）"&amp;"_年間発電",データシート3!$A$1:$AB$1,0),0)/10^3+VLOOKUP(BC87&amp;"_令和4年度",データシート3!A:AB,MATCH("ea_"&amp;"太陽光（土地系）"&amp;"_年間発電",データシート3!$A$1:$AB$1,0),0)/10^3</f>
        <v>1906841.287</v>
      </c>
      <c r="BF87" s="953">
        <f>VLOOKUP(BC87&amp;"_令和4年度",データシート3!A:AB,MATCH("ea_"&amp;"風力（陸上）"&amp;"_年間発電",データシート3!$A$1:$AB$1,0),0)/10^3</f>
        <v>2098179.9589999993</v>
      </c>
      <c r="BG87" s="953">
        <f>VLOOKUP(BC87&amp;"_令和4年度",データシート3!A:AB,MATCH("ea_"&amp;"中小水（河川）"&amp;"_年間発電",データシート3!$A$1:$AB$1,0),0)/10^3+VLOOKUP(BC87&amp;"_令和4年度",データシート3!A:AB,MATCH("ea_"&amp;"中小水（農業用水路）"&amp;"_年間発電",データシート3!$A$1:$AB$1,0),0)/10^3</f>
        <v>20042.53</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3851.6320000000001</v>
      </c>
      <c r="BI87" s="953">
        <f t="shared" si="26"/>
        <v>4028915.4079999994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327019.29506416462</v>
      </c>
      <c r="BK87" s="953">
        <f t="shared" si="21"/>
        <v>3701896.1129358346</v>
      </c>
      <c r="BL87" s="953">
        <f t="shared" si="22"/>
        <v>0</v>
      </c>
      <c r="BM87" s="953">
        <f t="shared" si="23"/>
        <v>3701896.1129358346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05363</v>
      </c>
      <c r="AY88" s="20" t="str">
        <f>IF(IFERROR(比較地域マスタ!$AE23,"")=0,"",IFERROR(比較地域マスタ!$AE23,""))</f>
        <v>八郎潟町</v>
      </c>
      <c r="AZ88" s="18"/>
      <c r="BA88" s="24">
        <v>17</v>
      </c>
      <c r="BB88" s="24">
        <v>1</v>
      </c>
      <c r="BC88" s="20" t="str">
        <f t="shared" si="24"/>
        <v>05363</v>
      </c>
      <c r="BD88" s="20" t="str">
        <f t="shared" si="25"/>
        <v>八郎潟町</v>
      </c>
      <c r="BE88" s="953">
        <f>VLOOKUP(BC88&amp;"_令和4年度",データシート3!A:AB,MATCH("ea_"&amp;"太陽光（建物系）"&amp;"_年間発電",データシート3!$A$1:$AB$1,0),0)/10^3+VLOOKUP(BC88&amp;"_令和4年度",データシート3!A:AB,MATCH("ea_"&amp;"太陽光（土地系）"&amp;"_年間発電",データシート3!$A$1:$AB$1,0),0)/10^3</f>
        <v>222417.495</v>
      </c>
      <c r="BF88" s="953">
        <f>VLOOKUP(BC88&amp;"_令和4年度",データシート3!A:AB,MATCH("ea_"&amp;"風力（陸上）"&amp;"_年間発電",データシート3!$A$1:$AB$1,0),0)/10^3</f>
        <v>1657.537</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224075.03200000001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26160.12899947706</v>
      </c>
      <c r="BK88" s="953">
        <f t="shared" si="21"/>
        <v>197914.90300052296</v>
      </c>
      <c r="BL88" s="953">
        <f t="shared" si="22"/>
        <v>0</v>
      </c>
      <c r="BM88" s="953">
        <f t="shared" si="23"/>
        <v>197914.90300052296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05349</v>
      </c>
      <c r="AY89" s="20" t="str">
        <f>IF(IFERROR(比較地域マスタ!$AE24,"")=0,"",IFERROR(比較地域マスタ!$AE24,""))</f>
        <v>八峰町</v>
      </c>
      <c r="AZ89" s="18"/>
      <c r="BA89" s="24">
        <v>18</v>
      </c>
      <c r="BB89" s="24">
        <v>1</v>
      </c>
      <c r="BC89" s="20" t="str">
        <f t="shared" si="24"/>
        <v>05349</v>
      </c>
      <c r="BD89" s="20" t="str">
        <f t="shared" si="25"/>
        <v>八峰町</v>
      </c>
      <c r="BE89" s="953">
        <f>VLOOKUP(BC89&amp;"_令和4年度",データシート3!A:AB,MATCH("ea_"&amp;"太陽光（建物系）"&amp;"_年間発電",データシート3!$A$1:$AB$1,0),0)/10^3+VLOOKUP(BC89&amp;"_令和4年度",データシート3!A:AB,MATCH("ea_"&amp;"太陽光（土地系）"&amp;"_年間発電",データシート3!$A$1:$AB$1,0),0)/10^3</f>
        <v>549421.08799999999</v>
      </c>
      <c r="BF89" s="953">
        <f>VLOOKUP(BC89&amp;"_令和4年度",データシート3!A:AB,MATCH("ea_"&amp;"風力（陸上）"&amp;"_年間発電",データシート3!$A$1:$AB$1,0),0)/10^3</f>
        <v>298147.22100000002</v>
      </c>
      <c r="BG89" s="953">
        <f>VLOOKUP(BC89&amp;"_令和4年度",データシート3!A:AB,MATCH("ea_"&amp;"中小水（河川）"&amp;"_年間発電",データシート3!$A$1:$AB$1,0),0)/10^3+VLOOKUP(BC89&amp;"_令和4年度",データシート3!A:AB,MATCH("ea_"&amp;"中小水（農業用水路）"&amp;"_年間発電",データシート3!$A$1:$AB$1,0),0)/10^3</f>
        <v>94281.785999999993</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31.396000000000001</v>
      </c>
      <c r="BI89" s="953">
        <f t="shared" si="26"/>
        <v>941881.49099999992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33647.109052036227</v>
      </c>
      <c r="BK89" s="953">
        <f t="shared" si="21"/>
        <v>908234.38194796373</v>
      </c>
      <c r="BL89" s="953">
        <f t="shared" si="22"/>
        <v>0</v>
      </c>
      <c r="BM89" s="953">
        <f t="shared" si="23"/>
        <v>908234.38194796373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05464</v>
      </c>
      <c r="AY90" s="20" t="str">
        <f>IF(IFERROR(比較地域マスタ!$AE25,"")=0,"",IFERROR(比較地域マスタ!$AE25,""))</f>
        <v>東成瀬村</v>
      </c>
      <c r="AZ90" s="18"/>
      <c r="BA90" s="24">
        <v>19</v>
      </c>
      <c r="BB90" s="24">
        <v>1</v>
      </c>
      <c r="BC90" s="20" t="str">
        <f t="shared" si="24"/>
        <v>05464</v>
      </c>
      <c r="BD90" s="20" t="str">
        <f t="shared" si="25"/>
        <v>東成瀬村</v>
      </c>
      <c r="BE90" s="953">
        <f>VLOOKUP(BC90&amp;"_令和4年度",データシート3!A:AB,MATCH("ea_"&amp;"太陽光（建物系）"&amp;"_年間発電",データシート3!$A$1:$AB$1,0),0)/10^3+VLOOKUP(BC90&amp;"_令和4年度",データシート3!A:AB,MATCH("ea_"&amp;"太陽光（土地系）"&amp;"_年間発電",データシート3!$A$1:$AB$1,0),0)/10^3</f>
        <v>99863.255999999979</v>
      </c>
      <c r="BF90" s="953">
        <f>VLOOKUP(BC90&amp;"_令和4年度",データシート3!A:AB,MATCH("ea_"&amp;"風力（陸上）"&amp;"_年間発電",データシート3!$A$1:$AB$1,0),0)/10^3</f>
        <v>1395553.601</v>
      </c>
      <c r="BG90" s="953">
        <f>VLOOKUP(BC90&amp;"_令和4年度",データシート3!A:AB,MATCH("ea_"&amp;"中小水（河川）"&amp;"_年間発電",データシート3!$A$1:$AB$1,0),0)/10^3+VLOOKUP(BC90&amp;"_令和4年度",データシート3!A:AB,MATCH("ea_"&amp;"中小水（農業用水路）"&amp;"_年間発電",データシート3!$A$1:$AB$1,0),0)/10^3</f>
        <v>101616.874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3042.6979999999994</v>
      </c>
      <c r="BI90" s="953">
        <f t="shared" si="26"/>
        <v>1600076.4290000002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14103.666950149325</v>
      </c>
      <c r="BK90" s="953">
        <f t="shared" si="21"/>
        <v>1585972.762049851</v>
      </c>
      <c r="BL90" s="953">
        <f t="shared" si="22"/>
        <v>0</v>
      </c>
      <c r="BM90" s="953">
        <f t="shared" si="23"/>
        <v>1585972.762049851</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05346</v>
      </c>
      <c r="AY91" s="20" t="str">
        <f>IF(IFERROR(比較地域マスタ!$AE26,"")=0,"",IFERROR(比較地域マスタ!$AE26,""))</f>
        <v>藤里町</v>
      </c>
      <c r="BA91" s="24">
        <v>20</v>
      </c>
      <c r="BB91" s="24">
        <v>1</v>
      </c>
      <c r="BC91" s="20" t="str">
        <f t="shared" si="24"/>
        <v>05346</v>
      </c>
      <c r="BD91" s="20" t="str">
        <f t="shared" si="25"/>
        <v>藤里町</v>
      </c>
      <c r="BE91" s="953">
        <f>VLOOKUP(BC91&amp;"_令和4年度",データシート3!A:AB,MATCH("ea_"&amp;"太陽光（建物系）"&amp;"_年間発電",データシート3!$A$1:$AB$1,0),0)/10^3+VLOOKUP(BC91&amp;"_令和4年度",データシート3!A:AB,MATCH("ea_"&amp;"太陽光（土地系）"&amp;"_年間発電",データシート3!$A$1:$AB$1,0),0)/10^3</f>
        <v>253827.00300000003</v>
      </c>
      <c r="BF91" s="953">
        <f>VLOOKUP(BC91&amp;"_令和4年度",データシート3!A:AB,MATCH("ea_"&amp;"風力（陸上）"&amp;"_年間発電",データシート3!$A$1:$AB$1,0),0)/10^3</f>
        <v>606527.85600000003</v>
      </c>
      <c r="BG91" s="953">
        <f>VLOOKUP(BC91&amp;"_令和4年度",データシート3!A:AB,MATCH("ea_"&amp;"中小水（河川）"&amp;"_年間発電",データシート3!$A$1:$AB$1,0),0)/10^3+VLOOKUP(BC91&amp;"_令和4年度",データシート3!A:AB,MATCH("ea_"&amp;"中小水（農業用水路）"&amp;"_年間発電",データシート3!$A$1:$AB$1,0),0)/10^3</f>
        <v>106505.46700000002</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966860.32600000012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12693.073074032078</v>
      </c>
      <c r="BK91" s="953">
        <f t="shared" si="21"/>
        <v>954167.25292596803</v>
      </c>
      <c r="BL91" s="953">
        <f t="shared" si="22"/>
        <v>0</v>
      </c>
      <c r="BM91" s="953">
        <f t="shared" si="23"/>
        <v>954167.25292596803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05434</v>
      </c>
      <c r="AY92" s="20" t="str">
        <f>IF(IFERROR(比較地域マスタ!$AE27,"")=0,"",IFERROR(比較地域マスタ!$AE27,""))</f>
        <v>美郷町</v>
      </c>
      <c r="AZ92" s="18"/>
      <c r="BA92" s="24">
        <v>21</v>
      </c>
      <c r="BB92" s="24">
        <v>1</v>
      </c>
      <c r="BC92" s="20" t="str">
        <f t="shared" si="24"/>
        <v>05434</v>
      </c>
      <c r="BD92" s="20" t="str">
        <f t="shared" si="25"/>
        <v>美郷町</v>
      </c>
      <c r="BE92" s="953">
        <f>VLOOKUP(BC92&amp;"_令和4年度",データシート3!A:AB,MATCH("ea_"&amp;"太陽光（建物系）"&amp;"_年間発電",データシート3!$A$1:$AB$1,0),0)/10^3+VLOOKUP(BC92&amp;"_令和4年度",データシート3!A:AB,MATCH("ea_"&amp;"太陽光（土地系）"&amp;"_年間発電",データシート3!$A$1:$AB$1,0),0)/10^3</f>
        <v>1641292.0589999999</v>
      </c>
      <c r="BF92" s="953">
        <f>VLOOKUP(BC92&amp;"_令和4年度",データシート3!A:AB,MATCH("ea_"&amp;"風力（陸上）"&amp;"_年間発電",データシート3!$A$1:$AB$1,0),0)/10^3</f>
        <v>186570.079</v>
      </c>
      <c r="BG92" s="953">
        <f>VLOOKUP(BC92&amp;"_令和4年度",データシート3!A:AB,MATCH("ea_"&amp;"中小水（河川）"&amp;"_年間発電",データシート3!$A$1:$AB$1,0),0)/10^3+VLOOKUP(BC92&amp;"_令和4年度",データシート3!A:AB,MATCH("ea_"&amp;"中小水（農業用水路）"&amp;"_年間発電",データシート3!$A$1:$AB$1,0),0)/10^3</f>
        <v>17048.579120690003</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7.604000000000001</v>
      </c>
      <c r="BI92" s="953">
        <f t="shared" si="26"/>
        <v>1844918.3211206899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93082.659057883895</v>
      </c>
      <c r="BK92" s="953">
        <f>BI92-BJ92</f>
        <v>1751835.6620628061</v>
      </c>
      <c r="BL92" s="953">
        <f t="shared" si="22"/>
        <v>0</v>
      </c>
      <c r="BM92" s="953">
        <f t="shared" si="23"/>
        <v>1751835.6620628061</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05348</v>
      </c>
      <c r="AY93" s="20" t="str">
        <f>IF(IFERROR(比較地域マスタ!$AE28,"")=0,"",IFERROR(比較地域マスタ!$AE28,""))</f>
        <v>三種町</v>
      </c>
      <c r="AZ93" s="18"/>
      <c r="BA93" s="24">
        <v>22</v>
      </c>
      <c r="BB93" s="24">
        <v>1</v>
      </c>
      <c r="BC93" s="20" t="str">
        <f t="shared" si="24"/>
        <v>05348</v>
      </c>
      <c r="BD93" s="20" t="str">
        <f t="shared" si="25"/>
        <v>三種町</v>
      </c>
      <c r="BE93" s="953">
        <f>VLOOKUP(BC93&amp;"_令和4年度",データシート3!A:AB,MATCH("ea_"&amp;"太陽光（建物系）"&amp;"_年間発電",データシート3!$A$1:$AB$1,0),0)/10^3+VLOOKUP(BC93&amp;"_令和4年度",データシート3!A:AB,MATCH("ea_"&amp;"太陽光（土地系）"&amp;"_年間発電",データシート3!$A$1:$AB$1,0),0)/10^3</f>
        <v>1538748.777</v>
      </c>
      <c r="BF93" s="953">
        <f>VLOOKUP(BC93&amp;"_令和4年度",データシート3!A:AB,MATCH("ea_"&amp;"風力（陸上）"&amp;"_年間発電",データシート3!$A$1:$AB$1,0),0)/10^3</f>
        <v>750855.32499999995</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3779.2739999999999</v>
      </c>
      <c r="BI93" s="953">
        <f t="shared" si="26"/>
        <v>2293383.3760000002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73750.430520028123</v>
      </c>
      <c r="BK93" s="953">
        <f t="shared" si="21"/>
        <v>2219632.9454799718</v>
      </c>
      <c r="BL93" s="953">
        <f t="shared" si="22"/>
        <v>0</v>
      </c>
      <c r="BM93" s="953">
        <f t="shared" si="23"/>
        <v>2219632.9454799718</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05207</v>
      </c>
      <c r="AY94" s="20" t="str">
        <f>IF(IFERROR(比較地域マスタ!$AE29,"")=0,"",IFERROR(比較地域マスタ!$AE29,""))</f>
        <v>湯沢市</v>
      </c>
      <c r="AZ94" s="18"/>
      <c r="BA94" s="24">
        <v>23</v>
      </c>
      <c r="BB94" s="24">
        <v>1</v>
      </c>
      <c r="BC94" s="20" t="str">
        <f t="shared" si="24"/>
        <v>05207</v>
      </c>
      <c r="BD94" s="20" t="str">
        <f t="shared" si="25"/>
        <v>湯沢市</v>
      </c>
      <c r="BE94" s="953">
        <f>VLOOKUP(BC94&amp;"_令和4年度",データシート3!A:AB,MATCH("ea_"&amp;"太陽光（建物系）"&amp;"_年間発電",データシート3!$A$1:$AB$1,0),0)/10^3+VLOOKUP(BC94&amp;"_令和4年度",データシート3!A:AB,MATCH("ea_"&amp;"太陽光（土地系）"&amp;"_年間発電",データシート3!$A$1:$AB$1,0),0)/10^3</f>
        <v>1608706.5579999997</v>
      </c>
      <c r="BF94" s="953">
        <f>VLOOKUP(BC94&amp;"_令和4年度",データシート3!A:AB,MATCH("ea_"&amp;"風力（陸上）"&amp;"_年間発電",データシート3!$A$1:$AB$1,0),0)/10^3</f>
        <v>2599313.9939999999</v>
      </c>
      <c r="BG94" s="953">
        <f>VLOOKUP(BC94&amp;"_令和4年度",データシート3!A:AB,MATCH("ea_"&amp;"中小水（河川）"&amp;"_年間発電",データシート3!$A$1:$AB$1,0),0)/10^3+VLOOKUP(BC94&amp;"_令和4年度",データシート3!A:AB,MATCH("ea_"&amp;"中小水（農業用水路）"&amp;"_年間発電",データシート3!$A$1:$AB$1,0),0)/10^3</f>
        <v>179424.15900000001</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2689781.8650000002</v>
      </c>
      <c r="BI94" s="953">
        <f t="shared" si="26"/>
        <v>7077226.5759999994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305196.23265871144</v>
      </c>
      <c r="BK94" s="953">
        <f t="shared" si="21"/>
        <v>6772030.3433412882</v>
      </c>
      <c r="BL94" s="953">
        <f t="shared" si="22"/>
        <v>0</v>
      </c>
      <c r="BM94" s="953">
        <f t="shared" si="23"/>
        <v>6772030.3433412882</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05210</v>
      </c>
      <c r="AY95" s="20" t="str">
        <f>IF(IFERROR(比較地域マスタ!$AE30,"")=0,"",IFERROR(比較地域マスタ!$AE30,""))</f>
        <v>由利本荘市</v>
      </c>
      <c r="AZ95" s="18"/>
      <c r="BA95" s="24">
        <v>24</v>
      </c>
      <c r="BB95" s="24">
        <v>1</v>
      </c>
      <c r="BC95" s="20" t="str">
        <f t="shared" si="24"/>
        <v>05210</v>
      </c>
      <c r="BD95" s="20" t="str">
        <f t="shared" si="25"/>
        <v>由利本荘市</v>
      </c>
      <c r="BE95" s="953">
        <f>VLOOKUP(BC95&amp;"_令和4年度",データシート3!A:AB,MATCH("ea_"&amp;"太陽光（建物系）"&amp;"_年間発電",データシート3!$A$1:$AB$1,0),0)/10^3+VLOOKUP(BC95&amp;"_令和4年度",データシート3!A:AB,MATCH("ea_"&amp;"太陽光（土地系）"&amp;"_年間発電",データシート3!$A$1:$AB$1,0),0)/10^3</f>
        <v>2449547.2879999997</v>
      </c>
      <c r="BF95" s="953">
        <f>VLOOKUP(BC95&amp;"_令和4年度",データシート3!A:AB,MATCH("ea_"&amp;"風力（陸上）"&amp;"_年間発電",データシート3!$A$1:$AB$1,0),0)/10^3</f>
        <v>7475257.4440000001</v>
      </c>
      <c r="BG95" s="953">
        <f>VLOOKUP(BC95&amp;"_令和4年度",データシート3!A:AB,MATCH("ea_"&amp;"中小水（河川）"&amp;"_年間発電",データシート3!$A$1:$AB$1,0),0)/10^3+VLOOKUP(BC95&amp;"_令和4年度",データシート3!A:AB,MATCH("ea_"&amp;"中小水（農業用水路）"&amp;"_年間発電",データシート3!$A$1:$AB$1,0),0)/10^3</f>
        <v>160300.27923775002</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6734.4080000000004</v>
      </c>
      <c r="BI95" s="953">
        <f t="shared" si="26"/>
        <v>10091839.419237752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776364.91482138447</v>
      </c>
      <c r="BK95" s="953">
        <f t="shared" si="21"/>
        <v>9315474.504416367</v>
      </c>
      <c r="BL95" s="953">
        <f t="shared" si="22"/>
        <v>0</v>
      </c>
      <c r="BM95" s="953">
        <f t="shared" si="23"/>
        <v>9315474.504416367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05203</v>
      </c>
      <c r="AY96" s="20" t="str">
        <f>IF(IFERROR(比較地域マスタ!$AE31,"")=0,"",IFERROR(比較地域マスタ!$AE31,""))</f>
        <v>横手市</v>
      </c>
      <c r="AZ96" s="18"/>
      <c r="BA96" s="24">
        <v>25</v>
      </c>
      <c r="BB96" s="24">
        <v>1</v>
      </c>
      <c r="BC96" s="20" t="str">
        <f t="shared" si="24"/>
        <v>05203</v>
      </c>
      <c r="BD96" s="20" t="str">
        <f t="shared" si="25"/>
        <v>横手市</v>
      </c>
      <c r="BE96" s="953">
        <f>VLOOKUP(BC96&amp;"_令和4年度",データシート3!A:AB,MATCH("ea_"&amp;"太陽光（建物系）"&amp;"_年間発電",データシート3!$A$1:$AB$1,0),0)/10^3+VLOOKUP(BC96&amp;"_令和4年度",データシート3!A:AB,MATCH("ea_"&amp;"太陽光（土地系）"&amp;"_年間発電",データシート3!$A$1:$AB$1,0),0)/10^3</f>
        <v>4845547.6869999999</v>
      </c>
      <c r="BF96" s="953">
        <f>VLOOKUP(BC96&amp;"_令和4年度",データシート3!A:AB,MATCH("ea_"&amp;"風力（陸上）"&amp;"_年間発電",データシート3!$A$1:$AB$1,0),0)/10^3</f>
        <v>2094755</v>
      </c>
      <c r="BG96" s="953">
        <f>VLOOKUP(BC96&amp;"_令和4年度",データシート3!A:AB,MATCH("ea_"&amp;"中小水（河川）"&amp;"_年間発電",データシート3!$A$1:$AB$1,0),0)/10^3+VLOOKUP(BC96&amp;"_令和4年度",データシート3!A:AB,MATCH("ea_"&amp;"中小水（農業用水路）"&amp;"_年間発電",データシート3!$A$1:$AB$1,0),0)/10^3</f>
        <v>30438.45295282</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286.73200000000008</v>
      </c>
      <c r="BI96" s="953">
        <f t="shared" si="26"/>
        <v>6971027.8719528196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608670.16117587918</v>
      </c>
      <c r="BK96" s="953">
        <f t="shared" si="21"/>
        <v>6362357.71077694</v>
      </c>
      <c r="BL96" s="953">
        <f t="shared" si="22"/>
        <v>0</v>
      </c>
      <c r="BM96" s="953">
        <f t="shared" si="23"/>
        <v>6362357.71077694</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羽後町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05463</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2</v>
      </c>
      <c r="L7" s="787">
        <f t="shared" si="2"/>
        <v>2</v>
      </c>
      <c r="M7" s="787">
        <f t="shared" si="2"/>
        <v>2</v>
      </c>
      <c r="N7" s="787">
        <f t="shared" si="2"/>
        <v>1</v>
      </c>
      <c r="O7" s="787">
        <f>SUM(O8:O13)</f>
        <v>1</v>
      </c>
      <c r="P7" s="787">
        <f t="shared" si="2"/>
        <v>1</v>
      </c>
      <c r="Q7" s="788">
        <f>SUM(Q8:Q13)</f>
        <v>1</v>
      </c>
      <c r="R7" s="1028">
        <f t="shared" si="2"/>
        <v>13.878</v>
      </c>
      <c r="S7" s="1029">
        <f t="shared" si="2"/>
        <v>13.441000000000001</v>
      </c>
      <c r="T7" s="1029">
        <f t="shared" si="2"/>
        <v>15.257000000000001</v>
      </c>
      <c r="U7" s="1029">
        <f t="shared" si="2"/>
        <v>21.143000000000001</v>
      </c>
      <c r="V7" s="1029">
        <f t="shared" si="2"/>
        <v>17.875999999999998</v>
      </c>
      <c r="W7" s="1029">
        <f t="shared" si="2"/>
        <v>15.407</v>
      </c>
      <c r="X7" s="1029">
        <f t="shared" si="2"/>
        <v>12.452999999999999</v>
      </c>
      <c r="Y7" s="1029">
        <f t="shared" si="2"/>
        <v>6.0279999999999996</v>
      </c>
      <c r="Z7" s="1029">
        <f>SUM(Z8:Z13)</f>
        <v>6.0839999999999996</v>
      </c>
      <c r="AA7" s="1029">
        <f>SUM(AA8:AA13)</f>
        <v>6.3529999999999998</v>
      </c>
      <c r="AB7" s="1030">
        <f t="shared" si="2"/>
        <v>6.8319999999999999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1</v>
      </c>
      <c r="R10" s="1034">
        <f>VLOOKUP($D$3&amp;"_"&amp;R$3,データシート1!$A:$BT,MATCH($R$2&amp;"_"&amp;$C10,データシート1!$A$1:$BT$1,0),0)</f>
        <v>3.992</v>
      </c>
      <c r="S10" s="1035">
        <f>VLOOKUP($D$3&amp;"_"&amp;S$3,データシート1!$A:$BT,MATCH($R$2&amp;"_"&amp;$C10,データシート1!$A$1:$BT$1,0),0)</f>
        <v>3.4740000000000002</v>
      </c>
      <c r="T10" s="1035">
        <f>VLOOKUP($D$3&amp;"_"&amp;T$3,データシート1!$A:$BT,MATCH($R$2&amp;"_"&amp;$C10,データシート1!$A$1:$BT$1,0),0)</f>
        <v>4.8380000000000001</v>
      </c>
      <c r="U10" s="1035">
        <f>VLOOKUP($D$3&amp;"_"&amp;U$3,データシート1!$A:$BT,MATCH($R$2&amp;"_"&amp;$C10,データシート1!$A$1:$BT$1,0),0)</f>
        <v>5.4749999999999996</v>
      </c>
      <c r="V10" s="1035">
        <f>VLOOKUP($D$3&amp;"_"&amp;V$3,データシート1!$A:$BT,MATCH($R$2&amp;"_"&amp;$C10,データシート1!$A$1:$BT$1,0),0)</f>
        <v>5.843</v>
      </c>
      <c r="W10" s="1035">
        <f>VLOOKUP($D$3&amp;"_"&amp;W$3,データシート1!$A:$BT,MATCH($R$2&amp;"_"&amp;$C10,データシート1!$A$1:$BT$1,0),0)</f>
        <v>5.7039999999999997</v>
      </c>
      <c r="X10" s="1035">
        <f>VLOOKUP($D$3&amp;"_"&amp;X$3,データシート1!$A:$BT,MATCH($R$2&amp;"_"&amp;$C10,データシート1!$A$1:$BT$1,0),0)</f>
        <v>5.867</v>
      </c>
      <c r="Y10" s="1035">
        <f>VLOOKUP($D$3&amp;"_"&amp;Y$3,データシート1!$A:$BT,MATCH($R$2&amp;"_"&amp;$C10,データシート1!$A$1:$BT$1,0),0)</f>
        <v>6.0279999999999996</v>
      </c>
      <c r="Z10" s="1035">
        <f>VLOOKUP($D$3&amp;"_"&amp;Z$3,データシート1!$A:$BT,MATCH($R$2&amp;"_"&amp;$C10,データシート1!$A$1:$BT$1,0),0)</f>
        <v>6.0839999999999996</v>
      </c>
      <c r="AA10" s="1035">
        <f>VLOOKUP($D$3&amp;"_"&amp;AA$3,データシート1!$A:$BT,MATCH($R$2&amp;"_"&amp;$C10,データシート1!$A$1:$BT$1,0),0)</f>
        <v>6.3529999999999998</v>
      </c>
      <c r="AB10" s="1036">
        <f>VLOOKUP($D$3&amp;"_"&amp;AB$3,データシート1!$A:$BT,MATCH($R$2&amp;"_"&amp;$C10,データシート1!$A$1:$BT$1,0),0)</f>
        <v>6.8319999999999999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9.8859999999999992</v>
      </c>
      <c r="S11" s="1035">
        <f>VLOOKUP($D$3&amp;"_"&amp;S$3,データシート1!$A:$BT,MATCH($R$2&amp;"_"&amp;$C11,データシート1!$A$1:$BT$1,0),0)</f>
        <v>9.9670000000000005</v>
      </c>
      <c r="T11" s="1035">
        <f>VLOOKUP($D$3&amp;"_"&amp;T$3,データシート1!$A:$BT,MATCH($R$2&amp;"_"&amp;$C11,データシート1!$A$1:$BT$1,0),0)</f>
        <v>10.419</v>
      </c>
      <c r="U11" s="1035">
        <f>VLOOKUP($D$3&amp;"_"&amp;U$3,データシート1!$A:$BT,MATCH($R$2&amp;"_"&amp;$C11,データシート1!$A$1:$BT$1,0),0)</f>
        <v>15.667999999999999</v>
      </c>
      <c r="V11" s="1035">
        <f>VLOOKUP($D$3&amp;"_"&amp;V$3,データシート1!$A:$BT,MATCH($R$2&amp;"_"&amp;$C11,データシート1!$A$1:$BT$1,0),0)</f>
        <v>12.032999999999999</v>
      </c>
      <c r="W11" s="1035">
        <f>VLOOKUP($D$3&amp;"_"&amp;W$3,データシート1!$A:$BT,MATCH($R$2&amp;"_"&amp;$C11,データシート1!$A$1:$BT$1,0),0)</f>
        <v>9.7029999999999994</v>
      </c>
      <c r="X11" s="1035">
        <f>VLOOKUP($D$3&amp;"_"&amp;X$3,データシート1!$A:$BT,MATCH($R$2&amp;"_"&amp;$C11,データシート1!$A$1:$BT$1,0),0)</f>
        <v>6.5860000000000003</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1</v>
      </c>
      <c r="R26" s="1043">
        <f>VLOOKUP($D$3&amp;"_"&amp;R$3,データシート2!$A:$SI,MATCH($R$2&amp;"_"&amp;$B26,データシート2!$A$1:$SI$1,0),0)</f>
        <v>3.992</v>
      </c>
      <c r="S26" s="1044">
        <f>VLOOKUP($D$3&amp;"_"&amp;S$3,データシート2!$A:$SI,MATCH($R$2&amp;"_"&amp;$B26,データシート2!$A$1:$SI$1,0),0)</f>
        <v>3.4740000000000002</v>
      </c>
      <c r="T26" s="1044">
        <f>VLOOKUP($D$3&amp;"_"&amp;T$3,データシート2!$A:$SI,MATCH($R$2&amp;"_"&amp;$B26,データシート2!$A$1:$SI$1,0),0)</f>
        <v>4.8380000000000001</v>
      </c>
      <c r="U26" s="1044">
        <f>VLOOKUP($D$3&amp;"_"&amp;U$3,データシート2!$A:$SI,MATCH($R$2&amp;"_"&amp;$B26,データシート2!$A$1:$SI$1,0),0)</f>
        <v>5.4749999999999996</v>
      </c>
      <c r="V26" s="1044">
        <f>VLOOKUP($D$3&amp;"_"&amp;V$3,データシート2!$A:$SI,MATCH($R$2&amp;"_"&amp;$B26,データシート2!$A$1:$SI$1,0),0)</f>
        <v>5.843</v>
      </c>
      <c r="W26" s="1044">
        <f>VLOOKUP($D$3&amp;"_"&amp;W$3,データシート2!$A:$SI,MATCH($R$2&amp;"_"&amp;$B26,データシート2!$A$1:$SI$1,0),0)</f>
        <v>5.7039999999999997</v>
      </c>
      <c r="X26" s="1044">
        <f>VLOOKUP($D$3&amp;"_"&amp;X$3,データシート2!$A:$SI,MATCH($R$2&amp;"_"&amp;$B26,データシート2!$A$1:$SI$1,0),0)</f>
        <v>5.867</v>
      </c>
      <c r="Y26" s="1044">
        <f>VLOOKUP($D$3&amp;"_"&amp;Y$3,データシート2!$A:$SI,MATCH($R$2&amp;"_"&amp;$B26,データシート2!$A$1:$SI$1,0),0)</f>
        <v>6.0279999999999996</v>
      </c>
      <c r="Z26" s="1044">
        <f>VLOOKUP($D$3&amp;"_"&amp;Z$3,データシート2!$A:$SI,MATCH($R$2&amp;"_"&amp;$B26,データシート2!$A$1:$SI$1,0),0)</f>
        <v>6.0839999999999996</v>
      </c>
      <c r="AA26" s="1044">
        <f>VLOOKUP($D$3&amp;"_"&amp;AA$3,データシート2!$A:$SI,MATCH($R$2&amp;"_"&amp;$B26,データシート2!$A$1:$SI$1,0),0)</f>
        <v>6.3529999999999998</v>
      </c>
      <c r="AB26" s="1045">
        <f>VLOOKUP($D$3&amp;"_"&amp;AB$3,データシート2!$A:$SI,MATCH($R$2&amp;"_"&amp;$B26,データシート2!$A$1:$SI$1,0),0)</f>
        <v>6.8319999999999999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3.992</v>
      </c>
      <c r="S48" s="1057">
        <f>VLOOKUP($D$3&amp;"_"&amp;S$3,データシート2!$A:$SI,MATCH($R$2&amp;"_"&amp;$C48,データシート2!$A$1:$SI$1,0),0)</f>
        <v>3.4740000000000002</v>
      </c>
      <c r="T48" s="1057">
        <f>VLOOKUP($D$3&amp;"_"&amp;T$3,データシート2!$A:$SI,MATCH($R$2&amp;"_"&amp;$C48,データシート2!$A$1:$SI$1,0),0)</f>
        <v>4.8380000000000001</v>
      </c>
      <c r="U48" s="1057">
        <f>VLOOKUP($D$3&amp;"_"&amp;U$3,データシート2!$A:$SI,MATCH($R$2&amp;"_"&amp;$C48,データシート2!$A$1:$SI$1,0),0)</f>
        <v>5.4749999999999996</v>
      </c>
      <c r="V48" s="1057">
        <f>VLOOKUP($D$3&amp;"_"&amp;V$3,データシート2!$A:$SI,MATCH($R$2&amp;"_"&amp;$C48,データシート2!$A$1:$SI$1,0),0)</f>
        <v>5.843</v>
      </c>
      <c r="W48" s="1057">
        <f>VLOOKUP($D$3&amp;"_"&amp;W$3,データシート2!$A:$SI,MATCH($R$2&amp;"_"&amp;$C48,データシート2!$A$1:$SI$1,0),0)</f>
        <v>5.7039999999999997</v>
      </c>
      <c r="X48" s="1057">
        <f>VLOOKUP($D$3&amp;"_"&amp;X$3,データシート2!$A:$SI,MATCH($R$2&amp;"_"&amp;$C48,データシート2!$A$1:$SI$1,0),0)</f>
        <v>5.867</v>
      </c>
      <c r="Y48" s="1057">
        <f>VLOOKUP($D$3&amp;"_"&amp;Y$3,データシート2!$A:$SI,MATCH($R$2&amp;"_"&amp;$C48,データシート2!$A$1:$SI$1,0),0)</f>
        <v>6.0279999999999996</v>
      </c>
      <c r="Z48" s="1057">
        <f>VLOOKUP($D$3&amp;"_"&amp;Z$3,データシート2!$A:$SI,MATCH($R$2&amp;"_"&amp;$C48,データシート2!$A$1:$SI$1,0),0)</f>
        <v>6.0839999999999996</v>
      </c>
      <c r="AA48" s="1057">
        <f>VLOOKUP($D$3&amp;"_"&amp;AA$3,データシート2!$A:$SI,MATCH($R$2&amp;"_"&amp;$C48,データシート2!$A$1:$SI$1,0),0)</f>
        <v>6.3529999999999998</v>
      </c>
      <c r="AB48" s="1058">
        <f>VLOOKUP($D$3&amp;"_"&amp;AB$3,データシート2!$A:$SI,MATCH($R$2&amp;"_"&amp;$C48,データシート2!$A$1:$SI$1,0),0)</f>
        <v>6.8319999999999999</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9.8859999999999992</v>
      </c>
      <c r="S124" s="1044">
        <f>VLOOKUP($D$3&amp;"_"&amp;S$3,データシート2!$A:$SI,MATCH($R$2&amp;"_"&amp;$B124,データシート2!$A$1:$SI$1,0),0)</f>
        <v>9.9670000000000005</v>
      </c>
      <c r="T124" s="1044">
        <f>VLOOKUP($D$3&amp;"_"&amp;T$3,データシート2!$A:$SI,MATCH($R$2&amp;"_"&amp;$B124,データシート2!$A$1:$SI$1,0),0)</f>
        <v>10.419</v>
      </c>
      <c r="U124" s="1044">
        <f>VLOOKUP($D$3&amp;"_"&amp;U$3,データシート2!$A:$SI,MATCH($R$2&amp;"_"&amp;$B124,データシート2!$A$1:$SI$1,0),0)</f>
        <v>15.667999999999999</v>
      </c>
      <c r="V124" s="1044">
        <f>VLOOKUP($D$3&amp;"_"&amp;V$3,データシート2!$A:$SI,MATCH($R$2&amp;"_"&amp;$B124,データシート2!$A$1:$SI$1,0),0)</f>
        <v>12.032999999999999</v>
      </c>
      <c r="W124" s="1044">
        <f>VLOOKUP($D$3&amp;"_"&amp;W$3,データシート2!$A:$SI,MATCH($R$2&amp;"_"&amp;$B124,データシート2!$A$1:$SI$1,0),0)</f>
        <v>9.7029999999999994</v>
      </c>
      <c r="X124" s="1044">
        <f>VLOOKUP($D$3&amp;"_"&amp;X$3,データシート2!$A:$SI,MATCH($R$2&amp;"_"&amp;$B124,データシート2!$A$1:$SI$1,0),0)</f>
        <v>6.5860000000000003</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9.8859999999999992</v>
      </c>
      <c r="S125" s="1060">
        <f>VLOOKUP($D$3&amp;"_"&amp;S$3,データシート2!$A:$SI,MATCH($R$2&amp;"_"&amp;$C125,データシート2!$A$1:$SI$1,0),0)</f>
        <v>9.9670000000000005</v>
      </c>
      <c r="T125" s="1060">
        <f>VLOOKUP($D$3&amp;"_"&amp;T$3,データシート2!$A:$SI,MATCH($R$2&amp;"_"&amp;$C125,データシート2!$A$1:$SI$1,0),0)</f>
        <v>10.419</v>
      </c>
      <c r="U125" s="1060">
        <f>VLOOKUP($D$3&amp;"_"&amp;U$3,データシート2!$A:$SI,MATCH($R$2&amp;"_"&amp;$C125,データシート2!$A$1:$SI$1,0),0)</f>
        <v>15.667999999999999</v>
      </c>
      <c r="V125" s="1060">
        <f>VLOOKUP($D$3&amp;"_"&amp;V$3,データシート2!$A:$SI,MATCH($R$2&amp;"_"&amp;$C125,データシート2!$A$1:$SI$1,0),0)</f>
        <v>12.032999999999999</v>
      </c>
      <c r="W125" s="1060">
        <f>VLOOKUP($D$3&amp;"_"&amp;W$3,データシート2!$A:$SI,MATCH($R$2&amp;"_"&amp;$C125,データシート2!$A$1:$SI$1,0),0)</f>
        <v>9.7029999999999994</v>
      </c>
      <c r="X125" s="1060">
        <f>VLOOKUP($D$3&amp;"_"&amp;X$3,データシート2!$A:$SI,MATCH($R$2&amp;"_"&amp;$C125,データシート2!$A$1:$SI$1,0),0)</f>
        <v>6.5860000000000003</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2024-03-14T13:11:41Z</dcterms:created>
  <dcterms:modified xsi:type="dcterms:W3CDTF">2024-03-14T13:11:41Z</dcterms:modified>
  <cp:category/>
  <cp:contentStatus/>
</cp:coreProperties>
</file>