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991FF768-4434-4C0B-BC19-960539D4DBB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<sst xmlns="http://schemas.openxmlformats.org/spreadsheetml/2006/main" count="24453" uniqueCount="2376">
  <si>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</si>
  <si>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</si>
  <si>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</si>
  <si>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</si>
  <si>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</si>
  <si>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</si>
  <si>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</si>
  <si>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</si>
  <si>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</si>
  <si>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</si>
  <si>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</si>
  <si>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</si>
  <si>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</si>
  <si>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</si>
  <si>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</si>
  <si>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</si>
  <si>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</si>
  <si>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</si>
  <si>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</si>
  <si>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</si>
  <si>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</si>
  <si>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</si>
  <si>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</si>
  <si>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</si>
  <si>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</si>
  <si>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</si>
  <si>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</si>
  <si>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</si>
  <si>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</si>
  <si>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</si>
  <si>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</si>
  <si>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</si>
  <si>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</si>
  <si>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</si>
  <si>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</si>
  <si>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</si>
  <si>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</si>
  <si>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</si>
  <si>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</si>
  <si>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</si>
  <si>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</si>
  <si>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</si>
  <si>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</si>
  <si>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</si>
  <si>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</si>
  <si>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</si>
  <si>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</si>
  <si>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</si>
  <si>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</si>
  <si>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</si>
  <si>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</si>
  <si>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</si>
  <si>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</si>
  <si>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</si>
  <si>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</si>
  <si>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</si>
  <si>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</si>
  <si>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</si>
  <si>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</si>
  <si>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</si>
  <si>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</si>
  <si>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</si>
  <si>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</si>
  <si>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</si>
  <si>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</si>
  <si>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</si>
  <si>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</si>
  <si>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</si>
  <si>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</si>
  <si>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</si>
  <si>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</si>
  <si>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</si>
  <si>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</si>
  <si>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</si>
  <si>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</si>
  <si>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</si>
  <si>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</si>
  <si>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</si>
  <si>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</si>
  <si>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</si>
  <si>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</si>
  <si>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</si>
  <si>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</si>
  <si>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</si>
  <si>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</si>
  <si>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</si>
  <si>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</si>
  <si>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</si>
  <si>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</si>
  <si>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</si>
  <si>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</si>
  <si>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</si>
  <si>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</si>
  <si>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</si>
  <si>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</si>
  <si>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</si>
  <si>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</si>
  <si>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</si>
  <si>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</si>
  <si>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</si>
  <si>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</si>
  <si>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</si>
  <si>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</si>
  <si>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</si>
  <si>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</si>
  <si>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</si>
  <si>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</si>
  <si>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</si>
  <si>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</si>
  <si>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</si>
  <si>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</si>
  <si>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</si>
  <si>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</si>
  <si>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</si>
  <si>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</si>
  <si>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</si>
  <si>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</si>
  <si>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</si>
  <si>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</si>
  <si>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</si>
  <si>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</si>
  <si>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</si>
  <si>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</si>
  <si>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</si>
  <si>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</si>
  <si>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</si>
  <si>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</si>
  <si>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</si>
  <si>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</si>
  <si>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</si>
  <si>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</si>
  <si>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</si>
  <si>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</si>
  <si>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</si>
  <si>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</si>
  <si>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</si>
  <si>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</si>
  <si>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</si>
  <si>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</si>
  <si>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</si>
  <si>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</si>
  <si>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</si>
  <si>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</si>
  <si>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</si>
  <si>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</si>
  <si>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</si>
  <si>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</si>
  <si>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</si>
  <si>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</si>
  <si>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</si>
  <si>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</si>
  <si>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</si>
  <si>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</si>
  <si>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</si>
  <si>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</si>
  <si>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</si>
  <si>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</si>
  <si>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</si>
  <si>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</si>
  <si>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</si>
  <si>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</si>
  <si>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</si>
  <si>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</si>
  <si>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</si>
  <si>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</si>
  <si>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</si>
  <si>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</si>
  <si>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</si>
  <si>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</si>
  <si>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</si>
  <si>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</si>
  <si>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</si>
  <si>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</si>
  <si>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</si>
  <si>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</si>
  <si>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</si>
  <si>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</si>
  <si>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</si>
  <si>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</si>
  <si>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</si>
  <si>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</si>
  <si>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</si>
  <si>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</si>
  <si>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</si>
  <si>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</si>
  <si>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</si>
  <si>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</si>
  <si>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</si>
  <si>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</si>
  <si>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</si>
  <si>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</si>
  <si>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</si>
  <si>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</si>
  <si>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</si>
  <si>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</si>
  <si>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</si>
  <si>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</si>
  <si>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</si>
  <si>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</si>
  <si>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</si>
  <si>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</si>
  <si>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</si>
  <si>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</si>
  <si>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</si>
  <si>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</si>
  <si>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</si>
  <si>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</si>
  <si>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</si>
  <si>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</si>
  <si>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</si>
  <si>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</si>
  <si>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</si>
  <si>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</si>
  <si>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</si>
  <si>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</si>
  <si>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</si>
  <si>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</si>
  <si>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</si>
  <si>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</si>
  <si>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</si>
  <si>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</si>
  <si>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</si>
  <si>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</si>
  <si>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</si>
  <si>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</si>
  <si>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</si>
  <si>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</si>
  <si>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</si>
  <si>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</si>
  <si>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</si>
  <si>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</si>
  <si>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</si>
  <si>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</si>
  <si>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</si>
  <si>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</si>
  <si>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</si>
  <si>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</si>
  <si>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</si>
  <si>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</si>
  <si>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</si>
  <si>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</si>
  <si>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</si>
  <si>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</si>
  <si>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</si>
  <si>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</si>
  <si>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</si>
  <si>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</si>
  <si>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</si>
  <si>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</si>
  <si>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</si>
  <si>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</si>
  <si>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</si>
  <si>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</si>
  <si>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</si>
  <si>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</si>
  <si>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</si>
  <si>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</si>
  <si>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</si>
  <si>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</si>
  <si>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</si>
  <si>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</si>
  <si>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</si>
  <si>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</si>
  <si>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</si>
  <si>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</si>
  <si>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</si>
  <si>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</si>
  <si>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</si>
  <si>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</si>
  <si>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</si>
  <si>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</si>
  <si>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</si>
  <si>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</si>
  <si>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</si>
  <si>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</si>
  <si>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</si>
  <si>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</si>
  <si>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</si>
  <si>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</si>
  <si>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</si>
  <si>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</si>
  <si>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</si>
  <si>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</si>
  <si>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</si>
  <si>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</si>
  <si>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</si>
  <si>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</si>
  <si>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</si>
  <si>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</si>
  <si>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</si>
  <si>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</si>
  <si>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</si>
  <si>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</si>
  <si>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</si>
  <si>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</si>
  <si>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</si>
  <si>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</si>
  <si>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</si>
  <si>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</si>
  <si>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</si>
  <si>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</si>
  <si>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</si>
  <si>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</si>
  <si>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</si>
  <si>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</si>
  <si>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</si>
  <si>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</si>
  <si>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</si>
  <si>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</si>
  <si>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</si>
  <si>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</si>
  <si>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</si>
  <si>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</si>
  <si>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</si>
  <si>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</si>
  <si>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</si>
  <si>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</si>
  <si>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</si>
  <si>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</si>
  <si>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</si>
  <si>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</si>
  <si>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</si>
  <si>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</si>
  <si>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</si>
  <si>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</si>
  <si>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</si>
  <si>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</si>
  <si>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</si>
  <si>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</si>
  <si>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</si>
  <si>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</si>
  <si>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</si>
  <si>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</si>
  <si>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</si>
  <si>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</si>
  <si>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</si>
  <si>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</si>
  <si>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</si>
  <si>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</si>
  <si>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</si>
  <si>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</si>
  <si>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</si>
  <si>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</si>
  <si>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</si>
  <si>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</si>
  <si>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</si>
  <si>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</si>
  <si>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</si>
  <si>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</si>
  <si>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</si>
  <si>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</si>
  <si>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</si>
  <si>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</si>
  <si>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</si>
  <si>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</si>
  <si>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</si>
  <si>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</si>
  <si>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</si>
  <si>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</si>
  <si>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</si>
  <si>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</si>
  <si>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</si>
  <si>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</si>
  <si>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</si>
  <si>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</si>
  <si>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</si>
  <si>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</si>
  <si>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</si>
  <si>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</si>
  <si>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</si>
  <si>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</si>
  <si>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</si>
  <si>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</si>
  <si>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</si>
  <si>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</si>
  <si>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</si>
  <si>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</si>
  <si>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</si>
  <si>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</si>
  <si>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</si>
  <si>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</si>
  <si>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</si>
  <si>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</si>
  <si>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</si>
  <si>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</si>
  <si>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</si>
  <si>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</si>
  <si>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</si>
  <si>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</si>
  <si>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</si>
  <si>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</si>
  <si>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</si>
  <si>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</si>
  <si>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</si>
  <si>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</si>
  <si>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</si>
  <si>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</si>
  <si>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</si>
  <si>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</si>
  <si>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</si>
  <si>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</si>
  <si>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</si>
  <si>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</si>
  <si>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</si>
  <si>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</si>
  <si>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</si>
  <si>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</si>
  <si>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</si>
  <si>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</si>
  <si>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</si>
  <si>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</si>
  <si>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</si>
  <si>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</si>
  <si>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</si>
  <si>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</si>
  <si>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</si>
  <si>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</si>
  <si>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</si>
  <si>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</si>
  <si>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</si>
  <si>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</si>
  <si>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</si>
  <si>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</si>
  <si>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</si>
  <si>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</si>
  <si>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</si>
  <si>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</si>
  <si>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</si>
  <si>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</si>
  <si>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</si>
  <si>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</si>
  <si>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</si>
  <si>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</si>
  <si>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</si>
  <si>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</si>
  <si>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</si>
  <si>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</si>
  <si>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</si>
  <si>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</si>
  <si>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</si>
  <si>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</si>
  <si>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</si>
  <si>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</si>
  <si>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</si>
  <si>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</si>
  <si>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</si>
  <si>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</si>
  <si>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</si>
  <si>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</si>
  <si>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</si>
  <si>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</si>
  <si>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</si>
  <si>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</si>
  <si>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</si>
  <si>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</si>
  <si>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</si>
  <si>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</si>
  <si>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</si>
  <si>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</si>
  <si>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</si>
  <si>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</si>
  <si>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</si>
  <si>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</si>
  <si>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</si>
  <si>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</si>
  <si>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</si>
  <si>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</si>
  <si>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</si>
  <si>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</si>
  <si>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</si>
  <si>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</si>
  <si>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</si>
  <si>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</si>
  <si>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</si>
  <si>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</si>
  <si>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</si>
  <si>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</si>
  <si>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</si>
  <si>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</si>
  <si>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</si>
  <si>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</si>
  <si>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</si>
  <si>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</si>
  <si>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</si>
  <si>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</si>
  <si>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</si>
  <si>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</si>
  <si>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</si>
  <si>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</si>
  <si>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</si>
  <si>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</si>
  <si>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</si>
  <si>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</si>
  <si>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</si>
  <si>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</si>
  <si>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</si>
  <si>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</si>
  <si>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</si>
  <si>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</si>
  <si>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</si>
  <si>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</si>
  <si>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</si>
  <si>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</si>
  <si>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</si>
  <si>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</si>
  <si>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</si>
  <si>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</si>
  <si>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</si>
  <si>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</si>
  <si>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</si>
  <si>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</si>
  <si>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</si>
  <si>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</si>
  <si>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</si>
  <si>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</si>
  <si>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</si>
  <si>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</si>
  <si>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</si>
  <si>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</si>
  <si>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</si>
  <si>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</si>
  <si>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</si>
  <si>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</si>
  <si>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</si>
  <si>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</si>
  <si>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</si>
  <si>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</si>
  <si>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</si>
  <si>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</si>
  <si>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</si>
  <si>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</si>
  <si>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</si>
  <si>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</si>
  <si>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</si>
  <si>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</si>
  <si>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</si>
  <si>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</si>
  <si>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</si>
  <si>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</si>
  <si>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</si>
  <si>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</si>
  <si>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</si>
  <si>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</si>
  <si>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</si>
  <si>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</si>
  <si>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</si>
  <si>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</si>
  <si>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</si>
  <si>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</si>
  <si>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</si>
  <si>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</si>
  <si>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</si>
  <si>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</si>
  <si>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</si>
  <si>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</si>
  <si>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</si>
  <si>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</si>
  <si>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</si>
  <si>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</si>
  <si>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</si>
  <si>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</si>
  <si>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</si>
  <si>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</si>
  <si>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</si>
  <si>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</si>
  <si>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</si>
  <si>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</si>
  <si>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</si>
  <si>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</si>
  <si>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</si>
  <si>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</si>
  <si>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</si>
  <si>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</si>
  <si>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</si>
  <si>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</si>
  <si>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</si>
  <si>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</si>
  <si>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</si>
  <si>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</si>
  <si>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</si>
  <si>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</si>
  <si>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</si>
  <si>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</si>
  <si>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</si>
  <si>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</si>
  <si>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</si>
  <si>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</si>
  <si>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</si>
  <si>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</si>
  <si>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</si>
  <si>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</si>
  <si>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</si>
  <si>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</si>
  <si>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</si>
  <si>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</si>
  <si>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</si>
  <si>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</si>
  <si>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</si>
  <si>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</si>
  <si>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</si>
  <si>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</si>
  <si>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</si>
  <si>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</si>
  <si>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</si>
  <si>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</si>
  <si>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</si>
  <si>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</si>
  <si>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</si>
  <si>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</si>
  <si>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</si>
  <si>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</si>
  <si>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</si>
  <si>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</si>
  <si>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</si>
  <si>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</si>
  <si>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</si>
  <si>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</si>
  <si>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</si>
  <si>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</si>
  <si>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</si>
  <si>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</si>
  <si>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</si>
  <si>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</si>
  <si>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</si>
  <si>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</si>
  <si>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</si>
  <si>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</si>
  <si>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</si>
  <si>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</si>
  <si>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</si>
  <si>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</si>
  <si>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</si>
  <si>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</si>
  <si>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</si>
  <si>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</si>
  <si>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</si>
  <si>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</si>
  <si>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</si>
  <si>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</si>
  <si>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</si>
  <si>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</si>
  <si>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</si>
  <si>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</si>
  <si>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</si>
  <si>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</si>
  <si>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</si>
  <si>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</si>
  <si>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</si>
  <si>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</si>
  <si>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</si>
  <si>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</si>
  <si>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</si>
  <si>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</si>
  <si>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</si>
  <si>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</si>
  <si>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</si>
  <si>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</si>
  <si>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</si>
  <si>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</si>
  <si>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</si>
  <si>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</si>
  <si>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</si>
  <si>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</si>
  <si>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</si>
  <si>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</si>
  <si>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</si>
  <si>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</si>
  <si>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</si>
  <si>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</si>
  <si>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</si>
  <si>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</si>
  <si>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</si>
  <si>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</si>
  <si>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</si>
  <si>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</si>
  <si>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</si>
  <si>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</si>
  <si>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</si>
  <si>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</si>
  <si>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</si>
  <si>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</si>
  <si>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</si>
  <si>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</si>
  <si>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</si>
  <si>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</si>
  <si>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</si>
  <si>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</si>
  <si>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</si>
  <si>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</si>
  <si>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</si>
  <si>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</si>
  <si>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</si>
  <si>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</si>
  <si>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</si>
  <si>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</si>
  <si>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</si>
  <si>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</si>
  <si>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</si>
  <si>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</si>
  <si>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</si>
  <si>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</si>
  <si>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</si>
  <si>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</si>
  <si>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</si>
  <si>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</si>
  <si>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</si>
  <si>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</si>
  <si>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</si>
  <si>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</si>
  <si>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</si>
  <si>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</si>
  <si>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</si>
  <si>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</si>
  <si>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</si>
  <si>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</si>
  <si>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</si>
  <si>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</si>
  <si>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</si>
  <si>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</si>
  <si>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</si>
  <si>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</si>
  <si>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</si>
  <si>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</si>
  <si>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</si>
  <si>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</si>
  <si>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</si>
  <si>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</si>
  <si>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</si>
  <si>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</si>
  <si>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</si>
  <si>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</si>
  <si>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</si>
  <si>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</si>
  <si>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</si>
  <si>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</si>
  <si>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</si>
  <si>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</si>
  <si>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</si>
  <si>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</si>
  <si>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</si>
  <si>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</si>
  <si>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</si>
  <si>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</si>
  <si>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</si>
  <si>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</si>
  <si>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</si>
  <si>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</si>
  <si>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</si>
  <si>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</si>
  <si>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</si>
  <si>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</si>
  <si>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</si>
  <si>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</si>
  <si>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</si>
  <si>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</si>
  <si>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</si>
  <si>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</si>
  <si>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</si>
  <si>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</si>
  <si>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</si>
  <si>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</si>
  <si>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</si>
  <si>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</si>
  <si>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</si>
  <si>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</si>
  <si>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</si>
  <si>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</si>
  <si>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</si>
  <si>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</si>
  <si>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</si>
  <si>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</si>
  <si>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</si>
  <si>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</si>
  <si>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</si>
  <si>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</si>
  <si>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</si>
  <si>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</si>
  <si>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</si>
  <si>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</si>
  <si>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</si>
  <si>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</si>
  <si>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</si>
  <si>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</si>
  <si>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</si>
  <si>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</si>
  <si>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</si>
  <si>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</si>
  <si>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</si>
  <si>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</si>
  <si>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</si>
  <si>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</si>
  <si>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</si>
  <si>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</si>
  <si>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</si>
  <si>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</si>
  <si>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</si>
  <si>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</si>
  <si>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</si>
  <si>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</si>
  <si>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</si>
  <si>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</si>
  <si>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</si>
  <si>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</si>
  <si>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</si>
  <si>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</si>
  <si>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</si>
  <si>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</si>
  <si>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</si>
  <si>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</si>
  <si>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</si>
  <si>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</si>
  <si>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</si>
  <si>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</si>
  <si>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</si>
  <si>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</si>
  <si>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</si>
  <si>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</si>
  <si>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</si>
  <si>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</si>
  <si>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</si>
  <si>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</si>
  <si>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</si>
  <si>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</si>
  <si>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</si>
  <si>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</si>
  <si>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</si>
  <si>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</si>
  <si>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</si>
  <si>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</si>
  <si>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</si>
  <si>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</si>
  <si>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</si>
  <si>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</si>
  <si>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</si>
  <si>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</si>
  <si>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</si>
  <si>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</si>
  <si>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</si>
  <si>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</si>
  <si>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</si>
  <si>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</si>
  <si>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</si>
  <si>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</si>
  <si>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</si>
  <si>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</si>
  <si>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</si>
  <si>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</si>
  <si>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</si>
  <si>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</si>
  <si>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</si>
  <si>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</si>
  <si>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</si>
  <si>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</si>
  <si>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</si>
  <si>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</si>
  <si>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</si>
  <si>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</si>
  <si>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</si>
  <si>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</si>
  <si>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</si>
  <si>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</si>
  <si>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</si>
  <si>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</si>
  <si>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</si>
  <si>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</si>
  <si>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</si>
  <si>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</si>
  <si>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</si>
  <si>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</si>
  <si>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</si>
  <si>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</si>
  <si>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</si>
  <si>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</si>
  <si>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</si>
  <si>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</si>
  <si>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</si>
  <si>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</si>
  <si>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</si>
  <si>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</si>
  <si>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</si>
  <si>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</si>
  <si>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</si>
  <si>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</si>
  <si>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</si>
  <si>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</si>
  <si>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</si>
  <si>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</si>
  <si>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</si>
  <si>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</si>
  <si>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</si>
  <si>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</si>
  <si>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</si>
  <si>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</si>
  <si>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</si>
  <si>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</si>
  <si>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</si>
  <si>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</si>
  <si>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</si>
  <si>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</si>
  <si>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</si>
  <si>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</si>
  <si>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</si>
  <si>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</si>
  <si>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</si>
  <si>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</si>
  <si>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</si>
  <si>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</si>
  <si>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</si>
  <si>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</si>
  <si>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</si>
  <si>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</si>
  <si>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</si>
  <si>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</si>
  <si>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</si>
  <si>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</si>
  <si>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</si>
  <si>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</si>
  <si>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</si>
  <si>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</si>
  <si>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</si>
  <si>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</si>
  <si>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</si>
  <si>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</si>
  <si>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</si>
  <si>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</si>
  <si>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</si>
  <si>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</si>
  <si>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</si>
  <si>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</si>
  <si>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</si>
  <si>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</si>
  <si>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</si>
  <si>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</si>
  <si>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</si>
  <si>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</si>
  <si>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</si>
  <si>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</si>
  <si>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</si>
  <si>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</si>
  <si>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</si>
  <si>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</si>
  <si>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</si>
  <si>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</si>
  <si>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</si>
  <si>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</si>
  <si>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</si>
  <si>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</si>
  <si>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</si>
  <si>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</si>
  <si>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</si>
  <si>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</si>
  <si>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</si>
  <si>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</si>
  <si>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</si>
  <si>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</si>
  <si>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</si>
  <si>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</si>
  <si>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</si>
  <si>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</si>
  <si>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</si>
  <si>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</si>
  <si>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</si>
  <si>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</si>
  <si>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</si>
  <si>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</si>
  <si>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</si>
  <si>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</si>
  <si>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</si>
  <si>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</si>
  <si>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</si>
  <si>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</si>
  <si>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</si>
  <si>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</si>
  <si>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</si>
  <si>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</si>
  <si>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</si>
  <si>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</si>
  <si>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</si>
  <si>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</si>
  <si>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</si>
  <si>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</si>
  <si>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</si>
  <si>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</si>
  <si>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</si>
  <si>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</si>
  <si>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</si>
  <si>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</si>
  <si>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</si>
  <si>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</si>
  <si>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</si>
  <si>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</si>
  <si>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</si>
  <si>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</si>
  <si>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</si>
  <si>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</si>
  <si>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</si>
  <si>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</si>
  <si>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</si>
  <si>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</si>
  <si>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</si>
  <si>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</si>
  <si>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</si>
  <si>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</si>
  <si>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</si>
  <si>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</si>
  <si>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</si>
  <si>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</si>
  <si>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</si>
  <si>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</si>
  <si>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</si>
  <si>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</si>
  <si>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</si>
  <si>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</si>
  <si>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</si>
  <si>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</si>
  <si>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</si>
  <si>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</si>
  <si>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</si>
  <si>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</si>
  <si>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</si>
  <si>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</si>
  <si>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</si>
  <si>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</si>
  <si>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</si>
  <si>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</si>
  <si>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</si>
  <si>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</si>
  <si>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</si>
  <si>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</si>
  <si>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</si>
  <si>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</si>
  <si>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</si>
  <si>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</si>
  <si>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</si>
  <si>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</si>
  <si>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</si>
  <si>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</si>
  <si>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</si>
  <si>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</si>
  <si>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</si>
  <si>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</si>
  <si>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</si>
  <si>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</si>
  <si>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</si>
  <si>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</si>
  <si>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</si>
  <si>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</si>
  <si>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</si>
  <si>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</si>
  <si>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</si>
  <si>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</si>
  <si>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</si>
  <si>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</si>
  <si>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</si>
  <si>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</si>
  <si>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</si>
  <si>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</si>
  <si>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</si>
  <si>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</si>
  <si>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</si>
  <si>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</si>
  <si>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</si>
  <si>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</si>
  <si>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</si>
  <si>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</si>
  <si>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</si>
  <si>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</si>
  <si>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</si>
  <si>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</si>
  <si>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</si>
  <si>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</si>
  <si>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</si>
  <si>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</si>
  <si>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</si>
  <si>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</si>
  <si>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</si>
  <si>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</si>
  <si>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</si>
  <si>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</si>
  <si>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</si>
  <si>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</si>
  <si>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</si>
  <si>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</si>
  <si>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</si>
  <si>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</si>
  <si>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</si>
  <si>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</si>
  <si>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</si>
  <si>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</si>
  <si>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</si>
  <si>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</si>
  <si>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</si>
  <si>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</si>
  <si>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</si>
  <si>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</si>
  <si>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</si>
  <si>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</si>
  <si>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</si>
  <si>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</si>
  <si>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</si>
  <si>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</si>
  <si>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</si>
  <si>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</si>
  <si>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</si>
  <si>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</si>
  <si>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</si>
  <si>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</si>
  <si>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</si>
  <si>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</si>
  <si>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</si>
  <si>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</si>
  <si>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</si>
  <si>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</si>
  <si>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</si>
  <si>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</si>
  <si>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</si>
  <si>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</si>
  <si>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</si>
  <si>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</si>
  <si>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</si>
  <si>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</si>
  <si>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</si>
  <si>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</si>
  <si>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</si>
  <si>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</si>
  <si>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</si>
  <si>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</si>
  <si>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</si>
  <si>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</si>
  <si>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</si>
  <si>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</si>
  <si>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</si>
  <si>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</si>
  <si>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</si>
  <si>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</si>
  <si>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</si>
  <si>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</si>
  <si>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</si>
  <si>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</si>
  <si>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</si>
  <si>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</si>
  <si>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</si>
  <si>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</si>
  <si>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</si>
  <si>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</si>
  <si>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</si>
  <si>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</si>
  <si>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</si>
  <si>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</si>
  <si>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</si>
  <si>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</si>
  <si>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</si>
  <si>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</si>
  <si>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</si>
  <si>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</si>
  <si>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</si>
  <si>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</si>
  <si>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</si>
  <si>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</si>
  <si>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</si>
  <si>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</si>
  <si>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</si>
  <si>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</si>
  <si>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</si>
  <si>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</si>
  <si>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</si>
  <si>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</si>
  <si>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</si>
  <si>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</si>
  <si>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</si>
  <si>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</si>
  <si>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</si>
  <si>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</si>
  <si>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</si>
  <si>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</si>
  <si>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</si>
  <si>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</si>
  <si>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</si>
  <si>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</si>
  <si>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</si>
  <si>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</si>
  <si>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</si>
  <si>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</si>
  <si>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</si>
  <si>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</si>
  <si>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</si>
  <si>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</si>
  <si>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</si>
  <si>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</si>
  <si>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</si>
  <si>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</si>
  <si>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</si>
  <si>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</si>
  <si>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</si>
  <si>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</si>
  <si>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</si>
  <si>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</si>
  <si>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</si>
  <si>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</si>
  <si>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</si>
  <si>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</si>
  <si>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</si>
  <si>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</si>
  <si>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</si>
  <si>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</si>
  <si>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</si>
  <si>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</si>
  <si>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</si>
  <si>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</si>
  <si>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</si>
  <si>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</si>
  <si>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</si>
  <si>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</si>
  <si>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</si>
  <si>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</si>
  <si>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</si>
  <si>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</si>
  <si>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</si>
  <si>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</si>
  <si>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</si>
  <si>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</si>
  <si>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</si>
  <si>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</si>
  <si>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</si>
  <si>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</si>
  <si>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</si>
  <si>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</si>
  <si>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</si>
  <si>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</si>
  <si>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</si>
  <si>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</si>
  <si>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</si>
  <si>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</si>
  <si>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</si>
  <si>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</si>
  <si>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</si>
  <si>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</si>
  <si>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</si>
  <si>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</si>
  <si>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</si>
  <si>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</si>
  <si>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</si>
  <si>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</si>
  <si>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</si>
  <si>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</si>
  <si>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</si>
  <si>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</si>
  <si>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</si>
  <si>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</si>
  <si>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</si>
  <si>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</si>
  <si>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</si>
  <si>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</si>
  <si>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</si>
  <si>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</si>
  <si>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</si>
  <si>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</si>
  <si>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</si>
  <si>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</si>
  <si>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</si>
  <si>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</si>
  <si>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</si>
  <si>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</si>
  <si>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</si>
  <si>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</si>
  <si>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</si>
  <si>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</si>
  <si>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</si>
  <si>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</si>
  <si>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</si>
  <si>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</si>
  <si>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</si>
  <si>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</si>
  <si>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</si>
  <si>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</si>
  <si>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</si>
  <si>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</si>
  <si>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</si>
  <si>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</si>
  <si>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</si>
  <si>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</si>
  <si>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</si>
  <si>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</si>
  <si>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</si>
  <si>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</si>
  <si>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</si>
  <si>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</si>
  <si>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</si>
  <si>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</si>
  <si>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</si>
  <si>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</si>
  <si>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</si>
  <si>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</si>
  <si>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</si>
  <si>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</si>
  <si>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</si>
  <si>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</si>
  <si>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</si>
  <si>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</si>
  <si>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</si>
  <si>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</si>
  <si>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</si>
  <si>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</si>
  <si>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</si>
  <si>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</si>
  <si>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</si>
  <si>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</si>
  <si>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</si>
  <si>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</si>
  <si>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</si>
  <si>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</si>
  <si>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</si>
  <si>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</si>
  <si>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</si>
  <si>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</si>
  <si>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</si>
  <si>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</si>
  <si>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</si>
  <si>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</si>
  <si>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</si>
  <si>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</si>
  <si>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</si>
  <si>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</si>
  <si>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</si>
  <si>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</si>
  <si>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</si>
  <si>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</si>
  <si>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</si>
  <si>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</si>
  <si>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</si>
  <si>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</si>
  <si>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</si>
  <si>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</si>
  <si>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</si>
  <si>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</si>
  <si>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</si>
  <si>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</si>
  <si>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</si>
  <si>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</si>
  <si>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</si>
  <si>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</si>
  <si>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</si>
  <si>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</si>
  <si>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</si>
  <si>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</si>
  <si>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</si>
  <si>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</si>
  <si>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</si>
  <si>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</si>
  <si>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</si>
  <si>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</si>
  <si>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</si>
  <si>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</si>
  <si>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</si>
  <si>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</si>
  <si>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</si>
  <si>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</si>
  <si>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</si>
  <si>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</si>
  <si>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</si>
  <si>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</si>
  <si>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</si>
  <si>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</si>
  <si>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</si>
  <si>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</si>
  <si>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</si>
  <si>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</si>
  <si>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</si>
  <si>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</si>
  <si>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</si>
  <si>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</si>
  <si>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</si>
  <si>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</si>
  <si>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</si>
  <si>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</si>
  <si>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</si>
  <si>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</si>
  <si>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</si>
  <si>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</si>
  <si>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</si>
  <si>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</si>
  <si>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</si>
  <si>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</si>
  <si>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</si>
  <si>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</si>
  <si>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</si>
  <si>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</si>
  <si>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</si>
  <si>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</si>
  <si>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</si>
  <si>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</si>
  <si>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</si>
  <si>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</si>
  <si>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</si>
  <si>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</si>
  <si>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</si>
  <si>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</si>
  <si>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</si>
  <si>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</si>
  <si>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</si>
  <si>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</si>
  <si>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</si>
  <si>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</si>
  <si>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</si>
  <si>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</si>
  <si>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</si>
  <si>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</si>
  <si>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</si>
  <si>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</si>
  <si>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</si>
  <si>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</si>
  <si>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</si>
  <si>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</si>
  <si>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</si>
  <si>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</si>
  <si>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</si>
  <si>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</si>
  <si>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</si>
  <si>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</si>
  <si>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</si>
  <si>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</si>
  <si>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</si>
  <si>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</si>
  <si>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</si>
  <si>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</si>
  <si>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</si>
  <si>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</si>
  <si>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</si>
  <si>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</si>
  <si>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</si>
  <si>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</si>
  <si>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</si>
  <si>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</si>
  <si>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</si>
  <si>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</si>
  <si>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</si>
  <si>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</si>
  <si>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</si>
  <si>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</si>
  <si>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</si>
  <si>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</si>
  <si>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</si>
  <si>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</si>
  <si>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</si>
  <si>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</si>
  <si>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</si>
  <si>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</si>
  <si>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</si>
  <si>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</si>
  <si>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</si>
  <si>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</si>
  <si>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</si>
  <si>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</si>
  <si>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</si>
  <si>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</si>
  <si>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</si>
  <si>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</si>
  <si>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</si>
  <si>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</si>
  <si>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</si>
  <si>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</si>
  <si>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</si>
  <si>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</si>
  <si>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</si>
  <si>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</si>
  <si>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</si>
  <si>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</si>
  <si>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</si>
  <si>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</si>
  <si>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</si>
  <si>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</si>
  <si>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</si>
  <si>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</si>
  <si>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</si>
  <si>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</si>
  <si>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</si>
  <si>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</si>
  <si>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</si>
  <si>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</si>
  <si>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</si>
  <si>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</si>
  <si>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</si>
  <si>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</si>
  <si>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</si>
  <si>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</si>
  <si>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</si>
  <si>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</si>
  <si>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</si>
  <si>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</si>
  <si>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</si>
  <si>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</si>
  <si>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</si>
  <si>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</si>
  <si>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</si>
  <si>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</si>
  <si>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</si>
  <si>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</si>
  <si>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</si>
  <si>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</si>
  <si>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</si>
  <si>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</si>
  <si>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</si>
  <si>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</si>
  <si>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</si>
  <si>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</si>
  <si>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</si>
  <si>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</si>
  <si>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</si>
  <si>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</si>
  <si>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</si>
  <si>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</si>
  <si>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</si>
  <si>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</si>
  <si>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</si>
  <si>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</si>
  <si>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</si>
  <si>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</si>
  <si>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</si>
  <si>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</si>
  <si>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</si>
  <si>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</si>
  <si>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</si>
  <si>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</si>
  <si>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</si>
  <si>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</si>
  <si>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</si>
  <si>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</si>
  <si>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</si>
  <si>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</si>
  <si>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</si>
  <si>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</si>
  <si>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</si>
  <si>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</si>
  <si>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</si>
  <si>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</si>
  <si>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</si>
  <si>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</si>
  <si>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</si>
  <si>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</si>
  <si>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</si>
  <si>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</si>
  <si>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</si>
  <si>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</si>
  <si>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</si>
  <si>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</si>
  <si>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</si>
  <si>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</si>
  <si>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</si>
  <si>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</si>
  <si>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</si>
  <si>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</si>
  <si>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</si>
  <si>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</si>
  <si>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</si>
  <si>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</si>
  <si>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</si>
  <si>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</si>
  <si>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</si>
  <si>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</si>
  <si>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</si>
  <si>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</si>
  <si>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</si>
  <si>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</si>
  <si>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</si>
  <si>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</si>
  <si>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</si>
  <si>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</si>
  <si>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</si>
  <si>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</si>
  <si>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</si>
  <si>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</si>
  <si>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</si>
  <si>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</si>
  <si>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</si>
  <si>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</si>
  <si>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</si>
  <si>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</si>
  <si>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</si>
  <si>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</si>
  <si>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</si>
  <si>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</si>
  <si>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</si>
  <si>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</si>
  <si>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</si>
  <si>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</si>
  <si>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</si>
  <si>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</si>
  <si>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</si>
  <si>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</si>
  <si>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</si>
  <si>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</si>
  <si>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</si>
  <si>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</si>
  <si>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</si>
  <si>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</si>
  <si>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</si>
  <si>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</si>
  <si>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</si>
  <si>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</si>
  <si>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</si>
  <si>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</si>
  <si>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</si>
  <si>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</si>
  <si>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</si>
  <si>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</si>
  <si>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</si>
  <si>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</si>
  <si>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</si>
  <si>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</si>
  <si>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</si>
  <si>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</si>
  <si>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</si>
  <si>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</si>
  <si>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</si>
  <si>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</si>
  <si>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</si>
  <si>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</si>
  <si>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</si>
  <si>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</si>
  <si>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</si>
  <si>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</si>
  <si>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</si>
  <si>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</si>
  <si>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</si>
  <si>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</si>
  <si>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</si>
  <si>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</si>
  <si>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</si>
  <si>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</si>
  <si>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</si>
  <si>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</si>
  <si>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</si>
  <si>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</si>
  <si>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</si>
  <si>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</si>
  <si>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</si>
  <si>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</si>
  <si>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02209_令和4年度</t>
  </si>
  <si>
    <t>02209</t>
  </si>
  <si>
    <t>つがる市</t>
  </si>
  <si>
    <t>02210_令和4年度</t>
  </si>
  <si>
    <t>02210</t>
  </si>
  <si>
    <t>平川市</t>
  </si>
  <si>
    <t>02209_令和3年度</t>
  </si>
  <si>
    <t>02210_令和3年度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</si>
  <si>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</si>
  <si>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</si>
  <si>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</si>
  <si>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</si>
  <si>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</si>
  <si>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</si>
  <si>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</si>
  <si>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</si>
  <si>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</si>
  <si>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</si>
  <si>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</si>
  <si>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</si>
  <si>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</si>
  <si>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</si>
  <si>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</si>
  <si>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</si>
  <si>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</si>
  <si>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松前町</t>
  </si>
  <si>
    <t>05201</t>
  </si>
  <si>
    <t>秋田市</t>
  </si>
  <si>
    <t>05201_令和3年度</t>
  </si>
  <si>
    <t>05201_令和4年度</t>
  </si>
  <si>
    <t>05212</t>
  </si>
  <si>
    <t>大仙市</t>
  </si>
  <si>
    <t>05212_令和3年度</t>
  </si>
  <si>
    <t>05212_令和4年度</t>
  </si>
  <si>
    <t>05211</t>
  </si>
  <si>
    <t>潟上市</t>
  </si>
  <si>
    <t>05211_令和3年度</t>
  </si>
  <si>
    <t>05211_令和4年度</t>
  </si>
  <si>
    <t>05434</t>
  </si>
  <si>
    <t>美郷町</t>
  </si>
  <si>
    <t>05434_令和3年度</t>
  </si>
  <si>
    <t>05434_令和4年度</t>
  </si>
  <si>
    <t>05206</t>
  </si>
  <si>
    <t>男鹿市</t>
  </si>
  <si>
    <t>05206_令和3年度</t>
  </si>
  <si>
    <t>05206_令和4年度</t>
  </si>
  <si>
    <t>05215</t>
  </si>
  <si>
    <t>仙北市</t>
  </si>
  <si>
    <t>05215_令和3年度</t>
  </si>
  <si>
    <t>05215_令和4年度</t>
  </si>
  <si>
    <t>05368</t>
  </si>
  <si>
    <t>大潟村</t>
  </si>
  <si>
    <t>05368_令和3年度</t>
  </si>
  <si>
    <t>05368_令和4年度</t>
  </si>
  <si>
    <t>05346</t>
  </si>
  <si>
    <t>藤里町</t>
  </si>
  <si>
    <t>05346_令和3年度</t>
  </si>
  <si>
    <t>05346_令和4年度</t>
  </si>
  <si>
    <t>05210</t>
  </si>
  <si>
    <t>由利本荘市</t>
  </si>
  <si>
    <t>05210_令和3年度</t>
  </si>
  <si>
    <t>05210_令和4年度</t>
  </si>
  <si>
    <t>05349</t>
  </si>
  <si>
    <t>八峰町</t>
  </si>
  <si>
    <t>05349_令和3年度</t>
  </si>
  <si>
    <t>05349_令和4年度</t>
  </si>
  <si>
    <t>05463</t>
  </si>
  <si>
    <t>羽後町</t>
  </si>
  <si>
    <t>05463_令和3年度</t>
  </si>
  <si>
    <t>05463_令和4年度</t>
  </si>
  <si>
    <t>05303</t>
  </si>
  <si>
    <t>小坂町</t>
  </si>
  <si>
    <t>05303_令和3年度</t>
  </si>
  <si>
    <t>05303_令和4年度</t>
  </si>
  <si>
    <t>05366</t>
  </si>
  <si>
    <t>井川町</t>
  </si>
  <si>
    <t>05366_令和3年度</t>
  </si>
  <si>
    <t>05366_令和4年度</t>
  </si>
  <si>
    <t>05327</t>
  </si>
  <si>
    <t>上小阿仁村</t>
  </si>
  <si>
    <t>05327_令和3年度</t>
  </si>
  <si>
    <t>05327_令和4年度</t>
  </si>
  <si>
    <t>05464</t>
  </si>
  <si>
    <t>東成瀬村</t>
  </si>
  <si>
    <t>05464_令和3年度</t>
  </si>
  <si>
    <t>05464_令和4年度</t>
  </si>
  <si>
    <t>05363</t>
  </si>
  <si>
    <t>八郎潟町</t>
  </si>
  <si>
    <t>05363_令和3年度</t>
  </si>
  <si>
    <t>05363_令和4年度</t>
  </si>
  <si>
    <t>05361</t>
  </si>
  <si>
    <t>五城目町</t>
  </si>
  <si>
    <t>05361_令和3年度</t>
  </si>
  <si>
    <t>05361_令和4年度</t>
  </si>
  <si>
    <t>05348</t>
  </si>
  <si>
    <t>三種町</t>
  </si>
  <si>
    <t>05348_令和3年度</t>
  </si>
  <si>
    <t>05348_令和4年度</t>
  </si>
  <si>
    <t>05214</t>
  </si>
  <si>
    <t>にかほ市</t>
  </si>
  <si>
    <t>05214_令和3年度</t>
  </si>
  <si>
    <t>05214_令和4年度</t>
  </si>
  <si>
    <t>26213_平成2年度</t>
  </si>
  <si>
    <t>26213</t>
  </si>
  <si>
    <t>南丹市</t>
  </si>
  <si>
    <t>26213_平成17年度</t>
  </si>
  <si>
    <t>26213_平成18年度</t>
  </si>
  <si>
    <t>26213_平成19年度</t>
  </si>
  <si>
    <t>26213_平成20年度</t>
  </si>
  <si>
    <t>26213_平成21年度</t>
  </si>
  <si>
    <t>26213_平成22年度</t>
  </si>
  <si>
    <t>26213_平成23年度</t>
  </si>
  <si>
    <t>26213_平成24年度</t>
  </si>
  <si>
    <t>26213_平成25年度</t>
  </si>
  <si>
    <t>26213_平成26年度</t>
  </si>
  <si>
    <t>26213_平成27年度</t>
  </si>
  <si>
    <t>26213_平成28年度</t>
  </si>
  <si>
    <t>26213_平成29年度</t>
  </si>
  <si>
    <t>26213_平成30年度</t>
  </si>
  <si>
    <t>26213_令和元年度</t>
  </si>
  <si>
    <t>26213_令和2年度</t>
  </si>
  <si>
    <t>26213_令和3年度</t>
  </si>
  <si>
    <t>26213_令和4年度</t>
  </si>
  <si>
    <t>38401_平成2年度</t>
  </si>
  <si>
    <t>38401</t>
  </si>
  <si>
    <t>38401_平成17年度</t>
  </si>
  <si>
    <t>38401_平成18年度</t>
  </si>
  <si>
    <t>38401_平成19年度</t>
  </si>
  <si>
    <t>38401_平成20年度</t>
  </si>
  <si>
    <t>38401_平成21年度</t>
  </si>
  <si>
    <t>38401_平成22年度</t>
  </si>
  <si>
    <t>38401_平成23年度</t>
  </si>
  <si>
    <t>38401_平成24年度</t>
  </si>
  <si>
    <t>38401_平成25年度</t>
  </si>
  <si>
    <t>38401_平成26年度</t>
  </si>
  <si>
    <t>38401_平成27年度</t>
  </si>
  <si>
    <t>38401_平成28年度</t>
  </si>
  <si>
    <t>38401_平成29年度</t>
  </si>
  <si>
    <t>38401_平成30年度</t>
  </si>
  <si>
    <t>38401_令和元年度</t>
  </si>
  <si>
    <t>38401_令和2年度</t>
  </si>
  <si>
    <t>38401_令和3年度</t>
  </si>
  <si>
    <t>38401_令和4年度</t>
  </si>
  <si>
    <t>15217_平成2年度</t>
  </si>
  <si>
    <t>15217</t>
  </si>
  <si>
    <t>妙高市</t>
  </si>
  <si>
    <t>15217_平成17年度</t>
  </si>
  <si>
    <t>15217_平成18年度</t>
  </si>
  <si>
    <t>15217_平成19年度</t>
  </si>
  <si>
    <t>15217_平成20年度</t>
  </si>
  <si>
    <t>15217_平成21年度</t>
  </si>
  <si>
    <t>15217_平成22年度</t>
  </si>
  <si>
    <t>15217_平成23年度</t>
  </si>
  <si>
    <t>15217_平成24年度</t>
  </si>
  <si>
    <t>15217_平成25年度</t>
  </si>
  <si>
    <t>15217_平成26年度</t>
  </si>
  <si>
    <t>15217_平成27年度</t>
  </si>
  <si>
    <t>15217_平成28年度</t>
  </si>
  <si>
    <t>15217_平成29年度</t>
  </si>
  <si>
    <t>15217_平成30年度</t>
  </si>
  <si>
    <t>15217_令和元年度</t>
  </si>
  <si>
    <t>15217_令和2年度</t>
  </si>
  <si>
    <t>15217_令和3年度</t>
  </si>
  <si>
    <t>15217_令和4年度</t>
  </si>
  <si>
    <t>40447_平成2年度</t>
  </si>
  <si>
    <t>40447</t>
  </si>
  <si>
    <t>筑前町</t>
  </si>
  <si>
    <t>40447_平成17年度</t>
  </si>
  <si>
    <t>40447_平成18年度</t>
  </si>
  <si>
    <t>40447_平成19年度</t>
  </si>
  <si>
    <t>40447_平成20年度</t>
  </si>
  <si>
    <t>40447_平成21年度</t>
  </si>
  <si>
    <t>40447_平成22年度</t>
  </si>
  <si>
    <t>40447_平成23年度</t>
  </si>
  <si>
    <t>40447_平成24年度</t>
  </si>
  <si>
    <t>40447_平成25年度</t>
  </si>
  <si>
    <t>40447_平成26年度</t>
  </si>
  <si>
    <t>40447_平成27年度</t>
  </si>
  <si>
    <t>40447_平成28年度</t>
  </si>
  <si>
    <t>40447_平成29年度</t>
  </si>
  <si>
    <t>40447_平成30年度</t>
  </si>
  <si>
    <t>40447_令和元年度</t>
  </si>
  <si>
    <t>40447_令和2年度</t>
  </si>
  <si>
    <t>40447_令和3年度</t>
  </si>
  <si>
    <t>40447_令和4年度</t>
  </si>
  <si>
    <t>35212_平成2年度</t>
  </si>
  <si>
    <t>35212</t>
  </si>
  <si>
    <t>柳井市</t>
  </si>
  <si>
    <t>35212_平成17年度</t>
  </si>
  <si>
    <t>35212_平成18年度</t>
  </si>
  <si>
    <t>35212_平成19年度</t>
  </si>
  <si>
    <t>35212_平成20年度</t>
  </si>
  <si>
    <t>35212_平成21年度</t>
  </si>
  <si>
    <t>35212_平成22年度</t>
  </si>
  <si>
    <t>35212_平成23年度</t>
  </si>
  <si>
    <t>35212_平成24年度</t>
  </si>
  <si>
    <t>35212_平成25年度</t>
  </si>
  <si>
    <t>35212_平成26年度</t>
  </si>
  <si>
    <t>35212_平成27年度</t>
  </si>
  <si>
    <t>35212_平成28年度</t>
  </si>
  <si>
    <t>35212_平成29年度</t>
  </si>
  <si>
    <t>35212_平成30年度</t>
  </si>
  <si>
    <t>35212_令和元年度</t>
  </si>
  <si>
    <t>35212_令和2年度</t>
  </si>
  <si>
    <t>35212_令和3年度</t>
  </si>
  <si>
    <t>35212_令和4年度</t>
  </si>
  <si>
    <t>02209_平成2年度</t>
  </si>
  <si>
    <t>02209_平成17年度</t>
  </si>
  <si>
    <t>02209_平成18年度</t>
  </si>
  <si>
    <t>02209_平成19年度</t>
  </si>
  <si>
    <t>02209_平成20年度</t>
  </si>
  <si>
    <t>02209_平成21年度</t>
  </si>
  <si>
    <t>02209_平成22年度</t>
  </si>
  <si>
    <t>02209_平成23年度</t>
  </si>
  <si>
    <t>02209_平成24年度</t>
  </si>
  <si>
    <t>02209_平成25年度</t>
  </si>
  <si>
    <t>02209_平成26年度</t>
  </si>
  <si>
    <t>02209_平成27年度</t>
  </si>
  <si>
    <t>02209_平成28年度</t>
  </si>
  <si>
    <t>02209_平成29年度</t>
  </si>
  <si>
    <t>02209_平成30年度</t>
  </si>
  <si>
    <t>02209_令和元年度</t>
  </si>
  <si>
    <t>02209_令和2年度</t>
  </si>
  <si>
    <t>02210_平成2年度</t>
  </si>
  <si>
    <t>02210_平成17年度</t>
  </si>
  <si>
    <t>02210_平成18年度</t>
  </si>
  <si>
    <t>02210_平成19年度</t>
  </si>
  <si>
    <t>02210_平成20年度</t>
  </si>
  <si>
    <t>02210_平成21年度</t>
  </si>
  <si>
    <t>02210_平成22年度</t>
  </si>
  <si>
    <t>02210_平成23年度</t>
  </si>
  <si>
    <t>02210_平成24年度</t>
  </si>
  <si>
    <t>02210_平成25年度</t>
  </si>
  <si>
    <t>02210_平成26年度</t>
  </si>
  <si>
    <t>02210_平成27年度</t>
  </si>
  <si>
    <t>02210_平成28年度</t>
  </si>
  <si>
    <t>02210_平成29年度</t>
  </si>
  <si>
    <t>02210_平成30年度</t>
  </si>
  <si>
    <t>02210_令和元年度</t>
  </si>
  <si>
    <t>02210_令和2年度</t>
  </si>
  <si>
    <t>21220_平成2年度</t>
  </si>
  <si>
    <t>21220</t>
  </si>
  <si>
    <t>下呂市</t>
  </si>
  <si>
    <t>21220_平成17年度</t>
  </si>
  <si>
    <t>21220_平成18年度</t>
  </si>
  <si>
    <t>21220_平成19年度</t>
  </si>
  <si>
    <t>21220_平成20年度</t>
  </si>
  <si>
    <t>21220_平成21年度</t>
  </si>
  <si>
    <t>21220_平成22年度</t>
  </si>
  <si>
    <t>21220_平成23年度</t>
  </si>
  <si>
    <t>21220_平成24年度</t>
  </si>
  <si>
    <t>21220_平成25年度</t>
  </si>
  <si>
    <t>21220_平成26年度</t>
  </si>
  <si>
    <t>21220_平成27年度</t>
  </si>
  <si>
    <t>21220_平成28年度</t>
  </si>
  <si>
    <t>21220_平成29年度</t>
  </si>
  <si>
    <t>21220_平成30年度</t>
  </si>
  <si>
    <t>21220_令和元年度</t>
  </si>
  <si>
    <t>21220_令和2年度</t>
  </si>
  <si>
    <t>21220_令和3年度</t>
  </si>
  <si>
    <t>21220_令和4年度</t>
  </si>
  <si>
    <t>07214_平成2年度</t>
  </si>
  <si>
    <t>07214</t>
  </si>
  <si>
    <t>本宮市</t>
  </si>
  <si>
    <t>07214_平成17年度</t>
  </si>
  <si>
    <t>07214_平成18年度</t>
  </si>
  <si>
    <t>07214_平成19年度</t>
  </si>
  <si>
    <t>07214_平成20年度</t>
  </si>
  <si>
    <t>07214_平成21年度</t>
  </si>
  <si>
    <t>07214_平成22年度</t>
  </si>
  <si>
    <t>07214_平成23年度</t>
  </si>
  <si>
    <t>07214_平成24年度</t>
  </si>
  <si>
    <t>07214_平成25年度</t>
  </si>
  <si>
    <t>07214_平成26年度</t>
  </si>
  <si>
    <t>07214_平成27年度</t>
  </si>
  <si>
    <t>07214_平成28年度</t>
  </si>
  <si>
    <t>07214_平成29年度</t>
  </si>
  <si>
    <t>07214_平成30年度</t>
  </si>
  <si>
    <t>07214_令和元年度</t>
  </si>
  <si>
    <t>07214_令和2年度</t>
  </si>
  <si>
    <t>07214_令和3年度</t>
  </si>
  <si>
    <t>07214_令和4年度</t>
  </si>
  <si>
    <t>19213_平成2年度</t>
  </si>
  <si>
    <t>19213</t>
  </si>
  <si>
    <t>甲州市</t>
  </si>
  <si>
    <t>19213_平成17年度</t>
  </si>
  <si>
    <t>19213_平成18年度</t>
  </si>
  <si>
    <t>19213_平成19年度</t>
  </si>
  <si>
    <t>19213_平成20年度</t>
  </si>
  <si>
    <t>19213_平成21年度</t>
  </si>
  <si>
    <t>19213_平成22年度</t>
  </si>
  <si>
    <t>19213_平成23年度</t>
  </si>
  <si>
    <t>19213_平成24年度</t>
  </si>
  <si>
    <t>19213_平成25年度</t>
  </si>
  <si>
    <t>19213_平成26年度</t>
  </si>
  <si>
    <t>19213_平成27年度</t>
  </si>
  <si>
    <t>19213_平成28年度</t>
  </si>
  <si>
    <t>19213_平成29年度</t>
  </si>
  <si>
    <t>19213_平成30年度</t>
  </si>
  <si>
    <t>19213_令和元年度</t>
  </si>
  <si>
    <t>19213_令和2年度</t>
  </si>
  <si>
    <t>19213_令和3年度</t>
  </si>
  <si>
    <t>19213_令和4年度</t>
  </si>
  <si>
    <t>06213_平成2年度</t>
  </si>
  <si>
    <t>06213</t>
  </si>
  <si>
    <t>南陽市</t>
  </si>
  <si>
    <t>06213_平成17年度</t>
  </si>
  <si>
    <t>06213_平成18年度</t>
  </si>
  <si>
    <t>06213_平成19年度</t>
  </si>
  <si>
    <t>06213_平成20年度</t>
  </si>
  <si>
    <t>06213_平成21年度</t>
  </si>
  <si>
    <t>06213_平成22年度</t>
  </si>
  <si>
    <t>06213_平成23年度</t>
  </si>
  <si>
    <t>06213_平成24年度</t>
  </si>
  <si>
    <t>06213_平成25年度</t>
  </si>
  <si>
    <t>06213_平成26年度</t>
  </si>
  <si>
    <t>06213_平成27年度</t>
  </si>
  <si>
    <t>06213_平成28年度</t>
  </si>
  <si>
    <t>06213_平成29年度</t>
  </si>
  <si>
    <t>06213_平成30年度</t>
  </si>
  <si>
    <t>06213_令和元年度</t>
  </si>
  <si>
    <t>06213_令和2年度</t>
  </si>
  <si>
    <t>06213_令和3年度</t>
  </si>
  <si>
    <t>06213_令和4年度</t>
  </si>
  <si>
    <t>46221_平成2年度</t>
  </si>
  <si>
    <t>46221</t>
  </si>
  <si>
    <t>志布志市</t>
  </si>
  <si>
    <t>46221_平成17年度</t>
  </si>
  <si>
    <t>46221_平成18年度</t>
  </si>
  <si>
    <t>46221_平成19年度</t>
  </si>
  <si>
    <t>46221_平成20年度</t>
  </si>
  <si>
    <t>46221_平成21年度</t>
  </si>
  <si>
    <t>46221_平成22年度</t>
  </si>
  <si>
    <t>46221_平成23年度</t>
  </si>
  <si>
    <t>46221_平成24年度</t>
  </si>
  <si>
    <t>46221_平成25年度</t>
  </si>
  <si>
    <t>46221_平成26年度</t>
  </si>
  <si>
    <t>46221_平成27年度</t>
  </si>
  <si>
    <t>46221_平成28年度</t>
  </si>
  <si>
    <t>46221_平成29年度</t>
  </si>
  <si>
    <t>46221_平成30年度</t>
  </si>
  <si>
    <t>46221_令和元年度</t>
  </si>
  <si>
    <t>46221_令和2年度</t>
  </si>
  <si>
    <t>46221_令和3年度</t>
  </si>
  <si>
    <t>46221_令和4年度</t>
  </si>
  <si>
    <t>28301_平成2年度</t>
  </si>
  <si>
    <t>28301</t>
  </si>
  <si>
    <t>猪名川町</t>
  </si>
  <si>
    <t>28301_平成17年度</t>
  </si>
  <si>
    <t>28301_平成18年度</t>
  </si>
  <si>
    <t>28301_平成19年度</t>
  </si>
  <si>
    <t>28301_平成20年度</t>
  </si>
  <si>
    <t>28301_平成21年度</t>
  </si>
  <si>
    <t>28301_平成22年度</t>
  </si>
  <si>
    <t>28301_平成23年度</t>
  </si>
  <si>
    <t>28301_平成24年度</t>
  </si>
  <si>
    <t>28301_平成25年度</t>
  </si>
  <si>
    <t>28301_平成26年度</t>
  </si>
  <si>
    <t>28301_平成27年度</t>
  </si>
  <si>
    <t>28301_平成28年度</t>
  </si>
  <si>
    <t>28301_平成29年度</t>
  </si>
  <si>
    <t>28301_平成30年度</t>
  </si>
  <si>
    <t>28301_令和元年度</t>
  </si>
  <si>
    <t>28301_令和2年度</t>
  </si>
  <si>
    <t>28301_令和3年度</t>
  </si>
  <si>
    <t>28301_令和4年度</t>
  </si>
  <si>
    <t>20219_平成2年度</t>
  </si>
  <si>
    <t>20219</t>
  </si>
  <si>
    <t>東御市</t>
  </si>
  <si>
    <t>20219_平成17年度</t>
  </si>
  <si>
    <t>20219_平成18年度</t>
  </si>
  <si>
    <t>20219_平成19年度</t>
  </si>
  <si>
    <t>20219_平成20年度</t>
  </si>
  <si>
    <t>20219_平成21年度</t>
  </si>
  <si>
    <t>20219_平成22年度</t>
  </si>
  <si>
    <t>20219_平成23年度</t>
  </si>
  <si>
    <t>20219_平成24年度</t>
  </si>
  <si>
    <t>20219_平成25年度</t>
  </si>
  <si>
    <t>20219_平成26年度</t>
  </si>
  <si>
    <t>20219_平成27年度</t>
  </si>
  <si>
    <t>20219_平成28年度</t>
  </si>
  <si>
    <t>20219_平成29年度</t>
  </si>
  <si>
    <t>20219_平成30年度</t>
  </si>
  <si>
    <t>20219_令和元年度</t>
  </si>
  <si>
    <t>20219_令和2年度</t>
  </si>
  <si>
    <t>20219_令和3年度</t>
  </si>
  <si>
    <t>20219_令和4年度</t>
  </si>
  <si>
    <t>42308_平成2年度</t>
  </si>
  <si>
    <t>42308</t>
  </si>
  <si>
    <t>時津町</t>
  </si>
  <si>
    <t>42308_平成17年度</t>
  </si>
  <si>
    <t>42308_平成18年度</t>
  </si>
  <si>
    <t>42308_平成19年度</t>
  </si>
  <si>
    <t>42308_平成20年度</t>
  </si>
  <si>
    <t>42308_平成21年度</t>
  </si>
  <si>
    <t>42308_平成22年度</t>
  </si>
  <si>
    <t>42308_平成23年度</t>
  </si>
  <si>
    <t>42308_平成24年度</t>
  </si>
  <si>
    <t>42308_平成25年度</t>
  </si>
  <si>
    <t>42308_平成26年度</t>
  </si>
  <si>
    <t>42308_平成27年度</t>
  </si>
  <si>
    <t>42308_平成28年度</t>
  </si>
  <si>
    <t>42308_平成29年度</t>
  </si>
  <si>
    <t>42308_平成30年度</t>
  </si>
  <si>
    <t>42308_令和元年度</t>
  </si>
  <si>
    <t>42308_令和2年度</t>
  </si>
  <si>
    <t>42308_令和3年度</t>
  </si>
  <si>
    <t>42308_令和4年度</t>
  </si>
  <si>
    <t>05213_平成2年度</t>
  </si>
  <si>
    <t>05213</t>
  </si>
  <si>
    <t>北秋田市</t>
  </si>
  <si>
    <t>05213_平成17年度</t>
  </si>
  <si>
    <t>05213_平成18年度</t>
  </si>
  <si>
    <t>05213_平成19年度</t>
  </si>
  <si>
    <t>05213_平成20年度</t>
  </si>
  <si>
    <t>05213_平成21年度</t>
  </si>
  <si>
    <t>05213_平成22年度</t>
  </si>
  <si>
    <t>05213_平成23年度</t>
  </si>
  <si>
    <t>05213_平成24年度</t>
  </si>
  <si>
    <t>05213_平成25年度</t>
  </si>
  <si>
    <t>05213_平成26年度</t>
  </si>
  <si>
    <t>05213_平成27年度</t>
  </si>
  <si>
    <t>05213_平成28年度</t>
  </si>
  <si>
    <t>05213_平成29年度</t>
  </si>
  <si>
    <t>05213_平成30年度</t>
  </si>
  <si>
    <t>05213_令和元年度</t>
  </si>
  <si>
    <t>05213_令和2年度</t>
  </si>
  <si>
    <t>05213_令和3年度</t>
  </si>
  <si>
    <t>05213_令和4年度</t>
  </si>
  <si>
    <t>22424_平成2年度</t>
  </si>
  <si>
    <t>22424</t>
  </si>
  <si>
    <t>吉田町</t>
  </si>
  <si>
    <t>22424_平成17年度</t>
  </si>
  <si>
    <t>22424_平成18年度</t>
  </si>
  <si>
    <t>22424_平成19年度</t>
  </si>
  <si>
    <t>22424_平成20年度</t>
  </si>
  <si>
    <t>22424_平成21年度</t>
  </si>
  <si>
    <t>22424_平成22年度</t>
  </si>
  <si>
    <t>22424_平成23年度</t>
  </si>
  <si>
    <t>22424_平成24年度</t>
  </si>
  <si>
    <t>22424_平成25年度</t>
  </si>
  <si>
    <t>22424_平成26年度</t>
  </si>
  <si>
    <t>22424_平成27年度</t>
  </si>
  <si>
    <t>22424_平成28年度</t>
  </si>
  <si>
    <t>22424_平成29年度</t>
  </si>
  <si>
    <t>22424_平成30年度</t>
  </si>
  <si>
    <t>22424_令和元年度</t>
  </si>
  <si>
    <t>22424_令和2年度</t>
  </si>
  <si>
    <t>22424_令和3年度</t>
  </si>
  <si>
    <t>22424_令和4年度</t>
  </si>
  <si>
    <t>40344_平成2年度</t>
  </si>
  <si>
    <t>40344</t>
  </si>
  <si>
    <t>須恵町</t>
  </si>
  <si>
    <t>40344_平成17年度</t>
  </si>
  <si>
    <t>40344_平成18年度</t>
  </si>
  <si>
    <t>40344_平成19年度</t>
  </si>
  <si>
    <t>40344_平成20年度</t>
  </si>
  <si>
    <t>40344_平成21年度</t>
  </si>
  <si>
    <t>40344_平成22年度</t>
  </si>
  <si>
    <t>40344_平成23年度</t>
  </si>
  <si>
    <t>40344_平成24年度</t>
  </si>
  <si>
    <t>40344_平成25年度</t>
  </si>
  <si>
    <t>40344_平成26年度</t>
  </si>
  <si>
    <t>40344_平成27年度</t>
  </si>
  <si>
    <t>40344_平成28年度</t>
  </si>
  <si>
    <t>40344_平成29年度</t>
  </si>
  <si>
    <t>40344_平成30年度</t>
  </si>
  <si>
    <t>40344_令和元年度</t>
  </si>
  <si>
    <t>40344_令和2年度</t>
  </si>
  <si>
    <t>40344_令和3年度</t>
  </si>
  <si>
    <t>40344_令和4年度</t>
  </si>
  <si>
    <t>19204_平成2年度</t>
  </si>
  <si>
    <t>19204</t>
  </si>
  <si>
    <t>都留市</t>
  </si>
  <si>
    <t>19204_平成17年度</t>
  </si>
  <si>
    <t>19204_平成18年度</t>
  </si>
  <si>
    <t>19204_平成19年度</t>
  </si>
  <si>
    <t>19204_平成20年度</t>
  </si>
  <si>
    <t>19204_平成21年度</t>
  </si>
  <si>
    <t>19204_平成22年度</t>
  </si>
  <si>
    <t>19204_平成23年度</t>
  </si>
  <si>
    <t>19204_平成24年度</t>
  </si>
  <si>
    <t>19204_平成25年度</t>
  </si>
  <si>
    <t>19204_平成26年度</t>
  </si>
  <si>
    <t>19204_平成27年度</t>
  </si>
  <si>
    <t>19204_平成28年度</t>
  </si>
  <si>
    <t>19204_平成29年度</t>
  </si>
  <si>
    <t>19204_平成30年度</t>
  </si>
  <si>
    <t>19204_令和元年度</t>
  </si>
  <si>
    <t>19204_令和2年度</t>
  </si>
  <si>
    <t>19204_令和3年度</t>
  </si>
  <si>
    <t>19204_令和4年度</t>
  </si>
  <si>
    <t>42207_平成2年度</t>
  </si>
  <si>
    <t>42207</t>
  </si>
  <si>
    <t>平戸市</t>
  </si>
  <si>
    <t>42207_平成17年度</t>
  </si>
  <si>
    <t>42207_平成18年度</t>
  </si>
  <si>
    <t>42207_平成19年度</t>
  </si>
  <si>
    <t>42207_平成20年度</t>
  </si>
  <si>
    <t>42207_平成21年度</t>
  </si>
  <si>
    <t>42207_平成22年度</t>
  </si>
  <si>
    <t>42207_平成23年度</t>
  </si>
  <si>
    <t>42207_平成24年度</t>
  </si>
  <si>
    <t>42207_平成25年度</t>
  </si>
  <si>
    <t>42207_平成26年度</t>
  </si>
  <si>
    <t>42207_平成27年度</t>
  </si>
  <si>
    <t>42207_平成28年度</t>
  </si>
  <si>
    <t>42207_平成29年度</t>
  </si>
  <si>
    <t>42207_平成30年度</t>
  </si>
  <si>
    <t>42207_令和元年度</t>
  </si>
  <si>
    <t>42207_令和2年度</t>
  </si>
  <si>
    <t>42207_令和3年度</t>
  </si>
  <si>
    <t>42207_令和4年度</t>
  </si>
  <si>
    <t>09386_平成2年度</t>
  </si>
  <si>
    <t>09386</t>
  </si>
  <si>
    <t>高根沢町</t>
  </si>
  <si>
    <t>09386_平成17年度</t>
  </si>
  <si>
    <t>09386_平成18年度</t>
  </si>
  <si>
    <t>09386_平成19年度</t>
  </si>
  <si>
    <t>09386_平成20年度</t>
  </si>
  <si>
    <t>09386_平成21年度</t>
  </si>
  <si>
    <t>09386_平成22年度</t>
  </si>
  <si>
    <t>09386_平成23年度</t>
  </si>
  <si>
    <t>09386_平成24年度</t>
  </si>
  <si>
    <t>09386_平成25年度</t>
  </si>
  <si>
    <t>09386_平成26年度</t>
  </si>
  <si>
    <t>09386_平成27年度</t>
  </si>
  <si>
    <t>09386_平成28年度</t>
  </si>
  <si>
    <t>09386_平成29年度</t>
  </si>
  <si>
    <t>09386_平成30年度</t>
  </si>
  <si>
    <t>09386_令和元年度</t>
  </si>
  <si>
    <t>09386_令和2年度</t>
  </si>
  <si>
    <t>09386_令和3年度</t>
  </si>
  <si>
    <t>09386_令和4年度</t>
  </si>
  <si>
    <t>47326_平成2年度</t>
  </si>
  <si>
    <t>47326</t>
  </si>
  <si>
    <t>北谷町</t>
  </si>
  <si>
    <t>47326_平成17年度</t>
  </si>
  <si>
    <t>47326_平成18年度</t>
  </si>
  <si>
    <t>47326_平成19年度</t>
  </si>
  <si>
    <t>47326_平成20年度</t>
  </si>
  <si>
    <t>47326_平成21年度</t>
  </si>
  <si>
    <t>47326_平成22年度</t>
  </si>
  <si>
    <t>47326_平成23年度</t>
  </si>
  <si>
    <t>47326_平成24年度</t>
  </si>
  <si>
    <t>47326_平成25年度</t>
  </si>
  <si>
    <t>47326_平成26年度</t>
  </si>
  <si>
    <t>47326_平成27年度</t>
  </si>
  <si>
    <t>47326_平成28年度</t>
  </si>
  <si>
    <t>47326_平成29年度</t>
  </si>
  <si>
    <t>47326_平成30年度</t>
  </si>
  <si>
    <t>47326_令和元年度</t>
  </si>
  <si>
    <t>47326_令和2年度</t>
  </si>
  <si>
    <t>47326_令和3年度</t>
  </si>
  <si>
    <t>47326_令和4年度</t>
  </si>
  <si>
    <t>22222_平成2年度</t>
  </si>
  <si>
    <t>22222</t>
  </si>
  <si>
    <t>伊豆市</t>
  </si>
  <si>
    <t>22222_平成17年度</t>
  </si>
  <si>
    <t>22222_平成18年度</t>
  </si>
  <si>
    <t>22222_平成19年度</t>
  </si>
  <si>
    <t>22222_平成20年度</t>
  </si>
  <si>
    <t>22222_平成21年度</t>
  </si>
  <si>
    <t>22222_平成22年度</t>
  </si>
  <si>
    <t>22222_平成23年度</t>
  </si>
  <si>
    <t>22222_平成24年度</t>
  </si>
  <si>
    <t>22222_平成25年度</t>
  </si>
  <si>
    <t>22222_平成26年度</t>
  </si>
  <si>
    <t>22222_平成27年度</t>
  </si>
  <si>
    <t>22222_平成28年度</t>
  </si>
  <si>
    <t>22222_平成29年度</t>
  </si>
  <si>
    <t>22222_平成30年度</t>
  </si>
  <si>
    <t>22222_令和元年度</t>
  </si>
  <si>
    <t>22222_令和2年度</t>
  </si>
  <si>
    <t>22222_令和3年度</t>
  </si>
  <si>
    <t>22222_令和4年度</t>
  </si>
  <si>
    <t>45208_平成2年度</t>
  </si>
  <si>
    <t>45208</t>
  </si>
  <si>
    <t>西都市</t>
  </si>
  <si>
    <t>45208_平成17年度</t>
  </si>
  <si>
    <t>45208_平成18年度</t>
  </si>
  <si>
    <t>45208_平成19年度</t>
  </si>
  <si>
    <t>45208_平成20年度</t>
  </si>
  <si>
    <t>45208_平成21年度</t>
  </si>
  <si>
    <t>45208_平成22年度</t>
  </si>
  <si>
    <t>45208_平成23年度</t>
  </si>
  <si>
    <t>45208_平成24年度</t>
  </si>
  <si>
    <t>45208_平成25年度</t>
  </si>
  <si>
    <t>45208_平成26年度</t>
  </si>
  <si>
    <t>45208_平成27年度</t>
  </si>
  <si>
    <t>45208_平成28年度</t>
  </si>
  <si>
    <t>45208_平成29年度</t>
  </si>
  <si>
    <t>45208_平成30年度</t>
  </si>
  <si>
    <t>45208_令和元年度</t>
  </si>
  <si>
    <t>45208_令和2年度</t>
  </si>
  <si>
    <t>45208_令和3年度</t>
  </si>
  <si>
    <t>45208_令和4年度</t>
  </si>
  <si>
    <t>28225_平成2年度</t>
  </si>
  <si>
    <t>28225</t>
  </si>
  <si>
    <t>朝来市</t>
  </si>
  <si>
    <t>28225_平成17年度</t>
  </si>
  <si>
    <t>28225_平成18年度</t>
  </si>
  <si>
    <t>28225_平成19年度</t>
  </si>
  <si>
    <t>28225_平成20年度</t>
  </si>
  <si>
    <t>28225_平成21年度</t>
  </si>
  <si>
    <t>28225_平成22年度</t>
  </si>
  <si>
    <t>28225_平成23年度</t>
  </si>
  <si>
    <t>28225_平成24年度</t>
  </si>
  <si>
    <t>28225_平成25年度</t>
  </si>
  <si>
    <t>28225_平成26年度</t>
  </si>
  <si>
    <t>28225_平成27年度</t>
  </si>
  <si>
    <t>28225_平成28年度</t>
  </si>
  <si>
    <t>28225_平成29年度</t>
  </si>
  <si>
    <t>28225_平成30年度</t>
  </si>
  <si>
    <t>28225_令和元年度</t>
  </si>
  <si>
    <t>28225_令和2年度</t>
  </si>
  <si>
    <t>28225_令和3年度</t>
  </si>
  <si>
    <t>28225_令和4年度</t>
  </si>
  <si>
    <t>16209_平成2年度</t>
  </si>
  <si>
    <t>16209</t>
  </si>
  <si>
    <t>小矢部市</t>
  </si>
  <si>
    <t>16209_平成17年度</t>
  </si>
  <si>
    <t>16209_平成18年度</t>
  </si>
  <si>
    <t>16209_平成19年度</t>
  </si>
  <si>
    <t>16209_平成20年度</t>
  </si>
  <si>
    <t>16209_平成21年度</t>
  </si>
  <si>
    <t>16209_平成22年度</t>
  </si>
  <si>
    <t>16209_平成23年度</t>
  </si>
  <si>
    <t>16209_平成24年度</t>
  </si>
  <si>
    <t>16209_平成25年度</t>
  </si>
  <si>
    <t>16209_平成26年度</t>
  </si>
  <si>
    <t>16209_平成27年度</t>
  </si>
  <si>
    <t>16209_平成28年度</t>
  </si>
  <si>
    <t>16209_平成29年度</t>
  </si>
  <si>
    <t>16209_平成30年度</t>
  </si>
  <si>
    <t>16209_令和元年度</t>
  </si>
  <si>
    <t>16209_令和2年度</t>
  </si>
  <si>
    <t>16209_令和3年度</t>
  </si>
  <si>
    <t>16209_令和4年度</t>
  </si>
  <si>
    <t>06207_平成2年度</t>
  </si>
  <si>
    <t>06207</t>
  </si>
  <si>
    <t>上山市</t>
  </si>
  <si>
    <t>06207_平成17年度</t>
  </si>
  <si>
    <t>06207_平成18年度</t>
  </si>
  <si>
    <t>06207_平成19年度</t>
  </si>
  <si>
    <t>06207_平成20年度</t>
  </si>
  <si>
    <t>06207_平成21年度</t>
  </si>
  <si>
    <t>06207_平成22年度</t>
  </si>
  <si>
    <t>06207_平成23年度</t>
  </si>
  <si>
    <t>06207_平成24年度</t>
  </si>
  <si>
    <t>06207_平成25年度</t>
  </si>
  <si>
    <t>06207_平成26年度</t>
  </si>
  <si>
    <t>06207_平成27年度</t>
  </si>
  <si>
    <t>06207_平成28年度</t>
  </si>
  <si>
    <t>06207_平成29年度</t>
  </si>
  <si>
    <t>06207_平成30年度</t>
  </si>
  <si>
    <t>06207_令和元年度</t>
  </si>
  <si>
    <t>06207_令和2年度</t>
  </si>
  <si>
    <t>06207_令和3年度</t>
  </si>
  <si>
    <t>06207_令和4年度</t>
  </si>
  <si>
    <t>37207_平成2年度</t>
  </si>
  <si>
    <t>37207</t>
  </si>
  <si>
    <t>東かがわ市</t>
  </si>
  <si>
    <t>37207_平成17年度</t>
  </si>
  <si>
    <t>37207_平成18年度</t>
  </si>
  <si>
    <t>37207_平成19年度</t>
  </si>
  <si>
    <t>37207_平成20年度</t>
  </si>
  <si>
    <t>37207_平成21年度</t>
  </si>
  <si>
    <t>37207_平成22年度</t>
  </si>
  <si>
    <t>37207_平成23年度</t>
  </si>
  <si>
    <t>37207_平成24年度</t>
  </si>
  <si>
    <t>37207_平成25年度</t>
  </si>
  <si>
    <t>37207_平成26年度</t>
  </si>
  <si>
    <t>37207_平成27年度</t>
  </si>
  <si>
    <t>37207_平成28年度</t>
  </si>
  <si>
    <t>37207_平成29年度</t>
  </si>
  <si>
    <t>37207_平成30年度</t>
  </si>
  <si>
    <t>37207_令和元年度</t>
  </si>
  <si>
    <t>37207_令和2年度</t>
  </si>
  <si>
    <t>37207_令和3年度</t>
  </si>
  <si>
    <t>37207_令和4年度</t>
  </si>
  <si>
    <t>05209_平成2年度</t>
  </si>
  <si>
    <t>05209</t>
  </si>
  <si>
    <t>鹿角市</t>
  </si>
  <si>
    <t>05209_平成17年度</t>
  </si>
  <si>
    <t>05209_平成18年度</t>
  </si>
  <si>
    <t>05209_平成19年度</t>
  </si>
  <si>
    <t>05209_平成20年度</t>
  </si>
  <si>
    <t>05209_平成21年度</t>
  </si>
  <si>
    <t>05209_平成22年度</t>
  </si>
  <si>
    <t>05209_平成23年度</t>
  </si>
  <si>
    <t>05209_平成24年度</t>
  </si>
  <si>
    <t>05209_平成25年度</t>
  </si>
  <si>
    <t>05209_平成26年度</t>
  </si>
  <si>
    <t>05209_平成27年度</t>
  </si>
  <si>
    <t>05209_平成28年度</t>
  </si>
  <si>
    <t>05209_平成29年度</t>
  </si>
  <si>
    <t>05209_平成30年度</t>
  </si>
  <si>
    <t>05209_令和元年度</t>
  </si>
  <si>
    <t>05209_令和2年度</t>
  </si>
  <si>
    <t>05209_令和3年度</t>
  </si>
  <si>
    <t>05209_令和4年度</t>
  </si>
  <si>
    <t>05202</t>
  </si>
  <si>
    <t>能代市</t>
  </si>
  <si>
    <t>05202_令和3年度</t>
  </si>
  <si>
    <t>05202_令和4年度</t>
  </si>
  <si>
    <t>05203</t>
  </si>
  <si>
    <t>横手市</t>
  </si>
  <si>
    <t>05203_令和3年度</t>
  </si>
  <si>
    <t>05203_令和4年度</t>
  </si>
  <si>
    <t>05204</t>
  </si>
  <si>
    <t>大館市</t>
  </si>
  <si>
    <t>05204_令和3年度</t>
  </si>
  <si>
    <t>05204_令和4年度</t>
  </si>
  <si>
    <t>05_平成2年度</t>
  </si>
  <si>
    <t>05</t>
  </si>
  <si>
    <t>秋田県</t>
  </si>
  <si>
    <t>05_平成17年度</t>
  </si>
  <si>
    <t>05_平成18年度</t>
  </si>
  <si>
    <t>05_平成19年度</t>
  </si>
  <si>
    <t>05_平成20年度</t>
  </si>
  <si>
    <t>05_平成21年度</t>
  </si>
  <si>
    <t>05_平成22年度</t>
  </si>
  <si>
    <t>05_平成23年度</t>
  </si>
  <si>
    <t>05_平成24年度</t>
  </si>
  <si>
    <t>05_平成25年度</t>
  </si>
  <si>
    <t>05_平成26年度</t>
  </si>
  <si>
    <t>05_平成27年度</t>
  </si>
  <si>
    <t>05_平成28年度</t>
  </si>
  <si>
    <t>05_平成29年度</t>
  </si>
  <si>
    <t>05_平成30年度</t>
  </si>
  <si>
    <t>05_令和元年度</t>
  </si>
  <si>
    <t>05_令和2年度</t>
  </si>
  <si>
    <t>05_令和3年度</t>
  </si>
  <si>
    <t>05_令和4年度</t>
  </si>
  <si>
    <t>05207_令和4年度</t>
  </si>
  <si>
    <t>05207</t>
  </si>
  <si>
    <t>湯沢市</t>
  </si>
  <si>
    <t>05207_令和3年度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</si>
</sst>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3.5263478258400003</c:v>
                </c:pt>
                <c:pt idx="1">
                  <c:v>4.0830729733000002</c:v>
                </c:pt>
                <c:pt idx="2">
                  <c:v>4.6357603519999993</c:v>
                </c:pt>
                <c:pt idx="3">
                  <c:v>3.73869733664</c:v>
                </c:pt>
                <c:pt idx="4">
                  <c:v>4.2349347388399989</c:v>
                </c:pt>
                <c:pt idx="5">
                  <c:v>5.0640780770400013</c:v>
                </c:pt>
                <c:pt idx="6">
                  <c:v>4.8912361327999996</c:v>
                </c:pt>
                <c:pt idx="7">
                  <c:v>5.2680785056400001</c:v>
                </c:pt>
                <c:pt idx="8">
                  <c:v>4.9923396190799991</c:v>
                </c:pt>
                <c:pt idx="9">
                  <c:v>4.8419801430000007</c:v>
                </c:pt>
                <c:pt idx="10">
                  <c:v>3.9009002604000007</c:v>
                </c:pt>
                <c:pt idx="11">
                  <c:v>4.6832894262000009</c:v>
                </c:pt>
                <c:pt idx="12">
                  <c:v>5.7294367700000004</c:v>
                </c:pt>
                <c:pt idx="13">
                  <c:v>5.0978526500000001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80.465413155068759</c:v>
                </c:pt>
                <c:pt idx="1">
                  <c:v>78.836466708788265</c:v>
                </c:pt>
                <c:pt idx="2">
                  <c:v>78.524991966718233</c:v>
                </c:pt>
                <c:pt idx="3">
                  <c:v>76.182178068145134</c:v>
                </c:pt>
                <c:pt idx="4">
                  <c:v>75.588331226218315</c:v>
                </c:pt>
                <c:pt idx="5">
                  <c:v>74.110670253266107</c:v>
                </c:pt>
                <c:pt idx="6">
                  <c:v>71.866107183473943</c:v>
                </c:pt>
                <c:pt idx="7">
                  <c:v>70.725775427568962</c:v>
                </c:pt>
                <c:pt idx="8">
                  <c:v>70.498935427470926</c:v>
                </c:pt>
                <c:pt idx="9">
                  <c:v>68.82844325602953</c:v>
                </c:pt>
                <c:pt idx="10">
                  <c:v>67.012728787868696</c:v>
                </c:pt>
                <c:pt idx="11">
                  <c:v>63.37008763192209</c:v>
                </c:pt>
                <c:pt idx="12">
                  <c:v>58.799662491362255</c:v>
                </c:pt>
                <c:pt idx="13">
                  <c:v>58.170570089075504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69.8655253758741</c:v>
                </c:pt>
                <c:pt idx="1">
                  <c:v>68.891897143442463</c:v>
                </c:pt>
                <c:pt idx="2">
                  <c:v>80.412079551034793</c:v>
                </c:pt>
                <c:pt idx="3">
                  <c:v>74.592141600954065</c:v>
                </c:pt>
                <c:pt idx="4">
                  <c:v>79.513049898641441</c:v>
                </c:pt>
                <c:pt idx="5">
                  <c:v>90.018747591044971</c:v>
                </c:pt>
                <c:pt idx="6">
                  <c:v>72.986478234971642</c:v>
                </c:pt>
                <c:pt idx="7">
                  <c:v>70.131221856694637</c:v>
                </c:pt>
                <c:pt idx="8">
                  <c:v>71.350861037412841</c:v>
                </c:pt>
                <c:pt idx="9">
                  <c:v>76.387633495746755</c:v>
                </c:pt>
                <c:pt idx="10">
                  <c:v>64.858173991124232</c:v>
                </c:pt>
                <c:pt idx="11">
                  <c:v>60.667197623424052</c:v>
                </c:pt>
                <c:pt idx="12">
                  <c:v>56.843285160786202</c:v>
                </c:pt>
                <c:pt idx="13">
                  <c:v>59.534334150018928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49.050362069055481</c:v>
                </c:pt>
                <c:pt idx="1">
                  <c:v>54.941696033539785</c:v>
                </c:pt>
                <c:pt idx="2">
                  <c:v>51.602762384859467</c:v>
                </c:pt>
                <c:pt idx="3">
                  <c:v>59.59042187575384</c:v>
                </c:pt>
                <c:pt idx="4">
                  <c:v>59.290129876590903</c:v>
                </c:pt>
                <c:pt idx="5">
                  <c:v>58.502439838139587</c:v>
                </c:pt>
                <c:pt idx="6">
                  <c:v>53.617916033172015</c:v>
                </c:pt>
                <c:pt idx="7">
                  <c:v>50.920704345613771</c:v>
                </c:pt>
                <c:pt idx="8">
                  <c:v>44.261376765354349</c:v>
                </c:pt>
                <c:pt idx="9">
                  <c:v>39.814675841373351</c:v>
                </c:pt>
                <c:pt idx="10">
                  <c:v>41.717157955274523</c:v>
                </c:pt>
                <c:pt idx="11">
                  <c:v>39.425076209532499</c:v>
                </c:pt>
                <c:pt idx="12">
                  <c:v>33.338923236095638</c:v>
                </c:pt>
                <c:pt idx="13">
                  <c:v>38.519216972672034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60.89868917561212</c:v>
                </c:pt>
                <c:pt idx="1">
                  <c:v>59.915206248862923</c:v>
                </c:pt>
                <c:pt idx="2">
                  <c:v>60.486041212647123</c:v>
                </c:pt>
                <c:pt idx="3">
                  <c:v>68.676721125883972</c:v>
                </c:pt>
                <c:pt idx="4">
                  <c:v>62.75335746049992</c:v>
                </c:pt>
                <c:pt idx="5">
                  <c:v>60.507973558141401</c:v>
                </c:pt>
                <c:pt idx="6">
                  <c:v>59.923980701336788</c:v>
                </c:pt>
                <c:pt idx="7">
                  <c:v>55.658586271815444</c:v>
                </c:pt>
                <c:pt idx="8">
                  <c:v>68.460000238109231</c:v>
                </c:pt>
                <c:pt idx="9">
                  <c:v>61.008227077097708</c:v>
                </c:pt>
                <c:pt idx="10">
                  <c:v>65.795883747211633</c:v>
                </c:pt>
                <c:pt idx="11">
                  <c:v>63.22958680919119</c:v>
                </c:pt>
                <c:pt idx="12">
                  <c:v>60.435643705164424</c:v>
                </c:pt>
                <c:pt idx="13">
                  <c:v>63.950251829484088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53.132855761254</c:v>
                </c:pt>
                <c:pt idx="2">
                  <c:v>7.1517982973761063</c:v>
                </c:pt>
                <c:pt idx="3">
                  <c:v>22.249691506969182</c:v>
                </c:pt>
                <c:pt idx="4">
                  <c:v>47.686578163678583</c:v>
                </c:pt>
                <c:pt idx="5">
                  <c:v>85.622784883611473</c:v>
                </c:pt>
                <c:pt idx="7">
                  <c:v>83.618902999916259</c:v>
                </c:pt>
                <c:pt idx="8">
                  <c:v>2.3790975704479611</c:v>
                </c:pt>
                <c:pt idx="9">
                  <c:v>0</c:v>
                </c:pt>
                <c:pt idx="10">
                  <c:v>4.6050923520000007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82.534345565599281</c:v>
                </c:pt>
                <c:pt idx="4" formatCode="#,##0">
                  <c:v>47.686578163678583</c:v>
                </c:pt>
                <c:pt idx="5" formatCode="#,##0">
                  <c:v>85.622784883611473</c:v>
                </c:pt>
                <c:pt idx="6" formatCode="#,##0">
                  <c:v>85.998000570364226</c:v>
                </c:pt>
                <c:pt idx="10" formatCode="#,##0">
                  <c:v>4.6050923520000007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43.341774978639286</c:v>
                </c:pt>
                <c:pt idx="2">
                  <c:v>4.494637322419285</c:v>
                </c:pt>
                <c:pt idx="3">
                  <c:v>12.671561257082828</c:v>
                </c:pt>
                <c:pt idx="4">
                  <c:v>58.502439838139587</c:v>
                </c:pt>
                <c:pt idx="5">
                  <c:v>90.018747591044971</c:v>
                </c:pt>
                <c:pt idx="7">
                  <c:v>71.366613216193599</c:v>
                </c:pt>
                <c:pt idx="8">
                  <c:v>2.7440570370725088</c:v>
                </c:pt>
                <c:pt idx="9">
                  <c:v>0</c:v>
                </c:pt>
                <c:pt idx="10">
                  <c:v>5.0640780770400013</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60.507973558141401</c:v>
                </c:pt>
                <c:pt idx="4" formatCode="#,##0">
                  <c:v>58.502439838139587</c:v>
                </c:pt>
                <c:pt idx="5" formatCode="#,##0">
                  <c:v>90.018747591044971</c:v>
                </c:pt>
                <c:pt idx="6" formatCode="#,##0">
                  <c:v>74.110670253266107</c:v>
                </c:pt>
                <c:pt idx="10" formatCode="#,##0">
                  <c:v>5.0640780770400013</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38.510132983986097</c:v>
                </c:pt>
                <c:pt idx="2">
                  <c:v>3.6210306348595891</c:v>
                </c:pt>
                <c:pt idx="3">
                  <c:v>21.819088210638402</c:v>
                </c:pt>
                <c:pt idx="4">
                  <c:v>38.519216972672034</c:v>
                </c:pt>
                <c:pt idx="5">
                  <c:v>59.534334150018928</c:v>
                </c:pt>
                <c:pt idx="7">
                  <c:v>56.373763654522932</c:v>
                </c:pt>
                <c:pt idx="8">
                  <c:v>1.7968064345525687</c:v>
                </c:pt>
                <c:pt idx="9">
                  <c:v>0</c:v>
                </c:pt>
                <c:pt idx="10">
                  <c:v>5.0978526500000001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63.950251829484088</c:v>
                </c:pt>
                <c:pt idx="4">
                  <c:v>38.519216972672034</c:v>
                </c:pt>
                <c:pt idx="5">
                  <c:v>59.534334150018928</c:v>
                </c:pt>
                <c:pt idx="6">
                  <c:v>58.170570089075504</c:v>
                </c:pt>
                <c:pt idx="10">
                  <c:v>5.0978526500000001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秋田県</c:v>
                </c:pt>
                <c:pt idx="2">
                  <c:v>北秋田市</c:v>
                </c:pt>
              </c:strCache>
            </c:strRef>
          </c:cat>
          <c:val>
            <c:numRef>
              <c:f>①CO2排出量の現状把握!$AX$43:$AX$45</c:f>
              <c:numCache>
                <c:formatCode>0%</c:formatCode>
                <c:ptCount val="3"/>
                <c:pt idx="0">
                  <c:v>0.44203583680298503</c:v>
                </c:pt>
                <c:pt idx="1">
                  <c:v>0.30689725716092797</c:v>
                </c:pt>
                <c:pt idx="2">
                  <c:v>0.28387987748268551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秋田県</c:v>
                </c:pt>
                <c:pt idx="2">
                  <c:v>北秋田市</c:v>
                </c:pt>
              </c:strCache>
            </c:strRef>
          </c:cat>
          <c:val>
            <c:numRef>
              <c:f>①CO2排出量の現状把握!$AY$43:$AY$45</c:f>
              <c:numCache>
                <c:formatCode>0%</c:formatCode>
                <c:ptCount val="3"/>
                <c:pt idx="0">
                  <c:v>0.19220740382343474</c:v>
                </c:pt>
                <c:pt idx="1">
                  <c:v>0.1897528883772773</c:v>
                </c:pt>
                <c:pt idx="2">
                  <c:v>0.17098964088659999</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秋田県</c:v>
                </c:pt>
                <c:pt idx="2">
                  <c:v>北秋田市</c:v>
                </c:pt>
              </c:strCache>
            </c:strRef>
          </c:cat>
          <c:val>
            <c:numRef>
              <c:f>①CO2排出量の現状把握!$AZ$43:$AZ$45</c:f>
              <c:numCache>
                <c:formatCode>0%</c:formatCode>
                <c:ptCount val="3"/>
                <c:pt idx="0">
                  <c:v>0.1618007278049024</c:v>
                </c:pt>
                <c:pt idx="1">
                  <c:v>0.24542992483628895</c:v>
                </c:pt>
                <c:pt idx="2">
                  <c:v>0.26427729369360603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秋田県</c:v>
                </c:pt>
                <c:pt idx="2">
                  <c:v>北秋田市</c:v>
                </c:pt>
              </c:strCache>
            </c:strRef>
          </c:cat>
          <c:val>
            <c:numRef>
              <c:f>①CO2排出量の現状把握!$BA$43:$BA$45</c:f>
              <c:numCache>
                <c:formatCode>0%</c:formatCode>
                <c:ptCount val="3"/>
                <c:pt idx="0">
                  <c:v>0.18830241870300451</c:v>
                </c:pt>
                <c:pt idx="1">
                  <c:v>0.2427704785427362</c:v>
                </c:pt>
                <c:pt idx="2">
                  <c:v>0.25822344459277397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秋田県</c:v>
                </c:pt>
                <c:pt idx="2">
                  <c:v>北秋田市</c:v>
                </c:pt>
              </c:strCache>
            </c:strRef>
          </c:cat>
          <c:val>
            <c:numRef>
              <c:f>①CO2排出量の現状把握!$BB$43:$BB$45</c:f>
              <c:numCache>
                <c:formatCode>0%</c:formatCode>
                <c:ptCount val="3"/>
                <c:pt idx="0">
                  <c:v>1.5653612865673284E-2</c:v>
                </c:pt>
                <c:pt idx="1">
                  <c:v>1.5149451082769579E-2</c:v>
                </c:pt>
                <c:pt idx="2">
                  <c:v>2.2629743344334517E-2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9816</c:v>
                </c:pt>
                <c:pt idx="1">
                  <c:v>10538</c:v>
                </c:pt>
                <c:pt idx="2">
                  <c:v>10538</c:v>
                </c:pt>
                <c:pt idx="3">
                  <c:v>10538</c:v>
                </c:pt>
                <c:pt idx="4">
                  <c:v>10538</c:v>
                </c:pt>
                <c:pt idx="5">
                  <c:v>10538</c:v>
                </c:pt>
                <c:pt idx="6">
                  <c:v>9889</c:v>
                </c:pt>
                <c:pt idx="7">
                  <c:v>9889</c:v>
                </c:pt>
                <c:pt idx="8">
                  <c:v>9889</c:v>
                </c:pt>
                <c:pt idx="9">
                  <c:v>9889</c:v>
                </c:pt>
                <c:pt idx="10">
                  <c:v>9889</c:v>
                </c:pt>
                <c:pt idx="11">
                  <c:v>9889</c:v>
                </c:pt>
                <c:pt idx="12">
                  <c:v>8917</c:v>
                </c:pt>
                <c:pt idx="13">
                  <c:v>8917</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3.5263478258400003</c:v>
                </c:pt>
                <c:pt idx="1">
                  <c:v>4.0830729733000002</c:v>
                </c:pt>
                <c:pt idx="2">
                  <c:v>4.6357603519999993</c:v>
                </c:pt>
                <c:pt idx="3">
                  <c:v>3.73869733664</c:v>
                </c:pt>
                <c:pt idx="4">
                  <c:v>4.2349347388399989</c:v>
                </c:pt>
                <c:pt idx="5">
                  <c:v>5.0640780770400013</c:v>
                </c:pt>
                <c:pt idx="6">
                  <c:v>4.8912361327999996</c:v>
                </c:pt>
                <c:pt idx="7">
                  <c:v>5.2680785056400001</c:v>
                </c:pt>
                <c:pt idx="8">
                  <c:v>4.9923396190799991</c:v>
                </c:pt>
                <c:pt idx="9">
                  <c:v>4.8419801430000007</c:v>
                </c:pt>
                <c:pt idx="10">
                  <c:v>3.9009002604000012</c:v>
                </c:pt>
                <c:pt idx="11">
                  <c:v>4.6832894262000009</c:v>
                </c:pt>
                <c:pt idx="12">
                  <c:v>5.7294367700000004</c:v>
                </c:pt>
                <c:pt idx="13">
                  <c:v>5.0978526500000001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38158</c:v>
                </c:pt>
                <c:pt idx="1">
                  <c:v>37510</c:v>
                </c:pt>
                <c:pt idx="2">
                  <c:v>36968</c:v>
                </c:pt>
                <c:pt idx="3">
                  <c:v>36298</c:v>
                </c:pt>
                <c:pt idx="4">
                  <c:v>35805</c:v>
                </c:pt>
                <c:pt idx="5">
                  <c:v>35473</c:v>
                </c:pt>
                <c:pt idx="6">
                  <c:v>34807</c:v>
                </c:pt>
                <c:pt idx="7">
                  <c:v>34129</c:v>
                </c:pt>
                <c:pt idx="8">
                  <c:v>33505</c:v>
                </c:pt>
                <c:pt idx="9">
                  <c:v>32837</c:v>
                </c:pt>
                <c:pt idx="10">
                  <c:v>32216</c:v>
                </c:pt>
                <c:pt idx="11">
                  <c:v>31475</c:v>
                </c:pt>
                <c:pt idx="12">
                  <c:v>30864</c:v>
                </c:pt>
                <c:pt idx="13">
                  <c:v>30112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18578</c:v>
                </c:pt>
                <c:pt idx="1">
                  <c:v>18572</c:v>
                </c:pt>
                <c:pt idx="2">
                  <c:v>18472</c:v>
                </c:pt>
                <c:pt idx="3">
                  <c:v>18602</c:v>
                </c:pt>
                <c:pt idx="4">
                  <c:v>18637</c:v>
                </c:pt>
                <c:pt idx="5">
                  <c:v>18703</c:v>
                </c:pt>
                <c:pt idx="6">
                  <c:v>18830</c:v>
                </c:pt>
                <c:pt idx="7">
                  <c:v>18734</c:v>
                </c:pt>
                <c:pt idx="8">
                  <c:v>18582</c:v>
                </c:pt>
                <c:pt idx="9">
                  <c:v>18456</c:v>
                </c:pt>
                <c:pt idx="10">
                  <c:v>18345</c:v>
                </c:pt>
                <c:pt idx="11">
                  <c:v>18091</c:v>
                </c:pt>
                <c:pt idx="12">
                  <c:v>18082</c:v>
                </c:pt>
                <c:pt idx="13">
                  <c:v>17811</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8206</c:v>
                </c:pt>
                <c:pt idx="1">
                  <c:v>8033</c:v>
                </c:pt>
                <c:pt idx="2">
                  <c:v>7831</c:v>
                </c:pt>
                <c:pt idx="3">
                  <c:v>7636</c:v>
                </c:pt>
                <c:pt idx="4">
                  <c:v>7480</c:v>
                </c:pt>
                <c:pt idx="5">
                  <c:v>7434</c:v>
                </c:pt>
                <c:pt idx="6">
                  <c:v>7281</c:v>
                </c:pt>
                <c:pt idx="7">
                  <c:v>7164</c:v>
                </c:pt>
                <c:pt idx="8">
                  <c:v>7520</c:v>
                </c:pt>
                <c:pt idx="9">
                  <c:v>7398</c:v>
                </c:pt>
                <c:pt idx="10">
                  <c:v>7294</c:v>
                </c:pt>
                <c:pt idx="11">
                  <c:v>6755</c:v>
                </c:pt>
                <c:pt idx="12">
                  <c:v>7146</c:v>
                </c:pt>
                <c:pt idx="13">
                  <c:v>7077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14629</c:v>
                </c:pt>
                <c:pt idx="1">
                  <c:v>14558</c:v>
                </c:pt>
                <c:pt idx="2">
                  <c:v>14525</c:v>
                </c:pt>
                <c:pt idx="3">
                  <c:v>14448</c:v>
                </c:pt>
                <c:pt idx="4">
                  <c:v>14414</c:v>
                </c:pt>
                <c:pt idx="5">
                  <c:v>14307</c:v>
                </c:pt>
                <c:pt idx="6">
                  <c:v>14321</c:v>
                </c:pt>
                <c:pt idx="7">
                  <c:v>14217</c:v>
                </c:pt>
                <c:pt idx="8">
                  <c:v>14215</c:v>
                </c:pt>
                <c:pt idx="9">
                  <c:v>14155</c:v>
                </c:pt>
                <c:pt idx="10">
                  <c:v>14104</c:v>
                </c:pt>
                <c:pt idx="11">
                  <c:v>14016</c:v>
                </c:pt>
                <c:pt idx="12">
                  <c:v>13960</c:v>
                </c:pt>
                <c:pt idx="13">
                  <c:v>13809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262</c:v>
                </c:pt>
                <c:pt idx="1">
                  <c:v>420</c:v>
                </c:pt>
                <c:pt idx="2">
                  <c:v>420</c:v>
                </c:pt>
                <c:pt idx="3">
                  <c:v>420</c:v>
                </c:pt>
                <c:pt idx="4">
                  <c:v>420</c:v>
                </c:pt>
                <c:pt idx="5">
                  <c:v>420</c:v>
                </c:pt>
                <c:pt idx="6">
                  <c:v>465</c:v>
                </c:pt>
                <c:pt idx="7">
                  <c:v>465</c:v>
                </c:pt>
                <c:pt idx="8">
                  <c:v>465</c:v>
                </c:pt>
                <c:pt idx="9">
                  <c:v>465</c:v>
                </c:pt>
                <c:pt idx="10">
                  <c:v>465</c:v>
                </c:pt>
                <c:pt idx="11">
                  <c:v>465</c:v>
                </c:pt>
                <c:pt idx="12">
                  <c:v>565</c:v>
                </c:pt>
                <c:pt idx="13">
                  <c:v>565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1693</c:v>
                </c:pt>
                <c:pt idx="1">
                  <c:v>1518</c:v>
                </c:pt>
                <c:pt idx="2">
                  <c:v>1518</c:v>
                </c:pt>
                <c:pt idx="3">
                  <c:v>1518</c:v>
                </c:pt>
                <c:pt idx="4">
                  <c:v>1518</c:v>
                </c:pt>
                <c:pt idx="5">
                  <c:v>1518</c:v>
                </c:pt>
                <c:pt idx="6">
                  <c:v>1360</c:v>
                </c:pt>
                <c:pt idx="7">
                  <c:v>1360</c:v>
                </c:pt>
                <c:pt idx="8">
                  <c:v>1360</c:v>
                </c:pt>
                <c:pt idx="9">
                  <c:v>1360</c:v>
                </c:pt>
                <c:pt idx="10">
                  <c:v>1360</c:v>
                </c:pt>
                <c:pt idx="11">
                  <c:v>1360</c:v>
                </c:pt>
                <c:pt idx="12">
                  <c:v>1169</c:v>
                </c:pt>
                <c:pt idx="13">
                  <c:v>1169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299.07639999999998</c:v>
                </c:pt>
                <c:pt idx="1">
                  <c:v>217.59819999999999</c:v>
                </c:pt>
                <c:pt idx="2">
                  <c:v>263.84910000000002</c:v>
                </c:pt>
                <c:pt idx="3">
                  <c:v>255.51009999999999</c:v>
                </c:pt>
                <c:pt idx="4">
                  <c:v>263.11079999999998</c:v>
                </c:pt>
                <c:pt idx="5">
                  <c:v>259.62650000000002</c:v>
                </c:pt>
                <c:pt idx="6">
                  <c:v>259.69209999999998</c:v>
                </c:pt>
                <c:pt idx="7">
                  <c:v>211.95509999999999</c:v>
                </c:pt>
                <c:pt idx="8">
                  <c:v>251.78649999999999</c:v>
                </c:pt>
                <c:pt idx="9">
                  <c:v>262.33519999999999</c:v>
                </c:pt>
                <c:pt idx="10">
                  <c:v>283.3734</c:v>
                </c:pt>
                <c:pt idx="11">
                  <c:v>280.80630000000002</c:v>
                </c:pt>
                <c:pt idx="12">
                  <c:v>272.25409999999999</c:v>
                </c:pt>
                <c:pt idx="13">
                  <c:v>303.4015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35.43</c:v>
                </c:pt>
                <c:pt idx="1">
                  <c:v>40.085999999999999</c:v>
                </c:pt>
                <c:pt idx="2">
                  <c:v>42.79</c:v>
                </c:pt>
                <c:pt idx="3">
                  <c:v>39.720999999999997</c:v>
                </c:pt>
                <c:pt idx="4">
                  <c:v>38.350999999999999</c:v>
                </c:pt>
                <c:pt idx="5">
                  <c:v>30.434000000000001</c:v>
                </c:pt>
                <c:pt idx="6">
                  <c:v>38.350999999999999</c:v>
                </c:pt>
                <c:pt idx="7">
                  <c:v>31.687000000000001</c:v>
                </c:pt>
                <c:pt idx="8">
                  <c:v>38.494</c:v>
                </c:pt>
                <c:pt idx="9">
                  <c:v>36.468000000000004</c:v>
                </c:pt>
                <c:pt idx="10">
                  <c:v>32.369999999999997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3.8319999999999999</c:v>
                </c:pt>
                <c:pt idx="2">
                  <c:v>4.2889999999999997</c:v>
                </c:pt>
                <c:pt idx="3">
                  <c:v>4.3929999999999998</c:v>
                </c:pt>
                <c:pt idx="4">
                  <c:v>4.3369999999999997</c:v>
                </c:pt>
                <c:pt idx="5">
                  <c:v>4.2130000000000001</c:v>
                </c:pt>
                <c:pt idx="6">
                  <c:v>3.8220000000000001</c:v>
                </c:pt>
                <c:pt idx="7">
                  <c:v>4.3520000000000003</c:v>
                </c:pt>
                <c:pt idx="8">
                  <c:v>4.0609999999999999</c:v>
                </c:pt>
                <c:pt idx="9">
                  <c:v>4.0449999999999999</c:v>
                </c:pt>
                <c:pt idx="10">
                  <c:v>4.0380000000000003</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15.789</c:v>
                </c:pt>
                <c:pt idx="1">
                  <c:v>15.676</c:v>
                </c:pt>
                <c:pt idx="2">
                  <c:v>15.554</c:v>
                </c:pt>
                <c:pt idx="3">
                  <c:v>15.128</c:v>
                </c:pt>
                <c:pt idx="4">
                  <c:v>15.259</c:v>
                </c:pt>
                <c:pt idx="5">
                  <c:v>15.615</c:v>
                </c:pt>
                <c:pt idx="6">
                  <c:v>15.571999999999999</c:v>
                </c:pt>
                <c:pt idx="7">
                  <c:v>15.327999999999999</c:v>
                </c:pt>
                <c:pt idx="8">
                  <c:v>14.683999999999999</c:v>
                </c:pt>
                <c:pt idx="9">
                  <c:v>13.616</c:v>
                </c:pt>
                <c:pt idx="10">
                  <c:v>12.387</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19.640999999999998</c:v>
                </c:pt>
                <c:pt idx="1">
                  <c:v>20.577999999999999</c:v>
                </c:pt>
                <c:pt idx="2">
                  <c:v>22.946999999999999</c:v>
                </c:pt>
                <c:pt idx="3">
                  <c:v>20.2</c:v>
                </c:pt>
                <c:pt idx="4">
                  <c:v>18.754999999999999</c:v>
                </c:pt>
                <c:pt idx="5">
                  <c:v>10.606</c:v>
                </c:pt>
                <c:pt idx="6">
                  <c:v>18.957000000000001</c:v>
                </c:pt>
                <c:pt idx="7">
                  <c:v>12.007</c:v>
                </c:pt>
                <c:pt idx="8">
                  <c:v>19.748999999999999</c:v>
                </c:pt>
                <c:pt idx="9">
                  <c:v>18.806999999999999</c:v>
                </c:pt>
                <c:pt idx="10">
                  <c:v>15.945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51.602762384859467</c:v>
                </c:pt>
                <c:pt idx="1">
                  <c:v>59.59042187575384</c:v>
                </c:pt>
                <c:pt idx="2">
                  <c:v>59.290129876590903</c:v>
                </c:pt>
                <c:pt idx="3">
                  <c:v>58.502439838139587</c:v>
                </c:pt>
                <c:pt idx="4">
                  <c:v>53.617916033172015</c:v>
                </c:pt>
                <c:pt idx="5">
                  <c:v>50.920704345613771</c:v>
                </c:pt>
                <c:pt idx="6">
                  <c:v>44.261376765354349</c:v>
                </c:pt>
                <c:pt idx="7">
                  <c:v>39.814675841373351</c:v>
                </c:pt>
                <c:pt idx="8">
                  <c:v>41.717157955274523</c:v>
                </c:pt>
                <c:pt idx="9">
                  <c:v>39.425076209532499</c:v>
                </c:pt>
                <c:pt idx="10">
                  <c:v>33.338923236095638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60.486041212647123</c:v>
                </c:pt>
                <c:pt idx="1">
                  <c:v>68.676721125883972</c:v>
                </c:pt>
                <c:pt idx="2">
                  <c:v>62.75335746049992</c:v>
                </c:pt>
                <c:pt idx="3">
                  <c:v>60.507973558141401</c:v>
                </c:pt>
                <c:pt idx="4">
                  <c:v>59.923980701336788</c:v>
                </c:pt>
                <c:pt idx="5">
                  <c:v>55.658586271815444</c:v>
                </c:pt>
                <c:pt idx="6">
                  <c:v>68.460000238109231</c:v>
                </c:pt>
                <c:pt idx="7">
                  <c:v>61.008227077097708</c:v>
                </c:pt>
                <c:pt idx="8">
                  <c:v>65.795883747211633</c:v>
                </c:pt>
                <c:pt idx="9">
                  <c:v>63.22958680919119</c:v>
                </c:pt>
                <c:pt idx="10">
                  <c:v>60.435643705164424</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0.58575498230146839</c:v>
                </c:pt>
                <c:pt idx="1">
                  <c:v>0.52789357741099285</c:v>
                </c:pt>
                <c:pt idx="2">
                  <c:v>0.61352892591021024</c:v>
                </c:pt>
                <c:pt idx="3">
                  <c:v>0.58385693525257032</c:v>
                </c:pt>
                <c:pt idx="4">
                  <c:v>0.56761916684952818</c:v>
                </c:pt>
                <c:pt idx="5">
                  <c:v>0.47110431213517662</c:v>
                </c:pt>
                <c:pt idx="6">
                  <c:v>0.50436751212248665</c:v>
                </c:pt>
                <c:pt idx="7">
                  <c:v>0.44805432495941966</c:v>
                </c:pt>
                <c:pt idx="8">
                  <c:v>0.52333061035082207</c:v>
                </c:pt>
                <c:pt idx="9">
                  <c:v>0.51278209515813133</c:v>
                </c:pt>
                <c:pt idx="10">
                  <c:v>0.46879619812139006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6.4305636365349583E-2</c:v>
                </c:pt>
                <c:pt idx="2">
                  <c:v>7.2339190501476622E-2</c:v>
                </c:pt>
                <c:pt idx="3">
                  <c:v>7.5090885305881969E-2</c:v>
                </c:pt>
                <c:pt idx="4">
                  <c:v>8.0887142225311598E-2</c:v>
                </c:pt>
                <c:pt idx="5">
                  <c:v>8.2736483207402872E-2</c:v>
                </c:pt>
                <c:pt idx="6">
                  <c:v>8.6350680419676321E-2</c:v>
                </c:pt>
                <c:pt idx="7">
                  <c:v>0.10930642804524926</c:v>
                </c:pt>
                <c:pt idx="8">
                  <c:v>9.7346036955677756E-2</c:v>
                </c:pt>
                <c:pt idx="9">
                  <c:v>0.1025996748491248</c:v>
                </c:pt>
                <c:pt idx="10">
                  <c:v>0.12111968858154686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15.945</c:v>
                </c:pt>
                <c:pt idx="2">
                  <c:v>12.387</c:v>
                </c:pt>
                <c:pt idx="3">
                  <c:v>0</c:v>
                </c:pt>
                <c:pt idx="4">
                  <c:v>4.0380000000000003</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28.332000000000001</c:v>
                </c:pt>
                <c:pt idx="4" formatCode="#,##0">
                  <c:v>4.0380000000000003</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21：窯業・土石製品製造業(N=1)</c:v>
                </c:pt>
                <c:pt idx="4">
                  <c:v>22：鉄鋼業(N=2)</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P：医療，福祉(N=1)</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7.1289999999999996</c:v>
                </c:pt>
                <c:pt idx="4">
                  <c:v>8.8160000000000007</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4.0380000000000003</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32.369999999999997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32.369999999999997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北秋田市</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北秋田市</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4.0380000000000003</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北秋田市</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北秋田市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22：鉄鋼業(N=2)</c:v>
                </c:pt>
              </c:strCache>
            </c:strRef>
          </c:cat>
          <c:val>
            <c:numRef>
              <c:f>③特定事業所の現状把握!$BG$16:$BG$20</c:f>
              <c:numCache>
                <c:formatCode>[=0]#,##0;[&lt;1]0.00;#,##0</c:formatCode>
                <c:ptCount val="5"/>
                <c:pt idx="0">
                  <c:v>0</c:v>
                </c:pt>
                <c:pt idx="1">
                  <c:v>0</c:v>
                </c:pt>
                <c:pt idx="2">
                  <c:v>0</c:v>
                </c:pt>
                <c:pt idx="3">
                  <c:v>7.1289999999999996</c:v>
                </c:pt>
                <c:pt idx="4">
                  <c:v>4.4080000000000004</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22：鉄鋼業(N=2)</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38,481</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1563.3</c:v>
                </c:pt>
                <c:pt idx="1">
                  <c:v>19214.2</c:v>
                </c:pt>
                <c:pt idx="2">
                  <c:v>19.5</c:v>
                </c:pt>
                <c:pt idx="3">
                  <c:v>17604</c:v>
                </c:pt>
                <c:pt idx="4">
                  <c:v>0</c:v>
                </c:pt>
                <c:pt idx="5">
                  <c:v>80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120,422</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1876.1475959999998</c:v>
                </c:pt>
                <c:pt idx="1">
                  <c:v>25415.775192000001</c:v>
                </c:pt>
                <c:pt idx="2">
                  <c:v>42.36336</c:v>
                </c:pt>
                <c:pt idx="3">
                  <c:v>92526.623999999996</c:v>
                </c:pt>
                <c:pt idx="4">
                  <c:v>0</c:v>
                </c:pt>
                <c:pt idx="5">
                  <c:v>560.64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北秋田市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46.065604392000004</c:v>
                </c:pt>
                <c:pt idx="1">
                  <c:v>195.73773317999999</c:v>
                </c:pt>
                <c:pt idx="2">
                  <c:v>6.5514074760000005</c:v>
                </c:pt>
                <c:pt idx="3">
                  <c:v>0.14959040399999998</c:v>
                </c:pt>
                <c:pt idx="4">
                  <c:v>6.1717236900000003</c:v>
                </c:pt>
                <c:pt idx="5">
                  <c:v>25.80560496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3,532,796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北秋田市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1138921</c:v>
                </c:pt>
                <c:pt idx="1">
                  <c:v>2362900</c:v>
                </c:pt>
                <c:pt idx="2">
                  <c:v>30297</c:v>
                </c:pt>
                <c:pt idx="3">
                  <c:v>678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40</c:v>
                </c:pt>
                <c:pt idx="4">
                  <c:v>40</c:v>
                </c:pt>
                <c:pt idx="5">
                  <c:v>40</c:v>
                </c:pt>
                <c:pt idx="6">
                  <c:v>40</c:v>
                </c:pt>
                <c:pt idx="7">
                  <c:v>80</c:v>
                </c:pt>
                <c:pt idx="8">
                  <c:v>80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470</c:v>
                </c:pt>
                <c:pt idx="1">
                  <c:v>7278</c:v>
                </c:pt>
                <c:pt idx="2">
                  <c:v>7278</c:v>
                </c:pt>
                <c:pt idx="3">
                  <c:v>7278</c:v>
                </c:pt>
                <c:pt idx="4">
                  <c:v>7278</c:v>
                </c:pt>
                <c:pt idx="5">
                  <c:v>7278</c:v>
                </c:pt>
                <c:pt idx="6">
                  <c:v>7278</c:v>
                </c:pt>
                <c:pt idx="7">
                  <c:v>7278</c:v>
                </c:pt>
                <c:pt idx="8">
                  <c:v>17604</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19.5</c:v>
                </c:pt>
                <c:pt idx="4">
                  <c:v>20</c:v>
                </c:pt>
                <c:pt idx="5">
                  <c:v>19.5</c:v>
                </c:pt>
                <c:pt idx="6">
                  <c:v>19.5</c:v>
                </c:pt>
                <c:pt idx="7">
                  <c:v>19.5</c:v>
                </c:pt>
                <c:pt idx="8">
                  <c:v>19.5</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6615</c:v>
                </c:pt>
                <c:pt idx="1">
                  <c:v>10614</c:v>
                </c:pt>
                <c:pt idx="2">
                  <c:v>14878.5</c:v>
                </c:pt>
                <c:pt idx="3">
                  <c:v>16433.2</c:v>
                </c:pt>
                <c:pt idx="4">
                  <c:v>18323</c:v>
                </c:pt>
                <c:pt idx="5">
                  <c:v>18471.7</c:v>
                </c:pt>
                <c:pt idx="6">
                  <c:v>19214.2</c:v>
                </c:pt>
                <c:pt idx="7">
                  <c:v>19214.2</c:v>
                </c:pt>
                <c:pt idx="8">
                  <c:v>19214.2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732.40000000000009</c:v>
                </c:pt>
                <c:pt idx="1">
                  <c:v>860</c:v>
                </c:pt>
                <c:pt idx="2">
                  <c:v>1001.3</c:v>
                </c:pt>
                <c:pt idx="3">
                  <c:v>1104</c:v>
                </c:pt>
                <c:pt idx="4">
                  <c:v>1182.5999999999999</c:v>
                </c:pt>
                <c:pt idx="5">
                  <c:v>1260.8</c:v>
                </c:pt>
                <c:pt idx="6">
                  <c:v>1317.6</c:v>
                </c:pt>
                <c:pt idx="7">
                  <c:v>1401.5</c:v>
                </c:pt>
                <c:pt idx="8">
                  <c:v>1563.3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6.7068134658683207E-2</c:v>
                </c:pt>
                <c:pt idx="1">
                  <c:v>0.29287002819065838</c:v>
                </c:pt>
                <c:pt idx="2">
                  <c:v>0.29030935125733232</c:v>
                </c:pt>
                <c:pt idx="3">
                  <c:v>0.31823863962129845</c:v>
                </c:pt>
                <c:pt idx="4">
                  <c:v>0.33118989359701523</c:v>
                </c:pt>
                <c:pt idx="5">
                  <c:v>0.34262910937580465</c:v>
                </c:pt>
                <c:pt idx="6">
                  <c:v>0.37335276645762283</c:v>
                </c:pt>
                <c:pt idx="7">
                  <c:v>0.34472667942142537</c:v>
                </c:pt>
                <c:pt idx="8">
                  <c:v>0.62941709043328919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173</c:v>
                </c:pt>
                <c:pt idx="1">
                  <c:v>198</c:v>
                </c:pt>
                <c:pt idx="2">
                  <c:v>221</c:v>
                </c:pt>
                <c:pt idx="3">
                  <c:v>236</c:v>
                </c:pt>
                <c:pt idx="4">
                  <c:v>249</c:v>
                </c:pt>
                <c:pt idx="5">
                  <c:v>264</c:v>
                </c:pt>
                <c:pt idx="6">
                  <c:v>276</c:v>
                </c:pt>
                <c:pt idx="7">
                  <c:v>287</c:v>
                </c:pt>
                <c:pt idx="8">
                  <c:v>313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191322.33931732309</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120421.55014799999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6902898.2070000004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1279600.1220000002</c:v>
                </c:pt>
                <c:pt idx="1">
                  <c:v>5437159.2549999999</c:v>
                </c:pt>
                <c:pt idx="2">
                  <c:v>181983.541</c:v>
                </c:pt>
                <c:pt idx="3">
                  <c:v>4155.2889999999998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27291.922788</c:v>
                </c:pt>
                <c:pt idx="1">
                  <c:v>42.36336</c:v>
                </c:pt>
                <c:pt idx="2">
                  <c:v>92526.623999999996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排出量比較シート!$DN$21:$DN$50</c:f>
              <c:numCache>
                <c:formatCode>0.0%;;</c:formatCode>
                <c:ptCount val="30"/>
                <c:pt idx="0">
                  <c:v>1</c:v>
                </c:pt>
                <c:pt idx="1">
                  <c:v>0.99</c:v>
                </c:pt>
                <c:pt idx="2">
                  <c:v>1</c:v>
                </c:pt>
                <c:pt idx="3">
                  <c:v>0.22</c:v>
                </c:pt>
                <c:pt idx="4">
                  <c:v>0.23</c:v>
                </c:pt>
                <c:pt idx="5">
                  <c:v>0</c:v>
                </c:pt>
                <c:pt idx="6">
                  <c:v>1</c:v>
                </c:pt>
                <c:pt idx="7">
                  <c:v>0.65</c:v>
                </c:pt>
                <c:pt idx="8">
                  <c:v>0.97</c:v>
                </c:pt>
                <c:pt idx="9">
                  <c:v>1</c:v>
                </c:pt>
                <c:pt idx="10">
                  <c:v>1</c:v>
                </c:pt>
                <c:pt idx="11">
                  <c:v>0.87</c:v>
                </c:pt>
                <c:pt idx="12">
                  <c:v>0</c:v>
                </c:pt>
                <c:pt idx="13">
                  <c:v>0.87</c:v>
                </c:pt>
                <c:pt idx="14">
                  <c:v>1</c:v>
                </c:pt>
                <c:pt idx="15">
                  <c:v>0.49</c:v>
                </c:pt>
                <c:pt idx="16">
                  <c:v>1</c:v>
                </c:pt>
                <c:pt idx="17">
                  <c:v>0</c:v>
                </c:pt>
                <c:pt idx="18">
                  <c:v>0.34</c:v>
                </c:pt>
                <c:pt idx="19">
                  <c:v>0.28999999999999998</c:v>
                </c:pt>
                <c:pt idx="20">
                  <c:v>0</c:v>
                </c:pt>
                <c:pt idx="21">
                  <c:v>0</c:v>
                </c:pt>
                <c:pt idx="22">
                  <c:v>0</c:v>
                </c:pt>
                <c:pt idx="23">
                  <c:v>1</c:v>
                </c:pt>
                <c:pt idx="24">
                  <c:v>1</c:v>
                </c:pt>
                <c:pt idx="25">
                  <c:v>0.93</c:v>
                </c:pt>
                <c:pt idx="26">
                  <c:v>0.66</c:v>
                </c:pt>
                <c:pt idx="27">
                  <c:v>0.81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0.38</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0.13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0.19</c:v>
                </c:pt>
                <c:pt idx="28">
                  <c:v>0.64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排出量比較シート!$DQ$21:$DQ$50</c:f>
              <c:numCache>
                <c:formatCode>0.0%;;</c:formatCode>
                <c:ptCount val="30"/>
                <c:pt idx="0">
                  <c:v>0</c:v>
                </c:pt>
                <c:pt idx="1">
                  <c:v>0.01</c:v>
                </c:pt>
                <c:pt idx="2">
                  <c:v>0</c:v>
                </c:pt>
                <c:pt idx="3">
                  <c:v>0.78</c:v>
                </c:pt>
                <c:pt idx="4">
                  <c:v>0.04</c:v>
                </c:pt>
                <c:pt idx="5">
                  <c:v>1</c:v>
                </c:pt>
                <c:pt idx="6">
                  <c:v>0</c:v>
                </c:pt>
                <c:pt idx="7">
                  <c:v>0.35</c:v>
                </c:pt>
                <c:pt idx="8">
                  <c:v>0.03</c:v>
                </c:pt>
                <c:pt idx="9">
                  <c:v>0</c:v>
                </c:pt>
                <c:pt idx="10">
                  <c:v>0</c:v>
                </c:pt>
                <c:pt idx="11">
                  <c:v>0</c:v>
                </c:pt>
                <c:pt idx="12">
                  <c:v>1</c:v>
                </c:pt>
                <c:pt idx="13">
                  <c:v>0.13</c:v>
                </c:pt>
                <c:pt idx="14">
                  <c:v>0</c:v>
                </c:pt>
                <c:pt idx="15">
                  <c:v>0.12</c:v>
                </c:pt>
                <c:pt idx="16">
                  <c:v>0</c:v>
                </c:pt>
                <c:pt idx="17">
                  <c:v>0</c:v>
                </c:pt>
                <c:pt idx="18">
                  <c:v>0.66</c:v>
                </c:pt>
                <c:pt idx="19">
                  <c:v>0.71</c:v>
                </c:pt>
                <c:pt idx="20">
                  <c:v>1</c:v>
                </c:pt>
                <c:pt idx="21">
                  <c:v>1</c:v>
                </c:pt>
                <c:pt idx="22">
                  <c:v>1</c:v>
                </c:pt>
                <c:pt idx="23">
                  <c:v>0</c:v>
                </c:pt>
                <c:pt idx="24">
                  <c:v>0</c:v>
                </c:pt>
                <c:pt idx="25">
                  <c:v>7.0000000000000007E-2</c:v>
                </c:pt>
                <c:pt idx="26">
                  <c:v>0.34</c:v>
                </c:pt>
                <c:pt idx="27">
                  <c:v>0</c:v>
                </c:pt>
                <c:pt idx="28">
                  <c:v>0.36</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排出量比較シート!$DR$21:$DR$50</c:f>
              <c:numCache>
                <c:formatCode>0.0%;;</c:formatCode>
                <c:ptCount val="30"/>
                <c:pt idx="0">
                  <c:v>0</c:v>
                </c:pt>
                <c:pt idx="1">
                  <c:v>0</c:v>
                </c:pt>
                <c:pt idx="2">
                  <c:v>0</c:v>
                </c:pt>
                <c:pt idx="3">
                  <c:v>0</c:v>
                </c:pt>
                <c:pt idx="4">
                  <c:v>0.73</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排出量比較シート!$DF$21:$DF$50</c:f>
              <c:numCache>
                <c:formatCode>#,##0;;</c:formatCode>
                <c:ptCount val="30"/>
                <c:pt idx="0">
                  <c:v>7</c:v>
                </c:pt>
                <c:pt idx="1">
                  <c:v>3</c:v>
                </c:pt>
                <c:pt idx="2">
                  <c:v>7</c:v>
                </c:pt>
                <c:pt idx="3">
                  <c:v>2</c:v>
                </c:pt>
                <c:pt idx="4">
                  <c:v>2</c:v>
                </c:pt>
                <c:pt idx="5">
                  <c:v>0</c:v>
                </c:pt>
                <c:pt idx="6">
                  <c:v>1</c:v>
                </c:pt>
                <c:pt idx="7">
                  <c:v>2</c:v>
                </c:pt>
                <c:pt idx="8">
                  <c:v>12</c:v>
                </c:pt>
                <c:pt idx="9">
                  <c:v>1</c:v>
                </c:pt>
                <c:pt idx="10">
                  <c:v>2</c:v>
                </c:pt>
                <c:pt idx="11">
                  <c:v>8</c:v>
                </c:pt>
                <c:pt idx="12">
                  <c:v>0</c:v>
                </c:pt>
                <c:pt idx="13">
                  <c:v>4</c:v>
                </c:pt>
                <c:pt idx="14">
                  <c:v>1</c:v>
                </c:pt>
                <c:pt idx="15">
                  <c:v>3</c:v>
                </c:pt>
                <c:pt idx="16">
                  <c:v>15</c:v>
                </c:pt>
                <c:pt idx="17">
                  <c:v>0</c:v>
                </c:pt>
                <c:pt idx="18">
                  <c:v>2</c:v>
                </c:pt>
                <c:pt idx="19">
                  <c:v>1</c:v>
                </c:pt>
                <c:pt idx="20">
                  <c:v>0</c:v>
                </c:pt>
                <c:pt idx="21">
                  <c:v>0</c:v>
                </c:pt>
                <c:pt idx="22">
                  <c:v>0</c:v>
                </c:pt>
                <c:pt idx="23">
                  <c:v>1</c:v>
                </c:pt>
                <c:pt idx="24">
                  <c:v>5</c:v>
                </c:pt>
                <c:pt idx="25">
                  <c:v>3</c:v>
                </c:pt>
                <c:pt idx="26">
                  <c:v>3</c:v>
                </c:pt>
                <c:pt idx="27">
                  <c:v>4</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c:v>
                </c:pt>
                <c:pt idx="28">
                  <c:v>2</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排出量比較シート!$DI$21:$DI$50</c:f>
              <c:numCache>
                <c:formatCode>#,##0;;</c:formatCode>
                <c:ptCount val="30"/>
                <c:pt idx="0">
                  <c:v>0</c:v>
                </c:pt>
                <c:pt idx="1">
                  <c:v>1</c:v>
                </c:pt>
                <c:pt idx="2">
                  <c:v>0</c:v>
                </c:pt>
                <c:pt idx="3">
                  <c:v>1</c:v>
                </c:pt>
                <c:pt idx="4">
                  <c:v>1</c:v>
                </c:pt>
                <c:pt idx="5">
                  <c:v>1</c:v>
                </c:pt>
                <c:pt idx="6">
                  <c:v>0</c:v>
                </c:pt>
                <c:pt idx="7">
                  <c:v>1</c:v>
                </c:pt>
                <c:pt idx="8">
                  <c:v>1</c:v>
                </c:pt>
                <c:pt idx="9">
                  <c:v>0</c:v>
                </c:pt>
                <c:pt idx="10">
                  <c:v>0</c:v>
                </c:pt>
                <c:pt idx="11">
                  <c:v>0</c:v>
                </c:pt>
                <c:pt idx="12">
                  <c:v>1</c:v>
                </c:pt>
                <c:pt idx="13">
                  <c:v>1</c:v>
                </c:pt>
                <c:pt idx="14">
                  <c:v>0</c:v>
                </c:pt>
                <c:pt idx="15">
                  <c:v>1</c:v>
                </c:pt>
                <c:pt idx="16">
                  <c:v>0</c:v>
                </c:pt>
                <c:pt idx="17">
                  <c:v>0</c:v>
                </c:pt>
                <c:pt idx="18">
                  <c:v>1</c:v>
                </c:pt>
                <c:pt idx="19">
                  <c:v>1</c:v>
                </c:pt>
                <c:pt idx="20">
                  <c:v>1</c:v>
                </c:pt>
                <c:pt idx="21">
                  <c:v>5</c:v>
                </c:pt>
                <c:pt idx="22">
                  <c:v>2</c:v>
                </c:pt>
                <c:pt idx="23">
                  <c:v>0</c:v>
                </c:pt>
                <c:pt idx="24">
                  <c:v>0</c:v>
                </c:pt>
                <c:pt idx="25">
                  <c:v>1</c:v>
                </c:pt>
                <c:pt idx="26">
                  <c:v>1</c:v>
                </c:pt>
                <c:pt idx="27">
                  <c:v>0</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排出量比較シート!$DJ$21:$DJ$50</c:f>
              <c:numCache>
                <c:formatCode>#,##0;;</c:formatCode>
                <c:ptCount val="30"/>
                <c:pt idx="0">
                  <c:v>0</c:v>
                </c:pt>
                <c:pt idx="1">
                  <c:v>0</c:v>
                </c:pt>
                <c:pt idx="2">
                  <c:v>0</c:v>
                </c:pt>
                <c:pt idx="3">
                  <c:v>0</c:v>
                </c:pt>
                <c:pt idx="4">
                  <c:v>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排出量比較シート!$DL$21:$DL$50</c:f>
              <c:numCache>
                <c:formatCode>#,##0;;</c:formatCode>
                <c:ptCount val="30"/>
                <c:pt idx="0">
                  <c:v>7</c:v>
                </c:pt>
                <c:pt idx="1">
                  <c:v>4</c:v>
                </c:pt>
                <c:pt idx="2">
                  <c:v>7</c:v>
                </c:pt>
                <c:pt idx="3">
                  <c:v>3</c:v>
                </c:pt>
                <c:pt idx="4">
                  <c:v>5</c:v>
                </c:pt>
                <c:pt idx="5">
                  <c:v>1</c:v>
                </c:pt>
                <c:pt idx="6">
                  <c:v>1</c:v>
                </c:pt>
                <c:pt idx="7">
                  <c:v>3</c:v>
                </c:pt>
                <c:pt idx="8">
                  <c:v>13</c:v>
                </c:pt>
                <c:pt idx="9">
                  <c:v>1</c:v>
                </c:pt>
                <c:pt idx="10">
                  <c:v>2</c:v>
                </c:pt>
                <c:pt idx="11">
                  <c:v>10</c:v>
                </c:pt>
                <c:pt idx="12">
                  <c:v>1</c:v>
                </c:pt>
                <c:pt idx="13">
                  <c:v>5</c:v>
                </c:pt>
                <c:pt idx="14">
                  <c:v>1</c:v>
                </c:pt>
                <c:pt idx="15">
                  <c:v>6</c:v>
                </c:pt>
                <c:pt idx="16">
                  <c:v>15</c:v>
                </c:pt>
                <c:pt idx="17">
                  <c:v>0</c:v>
                </c:pt>
                <c:pt idx="18">
                  <c:v>3</c:v>
                </c:pt>
                <c:pt idx="19">
                  <c:v>2</c:v>
                </c:pt>
                <c:pt idx="20">
                  <c:v>1</c:v>
                </c:pt>
                <c:pt idx="21">
                  <c:v>5</c:v>
                </c:pt>
                <c:pt idx="22">
                  <c:v>2</c:v>
                </c:pt>
                <c:pt idx="23">
                  <c:v>1</c:v>
                </c:pt>
                <c:pt idx="24">
                  <c:v>5</c:v>
                </c:pt>
                <c:pt idx="25">
                  <c:v>4</c:v>
                </c:pt>
                <c:pt idx="26">
                  <c:v>4</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排出量比較シート!$CX$21:$CX$50</c:f>
              <c:numCache>
                <c:formatCode>[=0]#;[&lt;1]0.00;#,##0</c:formatCode>
                <c:ptCount val="30"/>
                <c:pt idx="0">
                  <c:v>54.808</c:v>
                </c:pt>
                <c:pt idx="1">
                  <c:v>518.91099999999994</c:v>
                </c:pt>
                <c:pt idx="2">
                  <c:v>188.30600000000001</c:v>
                </c:pt>
                <c:pt idx="3">
                  <c:v>7.931</c:v>
                </c:pt>
                <c:pt idx="4">
                  <c:v>27.652999999999999</c:v>
                </c:pt>
                <c:pt idx="5">
                  <c:v>0</c:v>
                </c:pt>
                <c:pt idx="6">
                  <c:v>7.0629999999999997</c:v>
                </c:pt>
                <c:pt idx="7">
                  <c:v>7.508</c:v>
                </c:pt>
                <c:pt idx="8">
                  <c:v>108.68600000000001</c:v>
                </c:pt>
                <c:pt idx="9">
                  <c:v>2.698</c:v>
                </c:pt>
                <c:pt idx="10">
                  <c:v>12.343999999999999</c:v>
                </c:pt>
                <c:pt idx="11">
                  <c:v>57.51</c:v>
                </c:pt>
                <c:pt idx="12">
                  <c:v>0</c:v>
                </c:pt>
                <c:pt idx="13">
                  <c:v>20.672999999999998</c:v>
                </c:pt>
                <c:pt idx="14">
                  <c:v>2.2349999999999999</c:v>
                </c:pt>
                <c:pt idx="15">
                  <c:v>15.945</c:v>
                </c:pt>
                <c:pt idx="16">
                  <c:v>240.14599999999999</c:v>
                </c:pt>
                <c:pt idx="17">
                  <c:v>0</c:v>
                </c:pt>
                <c:pt idx="18">
                  <c:v>7.0759999999999996</c:v>
                </c:pt>
                <c:pt idx="19">
                  <c:v>3.5529999999999999</c:v>
                </c:pt>
                <c:pt idx="20">
                  <c:v>0</c:v>
                </c:pt>
                <c:pt idx="21">
                  <c:v>0</c:v>
                </c:pt>
                <c:pt idx="22">
                  <c:v>0</c:v>
                </c:pt>
                <c:pt idx="23">
                  <c:v>2.6960000000000002</c:v>
                </c:pt>
                <c:pt idx="24">
                  <c:v>23.588999999999999</c:v>
                </c:pt>
                <c:pt idx="25">
                  <c:v>48.753999999999998</c:v>
                </c:pt>
                <c:pt idx="26">
                  <c:v>31.866</c:v>
                </c:pt>
                <c:pt idx="27">
                  <c:v>44.091999999999999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12.387</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8.7520000000000007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10.334</c:v>
                </c:pt>
                <c:pt idx="28">
                  <c:v>13.084</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排出量比較シート!$DA$21:$DA$50</c:f>
              <c:numCache>
                <c:formatCode>[=0]#;[&lt;1]0.00;#,##0</c:formatCode>
                <c:ptCount val="30"/>
                <c:pt idx="0">
                  <c:v>0</c:v>
                </c:pt>
                <c:pt idx="1">
                  <c:v>3.9180000000000001</c:v>
                </c:pt>
                <c:pt idx="2">
                  <c:v>0</c:v>
                </c:pt>
                <c:pt idx="3">
                  <c:v>28.065000000000001</c:v>
                </c:pt>
                <c:pt idx="4">
                  <c:v>4.28</c:v>
                </c:pt>
                <c:pt idx="5">
                  <c:v>2.1309999999999998</c:v>
                </c:pt>
                <c:pt idx="6">
                  <c:v>0</c:v>
                </c:pt>
                <c:pt idx="7">
                  <c:v>4.0129999999999999</c:v>
                </c:pt>
                <c:pt idx="8">
                  <c:v>3.4079999999999999</c:v>
                </c:pt>
                <c:pt idx="9">
                  <c:v>0</c:v>
                </c:pt>
                <c:pt idx="10">
                  <c:v>0</c:v>
                </c:pt>
                <c:pt idx="11">
                  <c:v>0</c:v>
                </c:pt>
                <c:pt idx="12">
                  <c:v>2.2639999999999998</c:v>
                </c:pt>
                <c:pt idx="13">
                  <c:v>3.177</c:v>
                </c:pt>
                <c:pt idx="14">
                  <c:v>0</c:v>
                </c:pt>
                <c:pt idx="15">
                  <c:v>4.0380000000000003</c:v>
                </c:pt>
                <c:pt idx="16">
                  <c:v>0</c:v>
                </c:pt>
                <c:pt idx="17">
                  <c:v>0</c:v>
                </c:pt>
                <c:pt idx="18">
                  <c:v>13.635</c:v>
                </c:pt>
                <c:pt idx="19">
                  <c:v>8.6509999999999998</c:v>
                </c:pt>
                <c:pt idx="20">
                  <c:v>9.0990000000000002</c:v>
                </c:pt>
                <c:pt idx="21">
                  <c:v>36.881999999999998</c:v>
                </c:pt>
                <c:pt idx="22">
                  <c:v>9.08</c:v>
                </c:pt>
                <c:pt idx="23">
                  <c:v>0</c:v>
                </c:pt>
                <c:pt idx="24">
                  <c:v>0</c:v>
                </c:pt>
                <c:pt idx="25">
                  <c:v>3.8239999999999998</c:v>
                </c:pt>
                <c:pt idx="26">
                  <c:v>16.361000000000001</c:v>
                </c:pt>
                <c:pt idx="27">
                  <c:v>0</c:v>
                </c:pt>
                <c:pt idx="28">
                  <c:v>7.3689999999999998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排出量比較シート!$DB$21:$DB$50</c:f>
              <c:numCache>
                <c:formatCode>[=0]#;[&lt;1]0.00;#,##0</c:formatCode>
                <c:ptCount val="30"/>
                <c:pt idx="0">
                  <c:v>0</c:v>
                </c:pt>
                <c:pt idx="1">
                  <c:v>0</c:v>
                </c:pt>
                <c:pt idx="2">
                  <c:v>0</c:v>
                </c:pt>
                <c:pt idx="3">
                  <c:v>0</c:v>
                </c:pt>
                <c:pt idx="4">
                  <c:v>85.885000000000005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排出量比較シート!$DD$21:$DD$50</c:f>
              <c:numCache>
                <c:formatCode>[=0]#;[&lt;1]0.00;#,##0</c:formatCode>
                <c:ptCount val="30"/>
                <c:pt idx="0">
                  <c:v>54.808</c:v>
                </c:pt>
                <c:pt idx="1">
                  <c:v>522.82899999999995</c:v>
                </c:pt>
                <c:pt idx="2">
                  <c:v>188.30600000000001</c:v>
                </c:pt>
                <c:pt idx="3">
                  <c:v>35.996000000000002</c:v>
                </c:pt>
                <c:pt idx="4">
                  <c:v>117.81800000000001</c:v>
                </c:pt>
                <c:pt idx="5">
                  <c:v>2.1309999999999998</c:v>
                </c:pt>
                <c:pt idx="6">
                  <c:v>7.0629999999999997</c:v>
                </c:pt>
                <c:pt idx="7">
                  <c:v>11.521000000000001</c:v>
                </c:pt>
                <c:pt idx="8">
                  <c:v>112.09400000000001</c:v>
                </c:pt>
                <c:pt idx="9">
                  <c:v>2.698</c:v>
                </c:pt>
                <c:pt idx="10">
                  <c:v>12.343999999999999</c:v>
                </c:pt>
                <c:pt idx="11">
                  <c:v>66.262</c:v>
                </c:pt>
                <c:pt idx="12">
                  <c:v>2.2639999999999998</c:v>
                </c:pt>
                <c:pt idx="13">
                  <c:v>23.849999999999998</c:v>
                </c:pt>
                <c:pt idx="14">
                  <c:v>2.2349999999999999</c:v>
                </c:pt>
                <c:pt idx="15">
                  <c:v>32.370000000000005</c:v>
                </c:pt>
                <c:pt idx="16">
                  <c:v>240.14599999999999</c:v>
                </c:pt>
                <c:pt idx="17">
                  <c:v>0</c:v>
                </c:pt>
                <c:pt idx="18">
                  <c:v>20.710999999999999</c:v>
                </c:pt>
                <c:pt idx="19">
                  <c:v>12.204000000000001</c:v>
                </c:pt>
                <c:pt idx="20">
                  <c:v>9.0990000000000002</c:v>
                </c:pt>
                <c:pt idx="21">
                  <c:v>36.881999999999998</c:v>
                </c:pt>
                <c:pt idx="22">
                  <c:v>9.08</c:v>
                </c:pt>
                <c:pt idx="23">
                  <c:v>2.6960000000000002</c:v>
                </c:pt>
                <c:pt idx="24">
                  <c:v>23.588999999999999</c:v>
                </c:pt>
                <c:pt idx="25">
                  <c:v>52.577999999999996</c:v>
                </c:pt>
                <c:pt idx="26">
                  <c:v>48.227000000000004</c:v>
                </c:pt>
                <c:pt idx="27">
                  <c:v>54.426000000000002</c:v>
                </c:pt>
                <c:pt idx="28">
                  <c:v>20.452999999999999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排出量比較シート!$CU$21:$CU$50</c:f>
              <c:numCache>
                <c:formatCode>\(0%\);;</c:formatCode>
                <c:ptCount val="30"/>
                <c:pt idx="0">
                  <c:v>0</c:v>
                </c:pt>
                <c:pt idx="1">
                  <c:v>0.10684005829982481</c:v>
                </c:pt>
                <c:pt idx="2">
                  <c:v>0</c:v>
                </c:pt>
                <c:pt idx="3">
                  <c:v>1</c:v>
                </c:pt>
                <c:pt idx="4">
                  <c:v>9.0048099670294382E-2</c:v>
                </c:pt>
                <c:pt idx="5">
                  <c:v>7.3747226405008109E-2</c:v>
                </c:pt>
                <c:pt idx="6">
                  <c:v>0</c:v>
                </c:pt>
                <c:pt idx="7">
                  <c:v>0.10224191116027218</c:v>
                </c:pt>
                <c:pt idx="8">
                  <c:v>8.9269747545050071E-2</c:v>
                </c:pt>
                <c:pt idx="9">
                  <c:v>0</c:v>
                </c:pt>
                <c:pt idx="10">
                  <c:v>0</c:v>
                </c:pt>
                <c:pt idx="11">
                  <c:v>0</c:v>
                </c:pt>
                <c:pt idx="12">
                  <c:v>0.1095794946075859</c:v>
                </c:pt>
                <c:pt idx="13">
                  <c:v>0.11505480061226699</c:v>
                </c:pt>
                <c:pt idx="14">
                  <c:v>0</c:v>
                </c:pt>
                <c:pt idx="15">
                  <c:v>0.12111968858154686</c:v>
                </c:pt>
                <c:pt idx="16">
                  <c:v>0</c:v>
                </c:pt>
                <c:pt idx="17">
                  <c:v>0</c:v>
                </c:pt>
                <c:pt idx="18">
                  <c:v>0.33367598239723617</c:v>
                </c:pt>
                <c:pt idx="19">
                  <c:v>0.28542375962946209</c:v>
                </c:pt>
                <c:pt idx="20">
                  <c:v>0.3367290668337522</c:v>
                </c:pt>
                <c:pt idx="21">
                  <c:v>0.55644511908152394</c:v>
                </c:pt>
                <c:pt idx="22">
                  <c:v>0.26526315366156134</c:v>
                </c:pt>
                <c:pt idx="23">
                  <c:v>0</c:v>
                </c:pt>
                <c:pt idx="24">
                  <c:v>0</c:v>
                </c:pt>
                <c:pt idx="25">
                  <c:v>0.11259572799128255</c:v>
                </c:pt>
                <c:pt idx="26">
                  <c:v>0.54919364517211622</c:v>
                </c:pt>
                <c:pt idx="27">
                  <c:v>0</c:v>
                </c:pt>
                <c:pt idx="28">
                  <c:v>0.21637398916704478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排出量比較シート!$CM$21:$CM$50</c:f>
              <c:numCache>
                <c:formatCode>\(0%\);;</c:formatCode>
                <c:ptCount val="30"/>
                <c:pt idx="0">
                  <c:v>0.75072963566639717</c:v>
                </c:pt>
                <c:pt idx="1">
                  <c:v>1</c:v>
                </c:pt>
                <c:pt idx="2">
                  <c:v>1</c:v>
                </c:pt>
                <c:pt idx="3">
                  <c:v>0.11049570379175125</c:v>
                </c:pt>
                <c:pt idx="4">
                  <c:v>0.25100919828675605</c:v>
                </c:pt>
                <c:pt idx="5">
                  <c:v>0</c:v>
                </c:pt>
                <c:pt idx="6">
                  <c:v>3.9850562888944174E-2</c:v>
                </c:pt>
                <c:pt idx="7">
                  <c:v>0.15550548409519058</c:v>
                </c:pt>
                <c:pt idx="8">
                  <c:v>0.56501854070287283</c:v>
                </c:pt>
                <c:pt idx="9">
                  <c:v>0.13730073942372925</c:v>
                </c:pt>
                <c:pt idx="10">
                  <c:v>0.37265980315800507</c:v>
                </c:pt>
                <c:pt idx="11">
                  <c:v>0.4327848610183036</c:v>
                </c:pt>
                <c:pt idx="12">
                  <c:v>0</c:v>
                </c:pt>
                <c:pt idx="13">
                  <c:v>0.41520233960302244</c:v>
                </c:pt>
                <c:pt idx="14">
                  <c:v>6.7111139481531121E-2</c:v>
                </c:pt>
                <c:pt idx="15">
                  <c:v>0.46879619812139006</c:v>
                </c:pt>
                <c:pt idx="16">
                  <c:v>1</c:v>
                </c:pt>
                <c:pt idx="17">
                  <c:v>0</c:v>
                </c:pt>
                <c:pt idx="18">
                  <c:v>0.26363531268349999</c:v>
                </c:pt>
                <c:pt idx="19">
                  <c:v>6.5896359201622345E-2</c:v>
                </c:pt>
                <c:pt idx="20">
                  <c:v>0</c:v>
                </c:pt>
                <c:pt idx="21">
                  <c:v>0</c:v>
                </c:pt>
                <c:pt idx="22">
                  <c:v>0</c:v>
                </c:pt>
                <c:pt idx="23">
                  <c:v>4.486162282223078E-2</c:v>
                </c:pt>
                <c:pt idx="24">
                  <c:v>9.58232266320964E-2</c:v>
                </c:pt>
                <c:pt idx="25">
                  <c:v>0.43986637463988598</c:v>
                </c:pt>
                <c:pt idx="26">
                  <c:v>0.46468731709152084</c:v>
                </c:pt>
                <c:pt idx="27">
                  <c:v>0.2867925768850535</c:v>
                </c:pt>
                <c:pt idx="28">
                  <c:v>0.23398999841137919</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排出量比較シート!$BV$21:$BV$50</c:f>
              <c:numCache>
                <c:formatCode>0%</c:formatCode>
                <c:ptCount val="30"/>
                <c:pt idx="0">
                  <c:v>0.35642433753990926</c:v>
                </c:pt>
                <c:pt idx="1">
                  <c:v>0.68445454786738058</c:v>
                </c:pt>
                <c:pt idx="2">
                  <c:v>0.49798230735951665</c:v>
                </c:pt>
                <c:pt idx="3">
                  <c:v>0.42232695599678904</c:v>
                </c:pt>
                <c:pt idx="4">
                  <c:v>0.39057240291615308</c:v>
                </c:pt>
                <c:pt idx="5">
                  <c:v>0.19015637549565156</c:v>
                </c:pt>
                <c:pt idx="6">
                  <c:v>0.55739979805438478</c:v>
                </c:pt>
                <c:pt idx="7">
                  <c:v>0.24843482085202576</c:v>
                </c:pt>
                <c:pt idx="8">
                  <c:v>0.57028672883443932</c:v>
                </c:pt>
                <c:pt idx="9">
                  <c:v>0.11947775251590945</c:v>
                </c:pt>
                <c:pt idx="10">
                  <c:v>0.18973662561877891</c:v>
                </c:pt>
                <c:pt idx="11">
                  <c:v>0.42862052342866647</c:v>
                </c:pt>
                <c:pt idx="12">
                  <c:v>0.16870282457156652</c:v>
                </c:pt>
                <c:pt idx="13">
                  <c:v>0.26106627020632456</c:v>
                </c:pt>
                <c:pt idx="14">
                  <c:v>0.21864729535774041</c:v>
                </c:pt>
                <c:pt idx="15">
                  <c:v>0.28090402082008359</c:v>
                </c:pt>
                <c:pt idx="16">
                  <c:v>0.56045546924355405</c:v>
                </c:pt>
                <c:pt idx="17">
                  <c:v>0.47562719692575095</c:v>
                </c:pt>
                <c:pt idx="18">
                  <c:v>0.16474794384900332</c:v>
                </c:pt>
                <c:pt idx="19">
                  <c:v>0.29285515607184009</c:v>
                </c:pt>
                <c:pt idx="20">
                  <c:v>0.15570021134717429</c:v>
                </c:pt>
                <c:pt idx="21">
                  <c:v>2.1998397470107317E-2</c:v>
                </c:pt>
                <c:pt idx="22">
                  <c:v>0.11326294450620764</c:v>
                </c:pt>
                <c:pt idx="23">
                  <c:v>0.32401507862754836</c:v>
                </c:pt>
                <c:pt idx="24">
                  <c:v>0.67744258043588368</c:v>
                </c:pt>
                <c:pt idx="25">
                  <c:v>0.43772243910039871</c:v>
                </c:pt>
                <c:pt idx="26">
                  <c:v>0.34670172771946473</c:v>
                </c:pt>
                <c:pt idx="27">
                  <c:v>0.58030321804272578</c:v>
                </c:pt>
                <c:pt idx="28">
                  <c:v>0.26693856035012908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排出量比較シート!$BZ$21:$BZ$50</c:f>
              <c:numCache>
                <c:formatCode>0%</c:formatCode>
                <c:ptCount val="30"/>
                <c:pt idx="0">
                  <c:v>0.17531645827769307</c:v>
                </c:pt>
                <c:pt idx="1">
                  <c:v>8.8795160411478891E-2</c:v>
                </c:pt>
                <c:pt idx="2">
                  <c:v>0.12789817556928601</c:v>
                </c:pt>
                <c:pt idx="3">
                  <c:v>0.1231190711448899</c:v>
                </c:pt>
                <c:pt idx="4">
                  <c:v>0.16850708021295216</c:v>
                </c:pt>
                <c:pt idx="5">
                  <c:v>0.14003101020109357</c:v>
                </c:pt>
                <c:pt idx="6">
                  <c:v>7.4754259046015181E-2</c:v>
                </c:pt>
                <c:pt idx="7">
                  <c:v>0.20196406964050156</c:v>
                </c:pt>
                <c:pt idx="8">
                  <c:v>0.11318207149347365</c:v>
                </c:pt>
                <c:pt idx="9">
                  <c:v>0.1841079377835482</c:v>
                </c:pt>
                <c:pt idx="10">
                  <c:v>0.19825529132857431</c:v>
                </c:pt>
                <c:pt idx="11">
                  <c:v>8.7178591230133953E-2</c:v>
                </c:pt>
                <c:pt idx="12">
                  <c:v>0.19807893516163411</c:v>
                </c:pt>
                <c:pt idx="13">
                  <c:v>0.14478365054390699</c:v>
                </c:pt>
                <c:pt idx="14">
                  <c:v>0.25987866957952116</c:v>
                </c:pt>
                <c:pt idx="15">
                  <c:v>0.15495884568581347</c:v>
                </c:pt>
                <c:pt idx="16">
                  <c:v>0.10387639399759513</c:v>
                </c:pt>
                <c:pt idx="17">
                  <c:v>0.13206631275924022</c:v>
                </c:pt>
                <c:pt idx="18">
                  <c:v>0.25082218960380087</c:v>
                </c:pt>
                <c:pt idx="19">
                  <c:v>0.16462480637007806</c:v>
                </c:pt>
                <c:pt idx="20">
                  <c:v>0.1904837511403141</c:v>
                </c:pt>
                <c:pt idx="21">
                  <c:v>0.41558822076567625</c:v>
                </c:pt>
                <c:pt idx="22">
                  <c:v>0.21677860724656625</c:v>
                </c:pt>
                <c:pt idx="23">
                  <c:v>0.17018238620105194</c:v>
                </c:pt>
                <c:pt idx="24">
                  <c:v>8.2409654099430046E-2</c:v>
                </c:pt>
                <c:pt idx="25">
                  <c:v>0.13412362779911402</c:v>
                </c:pt>
                <c:pt idx="26">
                  <c:v>0.15061686878426181</c:v>
                </c:pt>
                <c:pt idx="27">
                  <c:v>8.8068604742986167E-2</c:v>
                </c:pt>
                <c:pt idx="28">
                  <c:v>0.16258166896729073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排出量比較シート!$CA$21:$CA$50</c:f>
              <c:numCache>
                <c:formatCode>0%</c:formatCode>
                <c:ptCount val="30"/>
                <c:pt idx="0">
                  <c:v>0.17065793736565757</c:v>
                </c:pt>
                <c:pt idx="1">
                  <c:v>0.10601744261070661</c:v>
                </c:pt>
                <c:pt idx="2">
                  <c:v>0.15957115893334259</c:v>
                </c:pt>
                <c:pt idx="3">
                  <c:v>0.12921496864139545</c:v>
                </c:pt>
                <c:pt idx="4">
                  <c:v>0.17859903827709286</c:v>
                </c:pt>
                <c:pt idx="5">
                  <c:v>0.30016914292442276</c:v>
                </c:pt>
                <c:pt idx="6">
                  <c:v>0.17311052507339095</c:v>
                </c:pt>
                <c:pt idx="7">
                  <c:v>0.18731795731809484</c:v>
                </c:pt>
                <c:pt idx="8">
                  <c:v>0.1108547924871956</c:v>
                </c:pt>
                <c:pt idx="9">
                  <c:v>0.22615435452894206</c:v>
                </c:pt>
                <c:pt idx="10">
                  <c:v>0.25648424538210413</c:v>
                </c:pt>
                <c:pt idx="11">
                  <c:v>8.7708191663413829E-2</c:v>
                </c:pt>
                <c:pt idx="12">
                  <c:v>0.23627653281042393</c:v>
                </c:pt>
                <c:pt idx="13">
                  <c:v>0.22499174309957307</c:v>
                </c:pt>
                <c:pt idx="14">
                  <c:v>0.18841974986270596</c:v>
                </c:pt>
                <c:pt idx="15">
                  <c:v>0.26420678889737648</c:v>
                </c:pt>
                <c:pt idx="16">
                  <c:v>0.12045390312159074</c:v>
                </c:pt>
                <c:pt idx="17">
                  <c:v>0.12084280949707185</c:v>
                </c:pt>
                <c:pt idx="18">
                  <c:v>0.22994496970922282</c:v>
                </c:pt>
                <c:pt idx="19">
                  <c:v>0.16395739139146809</c:v>
                </c:pt>
                <c:pt idx="20">
                  <c:v>0.26395026820419942</c:v>
                </c:pt>
                <c:pt idx="21">
                  <c:v>0.24441725599851147</c:v>
                </c:pt>
                <c:pt idx="22">
                  <c:v>0.22984961708984325</c:v>
                </c:pt>
                <c:pt idx="23">
                  <c:v>0.16042088002796739</c:v>
                </c:pt>
                <c:pt idx="24">
                  <c:v>6.6327133333694527E-2</c:v>
                </c:pt>
                <c:pt idx="25">
                  <c:v>0.18433179240102071</c:v>
                </c:pt>
                <c:pt idx="26">
                  <c:v>0.22346811223768029</c:v>
                </c:pt>
                <c:pt idx="27">
                  <c:v>0.14989325614814258</c:v>
                </c:pt>
                <c:pt idx="28">
                  <c:v>0.25007576986947494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排出量比較シート!$CB$21:$CB$50</c:f>
              <c:numCache>
                <c:formatCode>0%</c:formatCode>
                <c:ptCount val="30"/>
                <c:pt idx="0">
                  <c:v>0.2976012668167401</c:v>
                </c:pt>
                <c:pt idx="1">
                  <c:v>0.11528449487262615</c:v>
                </c:pt>
                <c:pt idx="2">
                  <c:v>0.21014962909030402</c:v>
                </c:pt>
                <c:pt idx="3">
                  <c:v>0.30427146501500968</c:v>
                </c:pt>
                <c:pt idx="4">
                  <c:v>0.2482460181314603</c:v>
                </c:pt>
                <c:pt idx="5">
                  <c:v>0.36118269608971582</c:v>
                </c:pt>
                <c:pt idx="6">
                  <c:v>0.18577992140968988</c:v>
                </c:pt>
                <c:pt idx="7">
                  <c:v>0.33140833871886372</c:v>
                </c:pt>
                <c:pt idx="8">
                  <c:v>0.1999901496093304</c:v>
                </c:pt>
                <c:pt idx="9">
                  <c:v>0.44780367984903519</c:v>
                </c:pt>
                <c:pt idx="10">
                  <c:v>0.32887752870449177</c:v>
                </c:pt>
                <c:pt idx="11">
                  <c:v>0.39649269367778567</c:v>
                </c:pt>
                <c:pt idx="12">
                  <c:v>0.35042382856216592</c:v>
                </c:pt>
                <c:pt idx="13">
                  <c:v>0.3555636233699051</c:v>
                </c:pt>
                <c:pt idx="14">
                  <c:v>0.31885914409876498</c:v>
                </c:pt>
                <c:pt idx="15">
                  <c:v>0.27330000317802644</c:v>
                </c:pt>
                <c:pt idx="16">
                  <c:v>0.20484742410507131</c:v>
                </c:pt>
                <c:pt idx="17">
                  <c:v>0.27146368081793693</c:v>
                </c:pt>
                <c:pt idx="18">
                  <c:v>0.32645281900881612</c:v>
                </c:pt>
                <c:pt idx="19">
                  <c:v>0.36483269785357281</c:v>
                </c:pt>
                <c:pt idx="20">
                  <c:v>0.37056950907550285</c:v>
                </c:pt>
                <c:pt idx="21">
                  <c:v>0.26852540872771252</c:v>
                </c:pt>
                <c:pt idx="22">
                  <c:v>0.42391123997012897</c:v>
                </c:pt>
                <c:pt idx="23">
                  <c:v>0.34538165514343216</c:v>
                </c:pt>
                <c:pt idx="24">
                  <c:v>0.16240407214808961</c:v>
                </c:pt>
                <c:pt idx="25">
                  <c:v>0.23167318325556188</c:v>
                </c:pt>
                <c:pt idx="26">
                  <c:v>0.26466195723293934</c:v>
                </c:pt>
                <c:pt idx="27">
                  <c:v>0.16765330966241462</c:v>
                </c:pt>
                <c:pt idx="28">
                  <c:v>0.29740833485730622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排出量比較シート!$CH$21:$CH$50</c:f>
              <c:numCache>
                <c:formatCode>0%</c:formatCode>
                <c:ptCount val="30"/>
                <c:pt idx="0">
                  <c:v>0</c:v>
                </c:pt>
                <c:pt idx="1">
                  <c:v>5.4483542378077543E-3</c:v>
                </c:pt>
                <c:pt idx="2">
                  <c:v>4.3987290475505734E-3</c:v>
                </c:pt>
                <c:pt idx="3">
                  <c:v>2.1067539201915841E-2</c:v>
                </c:pt>
                <c:pt idx="4">
                  <c:v>1.4075460462341661E-2</c:v>
                </c:pt>
                <c:pt idx="5">
                  <c:v>8.4607752891162138E-3</c:v>
                </c:pt>
                <c:pt idx="6">
                  <c:v>8.9554964165191094E-3</c:v>
                </c:pt>
                <c:pt idx="7">
                  <c:v>3.0874813470514108E-2</c:v>
                </c:pt>
                <c:pt idx="8">
                  <c:v>5.6862575755611032E-3</c:v>
                </c:pt>
                <c:pt idx="9">
                  <c:v>2.2456275322565254E-2</c:v>
                </c:pt>
                <c:pt idx="10">
                  <c:v>2.6646308966050872E-2</c:v>
                </c:pt>
                <c:pt idx="11">
                  <c:v>0</c:v>
                </c:pt>
                <c:pt idx="12">
                  <c:v>4.6517878894209538E-2</c:v>
                </c:pt>
                <c:pt idx="13">
                  <c:v>1.359471278029039E-2</c:v>
                </c:pt>
                <c:pt idx="14">
                  <c:v>1.419514110126756E-2</c:v>
                </c:pt>
                <c:pt idx="15">
                  <c:v>2.6630341418699945E-2</c:v>
                </c:pt>
                <c:pt idx="16">
                  <c:v>1.0366809532188761E-2</c:v>
                </c:pt>
                <c:pt idx="17">
                  <c:v>0</c:v>
                </c:pt>
                <c:pt idx="18">
                  <c:v>2.8032077829156843E-2</c:v>
                </c:pt>
                <c:pt idx="19">
                  <c:v>1.3729948313040977E-2</c:v>
                </c:pt>
                <c:pt idx="20">
                  <c:v>1.9296260232809288E-2</c:v>
                </c:pt>
                <c:pt idx="21">
                  <c:v>4.9470717037992558E-2</c:v>
                </c:pt>
                <c:pt idx="22">
                  <c:v>1.6197591187253862E-2</c:v>
                </c:pt>
                <c:pt idx="23">
                  <c:v>0</c:v>
                </c:pt>
                <c:pt idx="24">
                  <c:v>1.1416559982902096E-2</c:v>
                </c:pt>
                <c:pt idx="25">
                  <c:v>1.2148957443904748E-2</c:v>
                </c:pt>
                <c:pt idx="26">
                  <c:v>1.45513340256539E-2</c:v>
                </c:pt>
                <c:pt idx="27">
                  <c:v>1.4081611403730945E-2</c:v>
                </c:pt>
                <c:pt idx="28">
                  <c:v>2.2995665955799074E-2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c:ext uri="{02D57815-91ED-43cb-92C2-25804820EDAC}">
                        <c15:formulaRef>
                          <c15:sqref>排出量比較シート!$BW$21:$BW$50</c15:sqref>
                        </c15:formulaRef>
                      </c:ext>
                    </c:extLst>
                    <c:numCache>
                      <c:formatCode>0%</c:formatCode>
                      <c:ptCount val="30"/>
                      <c:pt idx="0">
                        <c:v>0.27092439407638724</c:v>
                      </c:pt>
                      <c:pt idx="1">
                        <c:v>0.65938342631059621</c:v>
                      </c:pt>
                      <c:pt idx="2">
                        <c:v>0.43195642471624818</c:v>
                      </c:pt>
                      <c:pt idx="3">
                        <c:v>0.34819505538399387</c:v>
                      </c:pt>
                      <c:pt idx="4">
                        <c:v>0.34974769575622078</c:v>
                      </c:pt>
                      <c:pt idx="5">
                        <c:v>5.2925293997622823E-2</c:v>
                      </c:pt>
                      <c:pt idx="6">
                        <c:v>0.50268632507403299</c:v>
                      </c:pt>
                      <c:pt idx="7">
                        <c:v>0.18379008166852204</c:v>
                      </c:pt>
                      <c:pt idx="8">
                        <c:v>0.55552371389010791</c:v>
                      </c:pt>
                      <c:pt idx="9">
                        <c:v>7.1698025812040725E-2</c:v>
                      </c:pt>
                      <c:pt idx="10">
                        <c:v>0.1536923268989647</c:v>
                      </c:pt>
                      <c:pt idx="11">
                        <c:v>0.30723370649166254</c:v>
                      </c:pt>
                      <c:pt idx="12">
                        <c:v>0.13211793844692352</c:v>
                      </c:pt>
                      <c:pt idx="13">
                        <c:v>0.21171161840031499</c:v>
                      </c:pt>
                      <c:pt idx="14">
                        <c:v>0.19817436994518703</c:v>
                      </c:pt>
                      <c:pt idx="15">
                        <c:v>0.16672438488274385</c:v>
                      </c:pt>
                      <c:pt idx="16">
                        <c:v>0.54840235249476632</c:v>
                      </c:pt>
                      <c:pt idx="17">
                        <c:v>0.46601360880523474</c:v>
                      </c:pt>
                      <c:pt idx="18">
                        <c:v>0.13787847331236433</c:v>
                      </c:pt>
                      <c:pt idx="19">
                        <c:v>2.5819592806105553E-2</c:v>
                      </c:pt>
                      <c:pt idx="20">
                        <c:v>8.592979245954277E-2</c:v>
                      </c:pt>
                      <c:pt idx="21">
                        <c:v>9.8758549692555767E-3</c:v>
                      </c:pt>
                      <c:pt idx="22">
                        <c:v>3.5996445393725901E-2</c:v>
                      </c:pt>
                      <c:pt idx="23">
                        <c:v>0.16520196862615605</c:v>
                      </c:pt>
                      <c:pt idx="24">
                        <c:v>0.64436723252859629</c:v>
                      </c:pt>
                      <c:pt idx="25">
                        <c:v>0.3131075426551696</c:v>
                      </c:pt>
                      <c:pt idx="26">
                        <c:v>0.2778032223911151</c:v>
                      </c:pt>
                      <c:pt idx="27">
                        <c:v>0.49522693767316178</c:v>
                      </c:pt>
                      <c:pt idx="28">
                        <c:v>0.15494479982800496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7.7176404040448371E-3</c:v>
                      </c:pt>
                      <c:pt idx="1">
                        <c:v>5.809793430022814E-3</c:v>
                      </c:pt>
                      <c:pt idx="2">
                        <c:v>1.7795764383276746E-2</c:v>
                      </c:pt>
                      <c:pt idx="3">
                        <c:v>8.5743763619441013E-3</c:v>
                      </c:pt>
                      <c:pt idx="4">
                        <c:v>1.3092910693155286E-2</c:v>
                      </c:pt>
                      <c:pt idx="5">
                        <c:v>1.7094006707178144E-2</c:v>
                      </c:pt>
                      <c:pt idx="6">
                        <c:v>8.9993371075653486E-3</c:v>
                      </c:pt>
                      <c:pt idx="7">
                        <c:v>1.909163604610227E-2</c:v>
                      </c:pt>
                      <c:pt idx="8">
                        <c:v>8.5242056171619847E-3</c:v>
                      </c:pt>
                      <c:pt idx="9">
                        <c:v>1.2875143618919737E-2</c:v>
                      </c:pt>
                      <c:pt idx="10">
                        <c:v>1.2143319706767172E-2</c:v>
                      </c:pt>
                      <c:pt idx="11">
                        <c:v>6.3937848067593082E-3</c:v>
                      </c:pt>
                      <c:pt idx="12">
                        <c:v>6.0917301604720515E-3</c:v>
                      </c:pt>
                      <c:pt idx="13">
                        <c:v>9.9395993908387038E-3</c:v>
                      </c:pt>
                      <c:pt idx="14">
                        <c:v>1.270541102980749E-2</c:v>
                      </c:pt>
                      <c:pt idx="15">
                        <c:v>1.7202593305044745E-2</c:v>
                      </c:pt>
                      <c:pt idx="16">
                        <c:v>6.1794339165163401E-3</c:v>
                      </c:pt>
                      <c:pt idx="17">
                        <c:v>9.6135881205162716E-3</c:v>
                      </c:pt>
                      <c:pt idx="18">
                        <c:v>1.5741963197620175E-2</c:v>
                      </c:pt>
                      <c:pt idx="19">
                        <c:v>1.2405760279025931E-2</c:v>
                      </c:pt>
                      <c:pt idx="20">
                        <c:v>1.130035115746981E-2</c:v>
                      </c:pt>
                      <c:pt idx="21">
                        <c:v>1.212254250085174E-2</c:v>
                      </c:pt>
                      <c:pt idx="22">
                        <c:v>1.1029276286211592E-2</c:v>
                      </c:pt>
                      <c:pt idx="23">
                        <c:v>8.5231034404767841E-3</c:v>
                      </c:pt>
                      <c:pt idx="24">
                        <c:v>4.9655262501645528E-3</c:v>
                      </c:pt>
                      <c:pt idx="25">
                        <c:v>9.9532390719183732E-3</c:v>
                      </c:pt>
                      <c:pt idx="26">
                        <c:v>9.5880246873124974E-3</c:v>
                      </c:pt>
                      <c:pt idx="27">
                        <c:v>4.163070837634909E-3</c:v>
                      </c:pt>
                      <c:pt idx="28">
                        <c:v>2.1734095268615972E-2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7.7782303059477184E-2</c:v>
                      </c:pt>
                      <c:pt idx="1">
                        <c:v>1.9261328126761484E-2</c:v>
                      </c:pt>
                      <c:pt idx="2">
                        <c:v>4.8230118259991774E-2</c:v>
                      </c:pt>
                      <c:pt idx="3">
                        <c:v>6.5557524250851096E-2</c:v>
                      </c:pt>
                      <c:pt idx="4">
                        <c:v>2.7731796466777023E-2</c:v>
                      </c:pt>
                      <c:pt idx="5">
                        <c:v>0.12013707479085063</c:v>
                      </c:pt>
                      <c:pt idx="6">
                        <c:v>4.5714135872786568E-2</c:v>
                      </c:pt>
                      <c:pt idx="7">
                        <c:v>4.5553103137401449E-2</c:v>
                      </c:pt>
                      <c:pt idx="8">
                        <c:v>6.2388093271694735E-3</c:v>
                      </c:pt>
                      <c:pt idx="9">
                        <c:v>3.4904583084948995E-2</c:v>
                      </c:pt>
                      <c:pt idx="10">
                        <c:v>2.3900979013047045E-2</c:v>
                      </c:pt>
                      <c:pt idx="11">
                        <c:v>0.11499303213024466</c:v>
                      </c:pt>
                      <c:pt idx="12">
                        <c:v>3.0493155964170942E-2</c:v>
                      </c:pt>
                      <c:pt idx="13">
                        <c:v>3.9415052415170897E-2</c:v>
                      </c:pt>
                      <c:pt idx="14">
                        <c:v>7.7675143827459102E-3</c:v>
                      </c:pt>
                      <c:pt idx="15">
                        <c:v>9.697704263229498E-2</c:v>
                      </c:pt>
                      <c:pt idx="16">
                        <c:v>5.8736828322714027E-3</c:v>
                      </c:pt>
                      <c:pt idx="17">
                        <c:v>0</c:v>
                      </c:pt>
                      <c:pt idx="18">
                        <c:v>1.1127507339018811E-2</c:v>
                      </c:pt>
                      <c:pt idx="19">
                        <c:v>0.25462980298670862</c:v>
                      </c:pt>
                      <c:pt idx="20">
                        <c:v>5.8470067730161709E-2</c:v>
                      </c:pt>
                      <c:pt idx="21">
                        <c:v>0</c:v>
                      </c:pt>
                      <c:pt idx="22">
                        <c:v>6.6237222826270134E-2</c:v>
                      </c:pt>
                      <c:pt idx="23">
                        <c:v>0.15029000656091557</c:v>
                      </c:pt>
                      <c:pt idx="24">
                        <c:v>2.8109821657122926E-2</c:v>
                      </c:pt>
                      <c:pt idx="25">
                        <c:v>0.11466165737331073</c:v>
                      </c:pt>
                      <c:pt idx="26">
                        <c:v>5.9310480641037104E-2</c:v>
                      </c:pt>
                      <c:pt idx="27">
                        <c:v>8.0913209531929056E-2</c:v>
                      </c:pt>
                      <c:pt idx="28">
                        <c:v>9.0259665253508134E-2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0.28865617196184801</c:v>
                      </c:pt>
                      <c:pt idx="1">
                        <c:v>0.10952639298613269</c:v>
                      </c:pt>
                      <c:pt idx="2">
                        <c:v>0.20380339567992403</c:v>
                      </c:pt>
                      <c:pt idx="3">
                        <c:v>0.2938620521667516</c:v>
                      </c:pt>
                      <c:pt idx="4">
                        <c:v>0.18426318079140125</c:v>
                      </c:pt>
                      <c:pt idx="5">
                        <c:v>0.35220682286924981</c:v>
                      </c:pt>
                      <c:pt idx="6">
                        <c:v>0.18008556790186037</c:v>
                      </c:pt>
                      <c:pt idx="7">
                        <c:v>0.32188614796136289</c:v>
                      </c:pt>
                      <c:pt idx="8">
                        <c:v>0.19472018993952339</c:v>
                      </c:pt>
                      <c:pt idx="9">
                        <c:v>0.43677238980728567</c:v>
                      </c:pt>
                      <c:pt idx="10">
                        <c:v>0.31849525425907027</c:v>
                      </c:pt>
                      <c:pt idx="11">
                        <c:v>0.22278227843156573</c:v>
                      </c:pt>
                      <c:pt idx="12">
                        <c:v>0.33318584782285682</c:v>
                      </c:pt>
                      <c:pt idx="13">
                        <c:v>0.34631067603845966</c:v>
                      </c:pt>
                      <c:pt idx="14">
                        <c:v>0.30189725651723676</c:v>
                      </c:pt>
                      <c:pt idx="15">
                        <c:v>0.26484141568783648</c:v>
                      </c:pt>
                      <c:pt idx="16">
                        <c:v>0.19818506086359317</c:v>
                      </c:pt>
                      <c:pt idx="17">
                        <c:v>0.26255776086239019</c:v>
                      </c:pt>
                      <c:pt idx="18">
                        <c:v>0.31563565419595224</c:v>
                      </c:pt>
                      <c:pt idx="19">
                        <c:v>0.31166097245500207</c:v>
                      </c:pt>
                      <c:pt idx="20">
                        <c:v>0.35833948194357951</c:v>
                      </c:pt>
                      <c:pt idx="21">
                        <c:v>0.25785950270374558</c:v>
                      </c:pt>
                      <c:pt idx="22">
                        <c:v>0.35962823075231282</c:v>
                      </c:pt>
                      <c:pt idx="23">
                        <c:v>0.33595632552541338</c:v>
                      </c:pt>
                      <c:pt idx="24">
                        <c:v>0.15757793839507289</c:v>
                      </c:pt>
                      <c:pt idx="25">
                        <c:v>0.22481343538187684</c:v>
                      </c:pt>
                      <c:pt idx="26">
                        <c:v>0.25584876386688482</c:v>
                      </c:pt>
                      <c:pt idx="27">
                        <c:v>0.1621125112680406</c:v>
                      </c:pt>
                      <c:pt idx="28">
                        <c:v>0.289003878650268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0.12468729684701838</c:v>
                      </c:pt>
                      <c:pt idx="1">
                        <c:v>5.6591843427671491E-2</c:v>
                      </c:pt>
                      <c:pt idx="2">
                        <c:v>9.8237835592060549E-2</c:v>
                      </c:pt>
                      <c:pt idx="3">
                        <c:v>0.1523728947386192</c:v>
                      </c:pt>
                      <c:pt idx="4">
                        <c:v>9.4469381867013535E-2</c:v>
                      </c:pt>
                      <c:pt idx="5">
                        <c:v>0.13115137888966574</c:v>
                      </c:pt>
                      <c:pt idx="6">
                        <c:v>7.7332299416500772E-2</c:v>
                      </c:pt>
                      <c:pt idx="7">
                        <c:v>0.1426136658026215</c:v>
                      </c:pt>
                      <c:pt idx="8">
                        <c:v>9.0180859096522931E-2</c:v>
                      </c:pt>
                      <c:pt idx="9">
                        <c:v>0.18054907683666852</c:v>
                      </c:pt>
                      <c:pt idx="10">
                        <c:v>0.16392012205061354</c:v>
                      </c:pt>
                      <c:pt idx="11">
                        <c:v>8.1182895353019452E-2</c:v>
                      </c:pt>
                      <c:pt idx="12">
                        <c:v>0.21241213712803469</c:v>
                      </c:pt>
                      <c:pt idx="13">
                        <c:v>0.15540496374858548</c:v>
                      </c:pt>
                      <c:pt idx="14">
                        <c:v>0.16538117912879813</c:v>
                      </c:pt>
                      <c:pt idx="15">
                        <c:v>0.11761525445221058</c:v>
                      </c:pt>
                      <c:pt idx="16">
                        <c:v>0.1062925541450009</c:v>
                      </c:pt>
                      <c:pt idx="17">
                        <c:v>0.13522664445685695</c:v>
                      </c:pt>
                      <c:pt idx="18">
                        <c:v>0.17099915362191503</c:v>
                      </c:pt>
                      <c:pt idx="19">
                        <c:v>0.13253886255662048</c:v>
                      </c:pt>
                      <c:pt idx="20">
                        <c:v>0.21979228662439818</c:v>
                      </c:pt>
                      <c:pt idx="21">
                        <c:v>0.16617190540195306</c:v>
                      </c:pt>
                      <c:pt idx="22">
                        <c:v>0.16658094527141337</c:v>
                      </c:pt>
                      <c:pt idx="23">
                        <c:v>0.14500430172582882</c:v>
                      </c:pt>
                      <c:pt idx="24">
                        <c:v>7.5643539425983855E-2</c:v>
                      </c:pt>
                      <c:pt idx="25">
                        <c:v>0.11334047130209585</c:v>
                      </c:pt>
                      <c:pt idx="26">
                        <c:v>0.13776922593203125</c:v>
                      </c:pt>
                      <c:pt idx="27">
                        <c:v>8.4284339437510722E-2</c:v>
                      </c:pt>
                      <c:pt idx="28">
                        <c:v>0.11891604571941972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0.16396887511482966</c:v>
                      </c:pt>
                      <c:pt idx="1">
                        <c:v>5.2934549558461184E-2</c:v>
                      </c:pt>
                      <c:pt idx="2">
                        <c:v>0.10556556008786348</c:v>
                      </c:pt>
                      <c:pt idx="3">
                        <c:v>0.14148915742813242</c:v>
                      </c:pt>
                      <c:pt idx="4">
                        <c:v>8.9793798924387727E-2</c:v>
                      </c:pt>
                      <c:pt idx="5">
                        <c:v>0.22105544397958413</c:v>
                      </c:pt>
                      <c:pt idx="6">
                        <c:v>0.10275326848535962</c:v>
                      </c:pt>
                      <c:pt idx="7">
                        <c:v>0.17927248215874139</c:v>
                      </c:pt>
                      <c:pt idx="8">
                        <c:v>0.10453933084300046</c:v>
                      </c:pt>
                      <c:pt idx="9">
                        <c:v>0.25622331297061712</c:v>
                      </c:pt>
                      <c:pt idx="10">
                        <c:v>0.1545751322084567</c:v>
                      </c:pt>
                      <c:pt idx="11">
                        <c:v>0.14159938307854628</c:v>
                      </c:pt>
                      <c:pt idx="12">
                        <c:v>0.12077371069482218</c:v>
                      </c:pt>
                      <c:pt idx="13">
                        <c:v>0.19090571228987413</c:v>
                      </c:pt>
                      <c:pt idx="14">
                        <c:v>0.13651607738843863</c:v>
                      </c:pt>
                      <c:pt idx="15">
                        <c:v>0.1472261612356259</c:v>
                      </c:pt>
                      <c:pt idx="16">
                        <c:v>9.1892506718592254E-2</c:v>
                      </c:pt>
                      <c:pt idx="17">
                        <c:v>0.12733111640553321</c:v>
                      </c:pt>
                      <c:pt idx="18">
                        <c:v>0.14463650057403721</c:v>
                      </c:pt>
                      <c:pt idx="19">
                        <c:v>0.17912210989838162</c:v>
                      </c:pt>
                      <c:pt idx="20">
                        <c:v>0.13854719531918136</c:v>
                      </c:pt>
                      <c:pt idx="21">
                        <c:v>9.1687597301792545E-2</c:v>
                      </c:pt>
                      <c:pt idx="22">
                        <c:v>0.19304728548089942</c:v>
                      </c:pt>
                      <c:pt idx="23">
                        <c:v>0.19095202379958454</c:v>
                      </c:pt>
                      <c:pt idx="24">
                        <c:v>8.1934398969089023E-2</c:v>
                      </c:pt>
                      <c:pt idx="25">
                        <c:v>0.11147296407978101</c:v>
                      </c:pt>
                      <c:pt idx="26">
                        <c:v>0.11807953793485357</c:v>
                      </c:pt>
                      <c:pt idx="27">
                        <c:v>7.7828171830529883E-2</c:v>
                      </c:pt>
                      <c:pt idx="28">
                        <c:v>0.17008783293084831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8.9450948548920692E-3</c:v>
                      </c:pt>
                      <c:pt idx="1">
                        <c:v>4.3719316626123373E-3</c:v>
                      </c:pt>
                      <c:pt idx="2">
                        <c:v>6.3462334103799676E-3</c:v>
                      </c:pt>
                      <c:pt idx="3">
                        <c:v>1.0409412848258057E-2</c:v>
                      </c:pt>
                      <c:pt idx="4">
                        <c:v>6.4984320431979402E-3</c:v>
                      </c:pt>
                      <c:pt idx="5">
                        <c:v>8.9758732204660192E-3</c:v>
                      </c:pt>
                      <c:pt idx="6">
                        <c:v>5.6943535078294999E-3</c:v>
                      </c:pt>
                      <c:pt idx="7">
                        <c:v>9.5221907575007859E-3</c:v>
                      </c:pt>
                      <c:pt idx="8">
                        <c:v>5.26995966980702E-3</c:v>
                      </c:pt>
                      <c:pt idx="9">
                        <c:v>1.1031290041749466E-2</c:v>
                      </c:pt>
                      <c:pt idx="10">
                        <c:v>1.0382274445421525E-2</c:v>
                      </c:pt>
                      <c:pt idx="11">
                        <c:v>5.0586555866389531E-3</c:v>
                      </c:pt>
                      <c:pt idx="12">
                        <c:v>1.7237980739309086E-2</c:v>
                      </c:pt>
                      <c:pt idx="13">
                        <c:v>9.2529473314454276E-3</c:v>
                      </c:pt>
                      <c:pt idx="14">
                        <c:v>1.1445495510273239E-2</c:v>
                      </c:pt>
                      <c:pt idx="15">
                        <c:v>8.4585874901899859E-3</c:v>
                      </c:pt>
                      <c:pt idx="16">
                        <c:v>6.6623632414781709E-3</c:v>
                      </c:pt>
                      <c:pt idx="17">
                        <c:v>8.9059199555467355E-3</c:v>
                      </c:pt>
                      <c:pt idx="18">
                        <c:v>1.0817164812863865E-2</c:v>
                      </c:pt>
                      <c:pt idx="19">
                        <c:v>9.6926068593793102E-3</c:v>
                      </c:pt>
                      <c:pt idx="20">
                        <c:v>1.2230027131923334E-2</c:v>
                      </c:pt>
                      <c:pt idx="21">
                        <c:v>1.0665906023966951E-2</c:v>
                      </c:pt>
                      <c:pt idx="22">
                        <c:v>1.1121704629720385E-2</c:v>
                      </c:pt>
                      <c:pt idx="23">
                        <c:v>9.4253296180187868E-3</c:v>
                      </c:pt>
                      <c:pt idx="24">
                        <c:v>4.826133753016707E-3</c:v>
                      </c:pt>
                      <c:pt idx="25">
                        <c:v>6.8597478736850343E-3</c:v>
                      </c:pt>
                      <c:pt idx="26">
                        <c:v>8.8131933660545291E-3</c:v>
                      </c:pt>
                      <c:pt idx="27">
                        <c:v>5.3419477484854998E-3</c:v>
                      </c:pt>
                      <c:pt idx="28">
                        <c:v>8.4044562070381794E-3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1.3861702238811232E-3</c:v>
                      </c:pt>
                      <c:pt idx="2">
                        <c:v>0</c:v>
                      </c:pt>
                      <c:pt idx="3">
                        <c:v>0</c:v>
                      </c:pt>
                      <c:pt idx="4">
                        <c:v>5.7484405296861128E-2</c:v>
                      </c:pt>
                      <c:pt idx="5">
                        <c:v>0</c:v>
                      </c:pt>
                      <c:pt idx="6">
                        <c:v>0</c:v>
                      </c:pt>
                      <c:pt idx="7">
                        <c:v>0</c:v>
                      </c:pt>
                      <c:pt idx="8">
                        <c:v>0</c:v>
                      </c:pt>
                      <c:pt idx="9">
                        <c:v>0</c:v>
                      </c:pt>
                      <c:pt idx="10">
                        <c:v>0</c:v>
                      </c:pt>
                      <c:pt idx="11">
                        <c:v>0.16865175965958104</c:v>
                      </c:pt>
                      <c:pt idx="12">
                        <c:v>0</c:v>
                      </c:pt>
                      <c:pt idx="13">
                        <c:v>0</c:v>
                      </c:pt>
                      <c:pt idx="14">
                        <c:v>5.5163920712549899E-3</c:v>
                      </c:pt>
                      <c:pt idx="15">
                        <c:v>0</c:v>
                      </c:pt>
                      <c:pt idx="16">
                        <c:v>0</c:v>
                      </c:pt>
                      <c:pt idx="17">
                        <c:v>0</c:v>
                      </c:pt>
                      <c:pt idx="18">
                        <c:v>0</c:v>
                      </c:pt>
                      <c:pt idx="19">
                        <c:v>4.3479118539191397E-2</c:v>
                      </c:pt>
                      <c:pt idx="20">
                        <c:v>0</c:v>
                      </c:pt>
                      <c:pt idx="21">
                        <c:v>0</c:v>
                      </c:pt>
                      <c:pt idx="22">
                        <c:v>5.3161304588095745E-2</c:v>
                      </c:pt>
                      <c:pt idx="23">
                        <c:v>0</c:v>
                      </c:pt>
                      <c:pt idx="24">
                        <c:v>0</c:v>
                      </c:pt>
                      <c:pt idx="25">
                        <c:v>0</c:v>
                      </c:pt>
                      <c:pt idx="26">
                        <c:v>0</c:v>
                      </c:pt>
                      <c:pt idx="27">
                        <c:v>1.988506458885332E-4</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排出量比較シート!$BE$21:$BE$50</c:f>
              <c:numCache>
                <c:formatCode>#,##0_);[Red]\(#,##0\)</c:formatCode>
                <c:ptCount val="30"/>
                <c:pt idx="0">
                  <c:v>73.006309323793786</c:v>
                </c:pt>
                <c:pt idx="1">
                  <c:v>282.67384914822458</c:v>
                </c:pt>
                <c:pt idx="2">
                  <c:v>144.71637629991451</c:v>
                </c:pt>
                <c:pt idx="3">
                  <c:v>71.776546307604647</c:v>
                </c:pt>
                <c:pt idx="4">
                  <c:v>110.16727748920526</c:v>
                </c:pt>
                <c:pt idx="5">
                  <c:v>39.239586962755084</c:v>
                </c:pt>
                <c:pt idx="6">
                  <c:v>177.23714517366335</c:v>
                </c:pt>
                <c:pt idx="7">
                  <c:v>48.281255440509604</c:v>
                </c:pt>
                <c:pt idx="8">
                  <c:v>192.35828945506211</c:v>
                </c:pt>
                <c:pt idx="9">
                  <c:v>19.650294756779097</c:v>
                </c:pt>
                <c:pt idx="10">
                  <c:v>33.124044759842889</c:v>
                </c:pt>
                <c:pt idx="11">
                  <c:v>153.10609489456613</c:v>
                </c:pt>
                <c:pt idx="12">
                  <c:v>17.596698411690696</c:v>
                </c:pt>
                <c:pt idx="13">
                  <c:v>49.790181865944163</c:v>
                </c:pt>
                <c:pt idx="14">
                  <c:v>33.302966054019514</c:v>
                </c:pt>
                <c:pt idx="15">
                  <c:v>60.435643705164424</c:v>
                </c:pt>
                <c:pt idx="16">
                  <c:v>145.93217865952471</c:v>
                </c:pt>
                <c:pt idx="17">
                  <c:v>91.065105665863214</c:v>
                </c:pt>
                <c:pt idx="18">
                  <c:v>26.840106994675988</c:v>
                </c:pt>
                <c:pt idx="19">
                  <c:v>53.918001586839203</c:v>
                </c:pt>
                <c:pt idx="20">
                  <c:v>22.08738622424265</c:v>
                </c:pt>
                <c:pt idx="21">
                  <c:v>3.5084875620690639</c:v>
                </c:pt>
                <c:pt idx="22">
                  <c:v>17.884645905828478</c:v>
                </c:pt>
                <c:pt idx="23">
                  <c:v>60.09590893943367</c:v>
                </c:pt>
                <c:pt idx="24">
                  <c:v>246.17204856362832</c:v>
                </c:pt>
                <c:pt idx="25">
                  <c:v>110.83820635281428</c:v>
                </c:pt>
                <c:pt idx="26">
                  <c:v>68.575144678898013</c:v>
                </c:pt>
                <c:pt idx="27">
                  <c:v>189.77478633212306</c:v>
                </c:pt>
                <c:pt idx="28">
                  <c:v>55.916919906110444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排出量比較シート!$BI$21:$BI$50</c:f>
              <c:numCache>
                <c:formatCode>#,##0_);[Red]\(#,##0\)</c:formatCode>
                <c:ptCount val="30"/>
                <c:pt idx="0">
                  <c:v>35.910026994551423</c:v>
                </c:pt>
                <c:pt idx="1">
                  <c:v>36.671638544083656</c:v>
                </c:pt>
                <c:pt idx="2">
                  <c:v>37.167907835719241</c:v>
                </c:pt>
                <c:pt idx="3">
                  <c:v>20.924692553718142</c:v>
                </c:pt>
                <c:pt idx="4">
                  <c:v>47.530153503193944</c:v>
                </c:pt>
                <c:pt idx="5">
                  <c:v>28.896001977035514</c:v>
                </c:pt>
                <c:pt idx="6">
                  <c:v>23.769709836879986</c:v>
                </c:pt>
                <c:pt idx="7">
                  <c:v>39.250048776076859</c:v>
                </c:pt>
                <c:pt idx="8">
                  <c:v>38.176426994824304</c:v>
                </c:pt>
                <c:pt idx="9">
                  <c:v>30.279907081678093</c:v>
                </c:pt>
                <c:pt idx="10">
                  <c:v>34.611225547132456</c:v>
                </c:pt>
                <c:pt idx="11">
                  <c:v>31.140771223188665</c:v>
                </c:pt>
                <c:pt idx="12">
                  <c:v>20.660799797513111</c:v>
                </c:pt>
                <c:pt idx="13">
                  <c:v>27.612928648726655</c:v>
                </c:pt>
                <c:pt idx="14">
                  <c:v>39.583066861220871</c:v>
                </c:pt>
                <c:pt idx="15">
                  <c:v>33.338923236095638</c:v>
                </c:pt>
                <c:pt idx="16">
                  <c:v>27.047480699624877</c:v>
                </c:pt>
                <c:pt idx="17">
                  <c:v>25.285839001756241</c:v>
                </c:pt>
                <c:pt idx="18">
                  <c:v>40.862994999045931</c:v>
                </c:pt>
                <c:pt idx="19">
                  <c:v>30.309319768020547</c:v>
                </c:pt>
                <c:pt idx="20">
                  <c:v>27.02172427690153</c:v>
                </c:pt>
                <c:pt idx="21">
                  <c:v>66.281469160656741</c:v>
                </c:pt>
                <c:pt idx="22">
                  <c:v>34.230159276417297</c:v>
                </c:pt>
                <c:pt idx="23">
                  <c:v>31.564164320852719</c:v>
                </c:pt>
                <c:pt idx="24">
                  <c:v>29.946380633504859</c:v>
                </c:pt>
                <c:pt idx="25">
                  <c:v>33.962212139132525</c:v>
                </c:pt>
                <c:pt idx="26">
                  <c:v>29.790949228614064</c:v>
                </c:pt>
                <c:pt idx="27">
                  <c:v>28.800806419856634</c:v>
                </c:pt>
                <c:pt idx="28">
                  <c:v>34.05677377566392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排出量比較シート!$BJ$21:$BJ$50</c:f>
              <c:numCache>
                <c:formatCode>#,##0_);[Red]\(#,##0\)</c:formatCode>
                <c:ptCount val="30"/>
                <c:pt idx="0">
                  <c:v>34.955823302842674</c:v>
                </c:pt>
                <c:pt idx="1">
                  <c:v>43.784293161605355</c:v>
                </c:pt>
                <c:pt idx="2">
                  <c:v>46.372249659342771</c:v>
                </c:pt>
                <c:pt idx="3">
                  <c:v>21.960720358080383</c:v>
                </c:pt>
                <c:pt idx="4">
                  <c:v>50.376753867583467</c:v>
                </c:pt>
                <c:pt idx="5">
                  <c:v>61.941195274769491</c:v>
                </c:pt>
                <c:pt idx="6">
                  <c:v>55.044180802749615</c:v>
                </c:pt>
                <c:pt idx="7">
                  <c:v>36.403697818415807</c:v>
                </c:pt>
                <c:pt idx="8">
                  <c:v>37.391433436150265</c:v>
                </c:pt>
                <c:pt idx="9">
                  <c:v>37.195206918803365</c:v>
                </c:pt>
                <c:pt idx="10">
                  <c:v>44.776782534865973</c:v>
                </c:pt>
                <c:pt idx="11">
                  <c:v>31.32994801189054</c:v>
                </c:pt>
                <c:pt idx="12">
                  <c:v>24.645034249922784</c:v>
                </c:pt>
                <c:pt idx="13">
                  <c:v>42.910100176518867</c:v>
                </c:pt>
                <c:pt idx="14">
                  <c:v>28.698898485425072</c:v>
                </c:pt>
                <c:pt idx="15">
                  <c:v>56.843285160786202</c:v>
                </c:pt>
                <c:pt idx="16">
                  <c:v>31.363955702497108</c:v>
                </c:pt>
                <c:pt idx="17">
                  <c:v>23.136951139336389</c:v>
                </c:pt>
                <c:pt idx="18">
                  <c:v>37.461757917535351</c:v>
                </c:pt>
                <c:pt idx="19">
                  <c:v>30.186440996280751</c:v>
                </c:pt>
                <c:pt idx="20">
                  <c:v>37.443568427913966</c:v>
                </c:pt>
                <c:pt idx="21">
                  <c:v>38.981698725604687</c:v>
                </c:pt>
                <c:pt idx="22">
                  <c:v>36.29412100456922</c:v>
                </c:pt>
                <c:pt idx="23">
                  <c:v>29.753672696283203</c:v>
                </c:pt>
                <c:pt idx="24">
                  <c:v>24.102243879625526</c:v>
                </c:pt>
                <c:pt idx="25">
                  <c:v>46.675709121784998</c:v>
                </c:pt>
                <c:pt idx="26">
                  <c:v>44.200408889277064</c:v>
                </c:pt>
                <c:pt idx="27">
                  <c:v>49.019133056135438</c:v>
                </c:pt>
                <c:pt idx="28">
                  <c:v>52.384589082629986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排出量比較シート!$BK$21:$BK$50</c:f>
              <c:numCache>
                <c:formatCode>#,##0_);[Red]\(#,##0\)</c:formatCode>
                <c:ptCount val="30"/>
                <c:pt idx="0">
                  <c:v>60.957594226974031</c:v>
                </c:pt>
                <c:pt idx="1">
                  <c:v>47.6115061464508</c:v>
                </c:pt>
                <c:pt idx="2">
                  <c:v>61.070629123303348</c:v>
                </c:pt>
                <c:pt idx="3">
                  <c:v>51.712434142845936</c:v>
                </c:pt>
                <c:pt idx="4">
                  <c:v>70.021813525186474</c:v>
                </c:pt>
                <c:pt idx="5">
                  <c:v>74.531604715924132</c:v>
                </c:pt>
                <c:pt idx="6">
                  <c:v>59.072685379818374</c:v>
                </c:pt>
                <c:pt idx="7">
                  <c:v>64.406473303236695</c:v>
                </c:pt>
                <c:pt idx="8">
                  <c:v>67.456879393525142</c:v>
                </c:pt>
                <c:pt idx="9">
                  <c:v>73.649479647118056</c:v>
                </c:pt>
                <c:pt idx="10">
                  <c:v>57.415135036721693</c:v>
                </c:pt>
                <c:pt idx="11">
                  <c:v>141.62982093725185</c:v>
                </c:pt>
                <c:pt idx="12">
                  <c:v>36.551269625379575</c:v>
                </c:pt>
                <c:pt idx="13">
                  <c:v>67.812580531794652</c:v>
                </c:pt>
                <c:pt idx="14">
                  <c:v>48.566597791939991</c:v>
                </c:pt>
                <c:pt idx="15">
                  <c:v>58.799662491362255</c:v>
                </c:pt>
                <c:pt idx="16">
                  <c:v>53.338458687524913</c:v>
                </c:pt>
                <c:pt idx="17">
                  <c:v>51.975305318776186</c:v>
                </c:pt>
                <c:pt idx="18">
                  <c:v>53.184448838650731</c:v>
                </c:pt>
                <c:pt idx="19">
                  <c:v>67.169894652543775</c:v>
                </c:pt>
                <c:pt idx="20">
                  <c:v>52.568405649933403</c:v>
                </c:pt>
                <c:pt idx="21">
                  <c:v>42.826667619807083</c:v>
                </c:pt>
                <c:pt idx="22">
                  <c:v>66.937182813139017</c:v>
                </c:pt>
                <c:pt idx="23">
                  <c:v>64.058822770743319</c:v>
                </c:pt>
                <c:pt idx="24">
                  <c:v>59.015102224673846</c:v>
                </c:pt>
                <c:pt idx="25">
                  <c:v>58.663293901192048</c:v>
                </c:pt>
                <c:pt idx="26">
                  <c:v>52.348259489882516</c:v>
                </c:pt>
                <c:pt idx="27">
                  <c:v>54.827149031449053</c:v>
                </c:pt>
                <c:pt idx="28">
                  <c:v>62.299571923264935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排出量比較シート!$BQ$21:$BQ$50</c:f>
              <c:numCache>
                <c:formatCode>#,##0_);[Red]\(#,##0\)</c:formatCode>
                <c:ptCount val="30"/>
                <c:pt idx="0">
                  <c:v>0</c:v>
                </c:pt>
                <c:pt idx="1">
                  <c:v>2.250123501586506</c:v>
                </c:pt>
                <c:pt idx="2">
                  <c:v>1.27829466766</c:v>
                </c:pt>
                <c:pt idx="3">
                  <c:v>3.5805320537604648</c:v>
                </c:pt>
                <c:pt idx="4">
                  <c:v>3.9702117890700568</c:v>
                </c:pt>
                <c:pt idx="5">
                  <c:v>1.7459174159385309</c:v>
                </c:pt>
                <c:pt idx="6">
                  <c:v>2.847590946421465</c:v>
                </c:pt>
                <c:pt idx="7">
                  <c:v>6.0002649819199991</c:v>
                </c:pt>
                <c:pt idx="8">
                  <c:v>1.9179804216579699</c:v>
                </c:pt>
                <c:pt idx="9">
                  <c:v>3.6933439065907501</c:v>
                </c:pt>
                <c:pt idx="10">
                  <c:v>4.6518879947273319</c:v>
                </c:pt>
                <c:pt idx="11">
                  <c:v>0</c:v>
                </c:pt>
                <c:pt idx="12">
                  <c:v>4.8520888001238536</c:v>
                </c:pt>
                <c:pt idx="13">
                  <c:v>2.5927639798545519</c:v>
                </c:pt>
                <c:pt idx="14">
                  <c:v>2.1621136518247588</c:v>
                </c:pt>
                <c:pt idx="15">
                  <c:v>5.7294367700000004</c:v>
                </c:pt>
                <c:pt idx="16">
                  <c:v>2.699324359921988</c:v>
                </c:pt>
                <c:pt idx="17">
                  <c:v>0</c:v>
                </c:pt>
                <c:pt idx="18">
                  <c:v>4.5668792619787588</c:v>
                </c:pt>
                <c:pt idx="19">
                  <c:v>2.5278413563193789</c:v>
                </c:pt>
                <c:pt idx="20">
                  <c:v>2.7373370193777071</c:v>
                </c:pt>
                <c:pt idx="21">
                  <c:v>7.8900017899162123</c:v>
                </c:pt>
                <c:pt idx="22">
                  <c:v>2.5576607086665151</c:v>
                </c:pt>
                <c:pt idx="23">
                  <c:v>0</c:v>
                </c:pt>
                <c:pt idx="24">
                  <c:v>4.1485995119058554</c:v>
                </c:pt>
                <c:pt idx="25">
                  <c:v>3.0763071112061868</c:v>
                </c:pt>
                <c:pt idx="26">
                  <c:v>2.8781507454373298</c:v>
                </c:pt>
                <c:pt idx="27">
                  <c:v>4.6050663037306689</c:v>
                </c:pt>
                <c:pt idx="28">
                  <c:v>4.8170141089826464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排出量比較シート!$BR$21:$BR$50</c:f>
              <c:numCache>
                <c:formatCode>#,##0_);[Red]\(#,##0\)</c:formatCode>
                <c:ptCount val="30"/>
                <c:pt idx="0">
                  <c:v>204.82975384816191</c:v>
                </c:pt>
                <c:pt idx="1">
                  <c:v>412.9914105019509</c:v>
                </c:pt>
                <c:pt idx="2">
                  <c:v>290.60545758593992</c:v>
                </c:pt>
                <c:pt idx="3">
                  <c:v>169.95492541600959</c:v>
                </c:pt>
                <c:pt idx="4">
                  <c:v>282.06621017423919</c:v>
                </c:pt>
                <c:pt idx="5">
                  <c:v>206.35430634642276</c:v>
                </c:pt>
                <c:pt idx="6">
                  <c:v>317.97131213953281</c:v>
                </c:pt>
                <c:pt idx="7">
                  <c:v>194.34174032015898</c:v>
                </c:pt>
                <c:pt idx="8">
                  <c:v>337.30100970121975</c:v>
                </c:pt>
                <c:pt idx="9">
                  <c:v>164.46823231096934</c:v>
                </c:pt>
                <c:pt idx="10">
                  <c:v>174.57907587329035</c:v>
                </c:pt>
                <c:pt idx="11">
                  <c:v>357.20663506689721</c:v>
                </c:pt>
                <c:pt idx="12">
                  <c:v>104.30589088463002</c:v>
                </c:pt>
                <c:pt idx="13">
                  <c:v>190.71855520283887</c:v>
                </c:pt>
                <c:pt idx="14">
                  <c:v>152.31364284443021</c:v>
                </c:pt>
                <c:pt idx="15">
                  <c:v>215.14695136340853</c:v>
                </c:pt>
                <c:pt idx="16">
                  <c:v>260.3813981090936</c:v>
                </c:pt>
                <c:pt idx="17">
                  <c:v>191.46320112573204</c:v>
                </c:pt>
                <c:pt idx="18">
                  <c:v>162.91618801188676</c:v>
                </c:pt>
                <c:pt idx="19">
                  <c:v>184.11149836000365</c:v>
                </c:pt>
                <c:pt idx="20">
                  <c:v>141.85842159836926</c:v>
                </c:pt>
                <c:pt idx="21">
                  <c:v>159.48832485805377</c:v>
                </c:pt>
                <c:pt idx="22">
                  <c:v>157.90376970862053</c:v>
                </c:pt>
                <c:pt idx="23">
                  <c:v>185.47256872731293</c:v>
                </c:pt>
                <c:pt idx="24">
                  <c:v>363.38437481333841</c:v>
                </c:pt>
                <c:pt idx="25">
                  <c:v>253.21572862613002</c:v>
                </c:pt>
                <c:pt idx="26">
                  <c:v>197.79291303210897</c:v>
                </c:pt>
                <c:pt idx="27">
                  <c:v>327.02694114329483</c:v>
                </c:pt>
                <c:pt idx="28">
                  <c:v>209.47486879665192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c:ext uri="{02D57815-91ED-43cb-92C2-25804820EDAC}">
                        <c15:formulaRef>
                          <c15:sqref>排出量比較シート!$BF$21:$BF$68</c15:sqref>
                        </c15:formulaRef>
                      </c:ext>
                    </c:extLst>
                    <c:numCache>
                      <c:formatCode>#,##0_);[Red]\(#,##0\)</c:formatCode>
                      <c:ptCount val="48"/>
                      <c:pt idx="0">
                        <c:v>55.493376950128813</c:v>
                      </c:pt>
                      <c:pt idx="1">
                        <c:v>272.31969129362233</c:v>
                      </c:pt>
                      <c:pt idx="2">
                        <c:v>125.52889446185191</c:v>
                      </c:pt>
                      <c:pt idx="3">
                        <c:v>59.177464668010003</c:v>
                      </c:pt>
                      <c:pt idx="4">
                        <c:v>98.652007059130028</c:v>
                      </c:pt>
                      <c:pt idx="5">
                        <c:v>10.921362331059949</c:v>
                      </c:pt>
                      <c:pt idx="6">
                        <c:v>159.83983037838999</c:v>
                      </c:pt>
                      <c:pt idx="7">
                        <c:v>35.718084325044721</c:v>
                      </c:pt>
                      <c:pt idx="8">
                        <c:v>187.37870960810491</c:v>
                      </c:pt>
                      <c:pt idx="9">
                        <c:v>11.79204756549259</c:v>
                      </c:pt>
                      <c:pt idx="10">
                        <c:v>26.8314643988369</c:v>
                      </c:pt>
                      <c:pt idx="11">
                        <c:v>109.7459184750175</c:v>
                      </c:pt>
                      <c:pt idx="12">
                        <c:v>13.78067927154707</c:v>
                      </c:pt>
                      <c:pt idx="13">
                        <c:v>40.377333980962831</c:v>
                      </c:pt>
                      <c:pt idx="14">
                        <c:v>30.1846602047512</c:v>
                      </c:pt>
                      <c:pt idx="15">
                        <c:v>35.870243125461897</c:v>
                      </c:pt>
                      <c:pt idx="16">
                        <c:v>142.79377126890321</c:v>
                      </c:pt>
                      <c:pt idx="17">
                        <c:v>89.224457310004865</c:v>
                      </c:pt>
                      <c:pt idx="18">
                        <c:v>22.462635280949058</c:v>
                      </c:pt>
                      <c:pt idx="19">
                        <c:v>4.7536839185772646</c:v>
                      </c:pt>
                      <c:pt idx="20">
                        <c:v>12.18986472658619</c:v>
                      </c:pt>
                      <c:pt idx="21">
                        <c:v>1.5750835655876581</c:v>
                      </c:pt>
                      <c:pt idx="22">
                        <c:v>5.6839744237798291</c:v>
                      </c:pt>
                      <c:pt idx="23">
                        <c:v>30.640433479902121</c:v>
                      </c:pt>
                      <c:pt idx="24">
                        <c:v>234.152983942605</c:v>
                      </c:pt>
                      <c:pt idx="25">
                        <c:v>79.283754551765853</c:v>
                      </c:pt>
                      <c:pt idx="26">
                        <c:v>54.94750860644546</c:v>
                      </c:pt>
                      <c:pt idx="27">
                        <c:v>161.95255059901521</c:v>
                      </c:pt>
                      <c:pt idx="28">
                        <c:v>32.457041614694838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1.5808023842491328</c:v>
                      </c:pt>
                      <c:pt idx="1">
                        <c:v>2.3993947833900893</c:v>
                      </c:pt>
                      <c:pt idx="2">
                        <c:v>5.1715462516937105</c:v>
                      </c:pt>
                      <c:pt idx="3">
                        <c:v>1.4572574950830053</c:v>
                      </c:pt>
                      <c:pt idx="4">
                        <c:v>3.6930676993680827</c:v>
                      </c:pt>
                      <c:pt idx="5">
                        <c:v>3.5274218967408442</c:v>
                      </c:pt>
                      <c:pt idx="6">
                        <c:v>2.861531028478542</c:v>
                      </c:pt>
                      <c:pt idx="7">
                        <c:v>3.710301774758594</c:v>
                      </c:pt>
                      <c:pt idx="8">
                        <c:v>2.8752231615695467</c:v>
                      </c:pt>
                      <c:pt idx="9">
                        <c:v>2.1175521117535858</c:v>
                      </c:pt>
                      <c:pt idx="10">
                        <c:v>2.1199695324413281</c:v>
                      </c:pt>
                      <c:pt idx="11">
                        <c:v>2.2839023561643441</c:v>
                      </c:pt>
                      <c:pt idx="12">
                        <c:v>0.63540334141680754</c:v>
                      </c:pt>
                      <c:pt idx="13">
                        <c:v>1.8956660351157748</c:v>
                      </c:pt>
                      <c:pt idx="14">
                        <c:v>1.9352074377857822</c:v>
                      </c:pt>
                      <c:pt idx="15">
                        <c:v>3.7010855051249592</c:v>
                      </c:pt>
                      <c:pt idx="16">
                        <c:v>1.6090096427052765</c:v>
                      </c:pt>
                      <c:pt idx="17">
                        <c:v>1.8406483558583553</c:v>
                      </c:pt>
                      <c:pt idx="18">
                        <c:v>2.5646206359796904</c:v>
                      </c:pt>
                      <c:pt idx="19">
                        <c:v>2.2840431132664811</c:v>
                      </c:pt>
                      <c:pt idx="20">
                        <c:v>1.6030499787059724</c:v>
                      </c:pt>
                      <c:pt idx="21">
                        <c:v>1.933403996481406</c:v>
                      </c:pt>
                      <c:pt idx="22">
                        <c:v>1.7415643027507046</c:v>
                      </c:pt>
                      <c:pt idx="23">
                        <c:v>1.5808018886338275</c:v>
                      </c:pt>
                      <c:pt idx="24">
                        <c:v>1.8043946520352667</c:v>
                      </c:pt>
                      <c:pt idx="25">
                        <c:v>2.520316683785877</c:v>
                      </c:pt>
                      <c:pt idx="26">
                        <c:v>1.8964433331273147</c:v>
                      </c:pt>
                      <c:pt idx="27">
                        <c:v>1.3614363217945986</c:v>
                      </c:pt>
                      <c:pt idx="28">
                        <c:v>4.5527467548072638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15.932129989415843</c:v>
                      </c:pt>
                      <c:pt idx="1">
                        <c:v>7.9547630712121249</c:v>
                      </c:pt>
                      <c:pt idx="2">
                        <c:v>14.015935586368906</c:v>
                      </c:pt>
                      <c:pt idx="3">
                        <c:v>11.141824144511638</c:v>
                      </c:pt>
                      <c:pt idx="4">
                        <c:v>7.8222027307071516</c:v>
                      </c:pt>
                      <c:pt idx="5">
                        <c:v>24.790802734954294</c:v>
                      </c:pt>
                      <c:pt idx="6">
                        <c:v>14.535783766794832</c:v>
                      </c:pt>
                      <c:pt idx="7">
                        <c:v>8.8528693407062917</c:v>
                      </c:pt>
                      <c:pt idx="8">
                        <c:v>2.1043566853876507</c:v>
                      </c:pt>
                      <c:pt idx="9">
                        <c:v>5.7406950795329221</c:v>
                      </c:pt>
                      <c:pt idx="10">
                        <c:v>4.1726108285646601</c:v>
                      </c:pt>
                      <c:pt idx="11">
                        <c:v>41.07627406338429</c:v>
                      </c:pt>
                      <c:pt idx="12">
                        <c:v>3.1806157987268193</c:v>
                      </c:pt>
                      <c:pt idx="13">
                        <c:v>7.5171818498655583</c:v>
                      </c:pt>
                      <c:pt idx="14">
                        <c:v>1.1830984114825354</c:v>
                      </c:pt>
                      <c:pt idx="15">
                        <c:v>20.864315074577565</c:v>
                      </c:pt>
                      <c:pt idx="16">
                        <c:v>1.5293977479162086</c:v>
                      </c:pt>
                      <c:pt idx="17">
                        <c:v>0</c:v>
                      </c:pt>
                      <c:pt idx="18">
                        <c:v>1.8128510777472384</c:v>
                      </c:pt>
                      <c:pt idx="19">
                        <c:v>46.880274554995459</c:v>
                      </c:pt>
                      <c:pt idx="20">
                        <c:v>8.2944715189504858</c:v>
                      </c:pt>
                      <c:pt idx="21">
                        <c:v>0</c:v>
                      </c:pt>
                      <c:pt idx="22">
                        <c:v>10.459107179297943</c:v>
                      </c:pt>
                      <c:pt idx="23">
                        <c:v>27.874673570897723</c:v>
                      </c:pt>
                      <c:pt idx="24">
                        <c:v>10.214669968988055</c:v>
                      </c:pt>
                      <c:pt idx="25">
                        <c:v>29.034135117262551</c:v>
                      </c:pt>
                      <c:pt idx="26">
                        <c:v>11.731192739325234</c:v>
                      </c:pt>
                      <c:pt idx="27">
                        <c:v>26.460799411313246</c:v>
                      </c:pt>
                      <c:pt idx="28">
                        <c:v>18.90713153660834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59.125372649698029</c:v>
                      </c:pt>
                      <c:pt idx="1">
                        <c:v>45.23345952653392</c:v>
                      </c:pt>
                      <c:pt idx="2">
                        <c:v>59.226379059132697</c:v>
                      </c:pt>
                      <c:pt idx="3">
                        <c:v>49.943303158595789</c:v>
                      </c:pt>
                      <c:pt idx="4">
                        <c:v>51.974417080481217</c:v>
                      </c:pt>
                      <c:pt idx="5">
                        <c:v>72.679394623661437</c:v>
                      </c:pt>
                      <c:pt idx="6">
                        <c:v>57.262044323147478</c:v>
                      </c:pt>
                      <c:pt idx="7">
                        <c:v>62.555914179763455</c:v>
                      </c:pt>
                      <c:pt idx="8">
                        <c:v>65.679316675814533</c:v>
                      </c:pt>
                      <c:pt idx="9">
                        <c:v>71.835182873841916</c:v>
                      </c:pt>
                      <c:pt idx="10">
                        <c:v>55.602607158577129</c:v>
                      </c:pt>
                      <c:pt idx="11">
                        <c:v>79.579308031076181</c:v>
                      </c:pt>
                      <c:pt idx="12">
                        <c:v>34.753246687313847</c:v>
                      </c:pt>
                      <c:pt idx="13">
                        <c:v>66.047871785373417</c:v>
                      </c:pt>
                      <c:pt idx="14">
                        <c:v>45.983070904879725</c:v>
                      </c:pt>
                      <c:pt idx="15">
                        <c:v>56.979823180007216</c:v>
                      </c:pt>
                      <c:pt idx="16">
                        <c:v>51.603703231998196</c:v>
                      </c:pt>
                      <c:pt idx="17">
                        <c:v>50.270149375117668</c:v>
                      </c:pt>
                      <c:pt idx="18">
                        <c:v>51.422157582242633</c:v>
                      </c:pt>
                      <c:pt idx="19">
                        <c:v>57.380368619026257</c:v>
                      </c:pt>
                      <c:pt idx="20">
                        <c:v>50.833473304893531</c:v>
                      </c:pt>
                      <c:pt idx="21">
                        <c:v>41.125580134951171</c:v>
                      </c:pt>
                      <c:pt idx="22">
                        <c:v>56.786653329431843</c:v>
                      </c:pt>
                      <c:pt idx="23">
                        <c:v>62.310682675387746</c:v>
                      </c:pt>
                      <c:pt idx="24">
                        <c:v>57.261360628068317</c:v>
                      </c:pt>
                      <c:pt idx="25">
                        <c:v>56.926297845165344</c:v>
                      </c:pt>
                      <c:pt idx="26">
                        <c:v>50.60507230089533</c:v>
                      </c:pt>
                      <c:pt idx="27">
                        <c:v>53.015158681045236</c:v>
                      </c:pt>
                      <c:pt idx="28">
                        <c:v>60.539049561988406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再エネ比較シート!$BM$72:$BM$161</c:f>
              <c:numCache>
                <c:formatCode>#,##0_);[Red]\(#,##0\)</c:formatCode>
                <c:ptCount val="90"/>
                <c:pt idx="0">
                  <c:v>3077241.7882777518</c:v>
                </c:pt>
                <c:pt idx="1">
                  <c:v>397891.97794980399</c:v>
                </c:pt>
                <c:pt idx="2">
                  <c:v>1629355.9258749867</c:v>
                </c:pt>
                <c:pt idx="3">
                  <c:v>4581630.7784389779</c:v>
                </c:pt>
                <c:pt idx="4">
                  <c:v>4596667.2781531503</c:v>
                </c:pt>
                <c:pt idx="5">
                  <c:v>2506850.4159220229</c:v>
                </c:pt>
                <c:pt idx="6">
                  <c:v>931048.51043806714</c:v>
                </c:pt>
                <c:pt idx="7">
                  <c:v>9137551.5883475896</c:v>
                </c:pt>
                <c:pt idx="8">
                  <c:v>1556328.8658226973</c:v>
                </c:pt>
                <c:pt idx="9">
                  <c:v>6711575.8676826777</c:v>
                </c:pt>
                <c:pt idx="10">
                  <c:v>810858.52112296468</c:v>
                </c:pt>
                <c:pt idx="11">
                  <c:v>895291.4534204877</c:v>
                </c:pt>
                <c:pt idx="12">
                  <c:v>10129318.503143631</c:v>
                </c:pt>
                <c:pt idx="13">
                  <c:v>5751706.0569580942</c:v>
                </c:pt>
                <c:pt idx="14">
                  <c:v>2312021.0945495428</c:v>
                </c:pt>
                <c:pt idx="15">
                  <c:v>3701896.1129358346</c:v>
                </c:pt>
                <c:pt idx="16">
                  <c:v>197914.90300052296</c:v>
                </c:pt>
                <c:pt idx="17">
                  <c:v>908234.38194796373</c:v>
                </c:pt>
                <c:pt idx="18">
                  <c:v>1585972.762049851</c:v>
                </c:pt>
                <c:pt idx="19">
                  <c:v>954167.25292596803</c:v>
                </c:pt>
                <c:pt idx="20">
                  <c:v>1751835.6620628061</c:v>
                </c:pt>
                <c:pt idx="21">
                  <c:v>2219632.9454799718</c:v>
                </c:pt>
                <c:pt idx="22">
                  <c:v>6772030.3433412882</c:v>
                </c:pt>
                <c:pt idx="23">
                  <c:v>9315474.504416367</c:v>
                </c:pt>
                <c:pt idx="24">
                  <c:v>6362357.71077694</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再エネ比較シート!$BK$72:$BK$161</c:f>
              <c:numCache>
                <c:formatCode>#,##0_);[Red]\(#,##0\)</c:formatCode>
                <c:ptCount val="90"/>
                <c:pt idx="0">
                  <c:v>3077241.7882777518</c:v>
                </c:pt>
                <c:pt idx="1">
                  <c:v>397891.97794980399</c:v>
                </c:pt>
                <c:pt idx="2">
                  <c:v>1629355.9258749867</c:v>
                </c:pt>
                <c:pt idx="3">
                  <c:v>4581630.7784389779</c:v>
                </c:pt>
                <c:pt idx="4">
                  <c:v>4596667.2781531503</c:v>
                </c:pt>
                <c:pt idx="5">
                  <c:v>2506850.4159220229</c:v>
                </c:pt>
                <c:pt idx="6">
                  <c:v>931048.51043806714</c:v>
                </c:pt>
                <c:pt idx="7">
                  <c:v>9137551.5883475896</c:v>
                </c:pt>
                <c:pt idx="8">
                  <c:v>1556328.8658226973</c:v>
                </c:pt>
                <c:pt idx="9">
                  <c:v>6711575.8676826777</c:v>
                </c:pt>
                <c:pt idx="10">
                  <c:v>810858.52112296468</c:v>
                </c:pt>
                <c:pt idx="11">
                  <c:v>895291.4534204877</c:v>
                </c:pt>
                <c:pt idx="12">
                  <c:v>10129318.503143631</c:v>
                </c:pt>
                <c:pt idx="13">
                  <c:v>5751706.0569580942</c:v>
                </c:pt>
                <c:pt idx="14">
                  <c:v>2312021.0945495428</c:v>
                </c:pt>
                <c:pt idx="15">
                  <c:v>3701896.1129358346</c:v>
                </c:pt>
                <c:pt idx="16">
                  <c:v>197914.90300052296</c:v>
                </c:pt>
                <c:pt idx="17">
                  <c:v>908234.38194796373</c:v>
                </c:pt>
                <c:pt idx="18">
                  <c:v>1585972.762049851</c:v>
                </c:pt>
                <c:pt idx="19">
                  <c:v>954167.25292596803</c:v>
                </c:pt>
                <c:pt idx="20">
                  <c:v>1751835.6620628061</c:v>
                </c:pt>
                <c:pt idx="21">
                  <c:v>2219632.9454799718</c:v>
                </c:pt>
                <c:pt idx="22">
                  <c:v>6772030.3433412882</c:v>
                </c:pt>
                <c:pt idx="23">
                  <c:v>9315474.504416367</c:v>
                </c:pt>
                <c:pt idx="24">
                  <c:v>6362357.71077694</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再エネ比較シート!$BJ$72:$BJ$161</c:f>
              <c:numCache>
                <c:formatCode>#,##0_);[Red]\(#,##0\)</c:formatCode>
                <c:ptCount val="90"/>
                <c:pt idx="0">
                  <c:v>2166798.3037222484</c:v>
                </c:pt>
                <c:pt idx="1">
                  <c:v>31809.491050195986</c:v>
                </c:pt>
                <c:pt idx="2">
                  <c:v>77540.945125013357</c:v>
                </c:pt>
                <c:pt idx="3">
                  <c:v>28444.9195610231</c:v>
                </c:pt>
                <c:pt idx="4">
                  <c:v>586780.21284684888</c:v>
                </c:pt>
                <c:pt idx="5">
                  <c:v>144686.39807797756</c:v>
                </c:pt>
                <c:pt idx="6">
                  <c:v>196646.88556193275</c:v>
                </c:pt>
                <c:pt idx="7">
                  <c:v>181074.82065241001</c:v>
                </c:pt>
                <c:pt idx="8">
                  <c:v>11644.258177302552</c:v>
                </c:pt>
                <c:pt idx="9">
                  <c:v>191322.33931732309</c:v>
                </c:pt>
                <c:pt idx="10">
                  <c:v>100625.35187703519</c:v>
                </c:pt>
                <c:pt idx="11">
                  <c:v>52994.579579512276</c:v>
                </c:pt>
                <c:pt idx="12">
                  <c:v>145442.17852013966</c:v>
                </c:pt>
                <c:pt idx="13">
                  <c:v>487195.19294577593</c:v>
                </c:pt>
                <c:pt idx="14">
                  <c:v>334162.46945045702</c:v>
                </c:pt>
                <c:pt idx="15">
                  <c:v>327019.29506416462</c:v>
                </c:pt>
                <c:pt idx="16">
                  <c:v>26160.12899947706</c:v>
                </c:pt>
                <c:pt idx="17">
                  <c:v>33647.109052036227</c:v>
                </c:pt>
                <c:pt idx="18">
                  <c:v>14103.666950149325</c:v>
                </c:pt>
                <c:pt idx="19">
                  <c:v>12693.073074032078</c:v>
                </c:pt>
                <c:pt idx="20">
                  <c:v>93082.659057883895</c:v>
                </c:pt>
                <c:pt idx="21">
                  <c:v>73750.430520028123</c:v>
                </c:pt>
                <c:pt idx="22">
                  <c:v>305196.23265871144</c:v>
                </c:pt>
                <c:pt idx="23">
                  <c:v>776364.91482138447</c:v>
                </c:pt>
                <c:pt idx="24">
                  <c:v>608670.16117587918</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再エネ比較シート!$BJ$72:$BJ$161</c:f>
              <c:numCache>
                <c:formatCode>#,##0_);[Red]\(#,##0\)</c:formatCode>
                <c:ptCount val="90"/>
                <c:pt idx="0">
                  <c:v>2166798.3037222484</c:v>
                </c:pt>
                <c:pt idx="1">
                  <c:v>31809.491050195986</c:v>
                </c:pt>
                <c:pt idx="2">
                  <c:v>77540.945125013357</c:v>
                </c:pt>
                <c:pt idx="3">
                  <c:v>28444.9195610231</c:v>
                </c:pt>
                <c:pt idx="4">
                  <c:v>586780.21284684888</c:v>
                </c:pt>
                <c:pt idx="5">
                  <c:v>144686.39807797756</c:v>
                </c:pt>
                <c:pt idx="6">
                  <c:v>196646.88556193275</c:v>
                </c:pt>
                <c:pt idx="7">
                  <c:v>181074.82065241001</c:v>
                </c:pt>
                <c:pt idx="8">
                  <c:v>11644.258177302552</c:v>
                </c:pt>
                <c:pt idx="9">
                  <c:v>191322.33931732309</c:v>
                </c:pt>
                <c:pt idx="10">
                  <c:v>100625.35187703519</c:v>
                </c:pt>
                <c:pt idx="11">
                  <c:v>52994.579579512276</c:v>
                </c:pt>
                <c:pt idx="12">
                  <c:v>145442.17852013966</c:v>
                </c:pt>
                <c:pt idx="13">
                  <c:v>487195.19294577593</c:v>
                </c:pt>
                <c:pt idx="14">
                  <c:v>334162.46945045702</c:v>
                </c:pt>
                <c:pt idx="15">
                  <c:v>327019.29506416462</c:v>
                </c:pt>
                <c:pt idx="16">
                  <c:v>26160.12899947706</c:v>
                </c:pt>
                <c:pt idx="17">
                  <c:v>33647.109052036227</c:v>
                </c:pt>
                <c:pt idx="18">
                  <c:v>14103.666950149325</c:v>
                </c:pt>
                <c:pt idx="19">
                  <c:v>12693.073074032078</c:v>
                </c:pt>
                <c:pt idx="20">
                  <c:v>93082.659057883895</c:v>
                </c:pt>
                <c:pt idx="21">
                  <c:v>73750.430520028123</c:v>
                </c:pt>
                <c:pt idx="22">
                  <c:v>305196.23265871144</c:v>
                </c:pt>
                <c:pt idx="23">
                  <c:v>776364.91482138447</c:v>
                </c:pt>
                <c:pt idx="24">
                  <c:v>608670.16117587918</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再エネ比較シート!$BE$72:$BE$161</c:f>
              <c:numCache>
                <c:formatCode>#,##0_);[Red]\(#,##0\)</c:formatCode>
                <c:ptCount val="90"/>
                <c:pt idx="0">
                  <c:v>3302718.2340000002</c:v>
                </c:pt>
                <c:pt idx="1">
                  <c:v>350982.22899999999</c:v>
                </c:pt>
                <c:pt idx="2">
                  <c:v>959884.1540000001</c:v>
                </c:pt>
                <c:pt idx="3">
                  <c:v>4288445.7540000007</c:v>
                </c:pt>
                <c:pt idx="4">
                  <c:v>1945712.6809999999</c:v>
                </c:pt>
                <c:pt idx="5">
                  <c:v>1340336.2640000004</c:v>
                </c:pt>
                <c:pt idx="6">
                  <c:v>1103371.4539999999</c:v>
                </c:pt>
                <c:pt idx="7">
                  <c:v>1680318.5250000001</c:v>
                </c:pt>
                <c:pt idx="8">
                  <c:v>98288.338999999993</c:v>
                </c:pt>
                <c:pt idx="9">
                  <c:v>1279600.1220000002</c:v>
                </c:pt>
                <c:pt idx="10">
                  <c:v>270250.114</c:v>
                </c:pt>
                <c:pt idx="11">
                  <c:v>430619.17799999996</c:v>
                </c:pt>
                <c:pt idx="12">
                  <c:v>1378089.081</c:v>
                </c:pt>
                <c:pt idx="13">
                  <c:v>5158785.7989999996</c:v>
                </c:pt>
                <c:pt idx="14">
                  <c:v>970657.3389999998</c:v>
                </c:pt>
                <c:pt idx="15">
                  <c:v>1906841.287</c:v>
                </c:pt>
                <c:pt idx="16">
                  <c:v>222417.495</c:v>
                </c:pt>
                <c:pt idx="17">
                  <c:v>549421.08799999999</c:v>
                </c:pt>
                <c:pt idx="18">
                  <c:v>99863.255999999979</c:v>
                </c:pt>
                <c:pt idx="19">
                  <c:v>253827.00300000003</c:v>
                </c:pt>
                <c:pt idx="20">
                  <c:v>1641292.0589999999</c:v>
                </c:pt>
                <c:pt idx="21">
                  <c:v>1538748.777</c:v>
                </c:pt>
                <c:pt idx="22">
                  <c:v>1608706.5579999997</c:v>
                </c:pt>
                <c:pt idx="23">
                  <c:v>2449547.2879999997</c:v>
                </c:pt>
                <c:pt idx="24">
                  <c:v>4845547.6869999999</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再エネ比較シート!$BF$72:$BF$161</c:f>
              <c:numCache>
                <c:formatCode>#,##0_);[Red]\(#,##0\)</c:formatCode>
                <c:ptCount val="90"/>
                <c:pt idx="0">
                  <c:v>1730720.9280000003</c:v>
                </c:pt>
                <c:pt idx="1">
                  <c:v>78719.240000000005</c:v>
                </c:pt>
                <c:pt idx="2">
                  <c:v>736233.76399999997</c:v>
                </c:pt>
                <c:pt idx="3">
                  <c:v>312492.283</c:v>
                </c:pt>
                <c:pt idx="4">
                  <c:v>3142484.1880000001</c:v>
                </c:pt>
                <c:pt idx="5">
                  <c:v>1302128.9210000001</c:v>
                </c:pt>
                <c:pt idx="6">
                  <c:v>24323.941999999999</c:v>
                </c:pt>
                <c:pt idx="7">
                  <c:v>5172628.5159999998</c:v>
                </c:pt>
                <c:pt idx="8">
                  <c:v>1447359.5589999999</c:v>
                </c:pt>
                <c:pt idx="9">
                  <c:v>5437159.2549999999</c:v>
                </c:pt>
                <c:pt idx="10">
                  <c:v>592070.41799999983</c:v>
                </c:pt>
                <c:pt idx="11">
                  <c:v>506662.087</c:v>
                </c:pt>
                <c:pt idx="12">
                  <c:v>2528397.4019999993</c:v>
                </c:pt>
                <c:pt idx="13">
                  <c:v>1056757.334</c:v>
                </c:pt>
                <c:pt idx="14">
                  <c:v>1404648.719</c:v>
                </c:pt>
                <c:pt idx="15">
                  <c:v>2098179.9589999993</c:v>
                </c:pt>
                <c:pt idx="16">
                  <c:v>1657.537</c:v>
                </c:pt>
                <c:pt idx="17">
                  <c:v>298147.22100000002</c:v>
                </c:pt>
                <c:pt idx="18">
                  <c:v>1395553.601</c:v>
                </c:pt>
                <c:pt idx="19">
                  <c:v>606527.85600000003</c:v>
                </c:pt>
                <c:pt idx="20">
                  <c:v>186570.079</c:v>
                </c:pt>
                <c:pt idx="21">
                  <c:v>750855.32499999995</c:v>
                </c:pt>
                <c:pt idx="22">
                  <c:v>2599313.9939999999</c:v>
                </c:pt>
                <c:pt idx="23">
                  <c:v>7475257.4440000001</c:v>
                </c:pt>
                <c:pt idx="24">
                  <c:v>2094755</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再エネ比較シート!$BG$72:$BG$161</c:f>
              <c:numCache>
                <c:formatCode>#,##0_);[Red]\(#,##0\)</c:formatCode>
                <c:ptCount val="90"/>
                <c:pt idx="0">
                  <c:v>210351.97099999999</c:v>
                </c:pt>
                <c:pt idx="1">
                  <c:v>0</c:v>
                </c:pt>
                <c:pt idx="2">
                  <c:v>10778.953</c:v>
                </c:pt>
                <c:pt idx="3">
                  <c:v>0</c:v>
                </c:pt>
                <c:pt idx="4">
                  <c:v>95229.036999999982</c:v>
                </c:pt>
                <c:pt idx="5">
                  <c:v>1293.0640000000001</c:v>
                </c:pt>
                <c:pt idx="6">
                  <c:v>0</c:v>
                </c:pt>
                <c:pt idx="7">
                  <c:v>173486.68599999999</c:v>
                </c:pt>
                <c:pt idx="8">
                  <c:v>22325.225999999995</c:v>
                </c:pt>
                <c:pt idx="9">
                  <c:v>181983.541</c:v>
                </c:pt>
                <c:pt idx="10">
                  <c:v>48714.968999999997</c:v>
                </c:pt>
                <c:pt idx="11">
                  <c:v>11004.768</c:v>
                </c:pt>
                <c:pt idx="12">
                  <c:v>349568.38366376999</c:v>
                </c:pt>
                <c:pt idx="13">
                  <c:v>23353.701903870002</c:v>
                </c:pt>
                <c:pt idx="14">
                  <c:v>113111.83100000002</c:v>
                </c:pt>
                <c:pt idx="15">
                  <c:v>20042.53</c:v>
                </c:pt>
                <c:pt idx="16">
                  <c:v>0</c:v>
                </c:pt>
                <c:pt idx="17">
                  <c:v>94281.785999999993</c:v>
                </c:pt>
                <c:pt idx="18">
                  <c:v>101616.874</c:v>
                </c:pt>
                <c:pt idx="19">
                  <c:v>106505.46700000002</c:v>
                </c:pt>
                <c:pt idx="20">
                  <c:v>17048.579120690003</c:v>
                </c:pt>
                <c:pt idx="21">
                  <c:v>0</c:v>
                </c:pt>
                <c:pt idx="22">
                  <c:v>179424.15900000001</c:v>
                </c:pt>
                <c:pt idx="23">
                  <c:v>160300.27923775002</c:v>
                </c:pt>
                <c:pt idx="24">
                  <c:v>30438.45295282</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再エネ比較シート!$BH$72:$BH$161</c:f>
              <c:numCache>
                <c:formatCode>#,##0_);[Red]\(#,##0\)</c:formatCode>
                <c:ptCount val="90"/>
                <c:pt idx="0">
                  <c:v>248.959</c:v>
                </c:pt>
                <c:pt idx="1">
                  <c:v>0</c:v>
                </c:pt>
                <c:pt idx="2">
                  <c:v>0</c:v>
                </c:pt>
                <c:pt idx="3">
                  <c:v>9137.6610000000001</c:v>
                </c:pt>
                <c:pt idx="4">
                  <c:v>21.585000000000001</c:v>
                </c:pt>
                <c:pt idx="5">
                  <c:v>7778.5649999999987</c:v>
                </c:pt>
                <c:pt idx="6">
                  <c:v>0</c:v>
                </c:pt>
                <c:pt idx="7">
                  <c:v>2292192.6820000005</c:v>
                </c:pt>
                <c:pt idx="8">
                  <c:v>0</c:v>
                </c:pt>
                <c:pt idx="9">
                  <c:v>4155.2889999999998</c:v>
                </c:pt>
                <c:pt idx="10">
                  <c:v>448.37200000000001</c:v>
                </c:pt>
                <c:pt idx="11">
                  <c:v>0</c:v>
                </c:pt>
                <c:pt idx="12">
                  <c:v>6018705.8150000004</c:v>
                </c:pt>
                <c:pt idx="13">
                  <c:v>4.415</c:v>
                </c:pt>
                <c:pt idx="14">
                  <c:v>157765.67499999999</c:v>
                </c:pt>
                <c:pt idx="15">
                  <c:v>3851.6320000000001</c:v>
                </c:pt>
                <c:pt idx="16">
                  <c:v>0</c:v>
                </c:pt>
                <c:pt idx="17">
                  <c:v>31.396000000000001</c:v>
                </c:pt>
                <c:pt idx="18">
                  <c:v>3042.6979999999994</c:v>
                </c:pt>
                <c:pt idx="19">
                  <c:v>0</c:v>
                </c:pt>
                <c:pt idx="20">
                  <c:v>7.604000000000001</c:v>
                </c:pt>
                <c:pt idx="21">
                  <c:v>3779.2739999999999</c:v>
                </c:pt>
                <c:pt idx="22">
                  <c:v>2689781.8650000002</c:v>
                </c:pt>
                <c:pt idx="23">
                  <c:v>6734.4080000000004</c:v>
                </c:pt>
                <c:pt idx="24">
                  <c:v>286.73200000000008</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25"/>
                <c:pt idx="0">
                  <c:v>秋田市</c:v>
                </c:pt>
                <c:pt idx="1">
                  <c:v>井川町</c:v>
                </c:pt>
                <c:pt idx="2">
                  <c:v>羽後町</c:v>
                </c:pt>
                <c:pt idx="3">
                  <c:v>大潟村</c:v>
                </c:pt>
                <c:pt idx="4">
                  <c:v>大館市</c:v>
                </c:pt>
                <c:pt idx="5">
                  <c:v>男鹿市</c:v>
                </c:pt>
                <c:pt idx="6">
                  <c:v>潟上市</c:v>
                </c:pt>
                <c:pt idx="7">
                  <c:v>鹿角市</c:v>
                </c:pt>
                <c:pt idx="8">
                  <c:v>上小阿仁村</c:v>
                </c:pt>
                <c:pt idx="9">
                  <c:v>北秋田市</c:v>
                </c:pt>
                <c:pt idx="10">
                  <c:v>小坂町</c:v>
                </c:pt>
                <c:pt idx="11">
                  <c:v>五城目町</c:v>
                </c:pt>
                <c:pt idx="12">
                  <c:v>仙北市</c:v>
                </c:pt>
                <c:pt idx="13">
                  <c:v>大仙市</c:v>
                </c:pt>
                <c:pt idx="14">
                  <c:v>にかほ市</c:v>
                </c:pt>
                <c:pt idx="15">
                  <c:v>能代市</c:v>
                </c:pt>
                <c:pt idx="16">
                  <c:v>八郎潟町</c:v>
                </c:pt>
                <c:pt idx="17">
                  <c:v>八峰町</c:v>
                </c:pt>
                <c:pt idx="18">
                  <c:v>東成瀬村</c:v>
                </c:pt>
                <c:pt idx="19">
                  <c:v>藤里町</c:v>
                </c:pt>
                <c:pt idx="20">
                  <c:v>美郷町</c:v>
                </c:pt>
                <c:pt idx="21">
                  <c:v>三種町</c:v>
                </c:pt>
                <c:pt idx="22">
                  <c:v>湯沢市</c:v>
                </c:pt>
                <c:pt idx="23">
                  <c:v>由利本荘市</c:v>
                </c:pt>
                <c:pt idx="24">
                  <c:v>横手市</c:v>
                </c:pt>
              </c:strCache>
            </c:strRef>
          </c:cat>
          <c:val>
            <c:numRef>
              <c:f>再エネ比較シート!$BI$72:$BI$161</c:f>
              <c:numCache>
                <c:formatCode>#,##0_);[Red]\(#,##0\)</c:formatCode>
                <c:ptCount val="90"/>
                <c:pt idx="0">
                  <c:v>5244040.0920000002</c:v>
                </c:pt>
                <c:pt idx="1">
                  <c:v>429701.46899999998</c:v>
                </c:pt>
                <c:pt idx="2">
                  <c:v>1706896.871</c:v>
                </c:pt>
                <c:pt idx="3">
                  <c:v>4610075.6980000008</c:v>
                </c:pt>
                <c:pt idx="4">
                  <c:v>5183447.4909999995</c:v>
                </c:pt>
                <c:pt idx="5">
                  <c:v>2651536.8140000002</c:v>
                </c:pt>
                <c:pt idx="6">
                  <c:v>1127695.3959999999</c:v>
                </c:pt>
                <c:pt idx="7">
                  <c:v>9318626.409</c:v>
                </c:pt>
                <c:pt idx="8">
                  <c:v>1567973.1239999998</c:v>
                </c:pt>
                <c:pt idx="9">
                  <c:v>6902898.2070000004</c:v>
                </c:pt>
                <c:pt idx="10">
                  <c:v>911483.87299999991</c:v>
                </c:pt>
                <c:pt idx="11">
                  <c:v>948286.03299999994</c:v>
                </c:pt>
                <c:pt idx="12">
                  <c:v>10274760.68166377</c:v>
                </c:pt>
                <c:pt idx="13">
                  <c:v>6238901.2499038698</c:v>
                </c:pt>
                <c:pt idx="14">
                  <c:v>2646183.5639999998</c:v>
                </c:pt>
                <c:pt idx="15">
                  <c:v>4028915.4079999994</c:v>
                </c:pt>
                <c:pt idx="16">
                  <c:v>224075.03200000001</c:v>
                </c:pt>
                <c:pt idx="17">
                  <c:v>941881.49099999992</c:v>
                </c:pt>
                <c:pt idx="18">
                  <c:v>1600076.4290000002</c:v>
                </c:pt>
                <c:pt idx="19">
                  <c:v>966860.32600000012</c:v>
                </c:pt>
                <c:pt idx="20">
                  <c:v>1844918.3211206899</c:v>
                </c:pt>
                <c:pt idx="21">
                  <c:v>2293383.3760000002</c:v>
                </c:pt>
                <c:pt idx="22">
                  <c:v>7077226.5759999994</c:v>
                </c:pt>
                <c:pt idx="23">
                  <c:v>10091839.419237752</c:v>
                </c:pt>
                <c:pt idx="24">
                  <c:v>6971027.8719528196</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再エネ比較シート!$CO$13:$CO$42</c:f>
              <c:numCache>
                <c:formatCode>0.0%</c:formatCode>
                <c:ptCount val="30"/>
                <c:pt idx="0">
                  <c:v>7.8610858779959478E-2</c:v>
                </c:pt>
                <c:pt idx="1">
                  <c:v>0.1064954128440367</c:v>
                </c:pt>
                <c:pt idx="2">
                  <c:v>1.4304186196864393E-2</c:v>
                </c:pt>
                <c:pt idx="3">
                  <c:v>0.14496815286624204</c:v>
                </c:pt>
                <c:pt idx="4">
                  <c:v>8.1771610142014131E-2</c:v>
                </c:pt>
                <c:pt idx="5">
                  <c:v>1.0865548081898145E-2</c:v>
                </c:pt>
                <c:pt idx="6">
                  <c:v>2.6692868255137968E-2</c:v>
                </c:pt>
                <c:pt idx="7">
                  <c:v>4.5254869457107334E-2</c:v>
                </c:pt>
                <c:pt idx="8">
                  <c:v>0.12076252135599316</c:v>
                </c:pt>
                <c:pt idx="9">
                  <c:v>9.7184170471841705E-2</c:v>
                </c:pt>
                <c:pt idx="10">
                  <c:v>3.6645093580549237E-2</c:v>
                </c:pt>
                <c:pt idx="11">
                  <c:v>9.2953523238380811E-2</c:v>
                </c:pt>
                <c:pt idx="12">
                  <c:v>9.9298693018807782E-2</c:v>
                </c:pt>
                <c:pt idx="13">
                  <c:v>0.1590224032586558</c:v>
                </c:pt>
                <c:pt idx="14">
                  <c:v>8.8489535941765243E-2</c:v>
                </c:pt>
                <c:pt idx="15">
                  <c:v>2.2666377000506915E-2</c:v>
                </c:pt>
                <c:pt idx="16">
                  <c:v>0.12103106862410379</c:v>
                </c:pt>
                <c:pt idx="17">
                  <c:v>0.11489327296248383</c:v>
                </c:pt>
                <c:pt idx="18">
                  <c:v>7.34949769620062E-2</c:v>
                </c:pt>
                <c:pt idx="19">
                  <c:v>7.7452543109694252E-2</c:v>
                </c:pt>
                <c:pt idx="20">
                  <c:v>7.5866938647418794E-2</c:v>
                </c:pt>
                <c:pt idx="21">
                  <c:v>2.0191622456251484E-2</c:v>
                </c:pt>
                <c:pt idx="22">
                  <c:v>6.602086438152012E-2</c:v>
                </c:pt>
                <c:pt idx="23">
                  <c:v>0.11122309408969837</c:v>
                </c:pt>
                <c:pt idx="24">
                  <c:v>6.7875520705709388E-2</c:v>
                </c:pt>
                <c:pt idx="25">
                  <c:v>5.3442373526055534E-2</c:v>
                </c:pt>
                <c:pt idx="26">
                  <c:v>4.7377777777777776E-2</c:v>
                </c:pt>
                <c:pt idx="27">
                  <c:v>6.1933313834454516E-2</c:v>
                </c:pt>
                <c:pt idx="28">
                  <c:v>2.4629382696682092E-2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再エネ比較シート!$CC$13:$CC$42</c:f>
              <c:numCache>
                <c:formatCode>0.0%</c:formatCode>
                <c:ptCount val="30"/>
                <c:pt idx="0">
                  <c:v>3.0364400245248307E-2</c:v>
                </c:pt>
                <c:pt idx="1">
                  <c:v>3.6716806605949878E-2</c:v>
                </c:pt>
                <c:pt idx="2">
                  <c:v>4.2435438834207443E-3</c:v>
                </c:pt>
                <c:pt idx="3">
                  <c:v>7.9020641785077894E-2</c:v>
                </c:pt>
                <c:pt idx="4">
                  <c:v>3.7391640725221401E-2</c:v>
                </c:pt>
                <c:pt idx="5">
                  <c:v>6.5040504987792878E-3</c:v>
                </c:pt>
                <c:pt idx="6">
                  <c:v>9.3113458618288465E-3</c:v>
                </c:pt>
                <c:pt idx="7">
                  <c:v>1.8778149968887378E-2</c:v>
                </c:pt>
                <c:pt idx="8">
                  <c:v>2.1335944707531036E-2</c:v>
                </c:pt>
                <c:pt idx="9">
                  <c:v>5.5688601280582208E-2</c:v>
                </c:pt>
                <c:pt idx="10">
                  <c:v>1.4829252998118717E-2</c:v>
                </c:pt>
                <c:pt idx="11">
                  <c:v>2.8190196781639185E-2</c:v>
                </c:pt>
                <c:pt idx="12">
                  <c:v>5.6266754021894655E-2</c:v>
                </c:pt>
                <c:pt idx="13">
                  <c:v>5.9573804594334992E-2</c:v>
                </c:pt>
                <c:pt idx="14">
                  <c:v>3.1608055916252917E-2</c:v>
                </c:pt>
                <c:pt idx="15">
                  <c:v>9.8062129215776631E-3</c:v>
                </c:pt>
                <c:pt idx="16">
                  <c:v>2.7729140315389769E-2</c:v>
                </c:pt>
                <c:pt idx="17">
                  <c:v>5.1047460515040513E-2</c:v>
                </c:pt>
                <c:pt idx="18">
                  <c:v>3.6455974252907919E-2</c:v>
                </c:pt>
                <c:pt idx="19">
                  <c:v>4.7929900617439417E-2</c:v>
                </c:pt>
                <c:pt idx="20">
                  <c:v>4.66002209290452E-2</c:v>
                </c:pt>
                <c:pt idx="21">
                  <c:v>1.3069285359809356E-2</c:v>
                </c:pt>
                <c:pt idx="22">
                  <c:v>3.6653966409115932E-2</c:v>
                </c:pt>
                <c:pt idx="23">
                  <c:v>6.8568013812922435E-2</c:v>
                </c:pt>
                <c:pt idx="24">
                  <c:v>2.4706096169716193E-2</c:v>
                </c:pt>
                <c:pt idx="25">
                  <c:v>1.521309544667088E-2</c:v>
                </c:pt>
                <c:pt idx="26">
                  <c:v>1.6875632267580914E-2</c:v>
                </c:pt>
                <c:pt idx="27">
                  <c:v>2.0691049264729509E-2</c:v>
                </c:pt>
                <c:pt idx="28">
                  <c:v>1.0343941124732359E-2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再エネ比較シート!$CD$13:$CD$42</c:f>
              <c:numCache>
                <c:formatCode>0.0%</c:formatCode>
                <c:ptCount val="30"/>
                <c:pt idx="0">
                  <c:v>0.23404341015387634</c:v>
                </c:pt>
                <c:pt idx="1">
                  <c:v>7.5164517769537378E-2</c:v>
                </c:pt>
                <c:pt idx="2">
                  <c:v>1.6174062254321792E-2</c:v>
                </c:pt>
                <c:pt idx="3">
                  <c:v>0.11961419317613065</c:v>
                </c:pt>
                <c:pt idx="4">
                  <c:v>0.76866904007204517</c:v>
                </c:pt>
                <c:pt idx="5">
                  <c:v>4.6507043305873609E-2</c:v>
                </c:pt>
                <c:pt idx="6">
                  <c:v>7.2159375665608906E-3</c:v>
                </c:pt>
                <c:pt idx="7">
                  <c:v>0.11010159318339295</c:v>
                </c:pt>
                <c:pt idx="8">
                  <c:v>0.23841458535953142</c:v>
                </c:pt>
                <c:pt idx="9">
                  <c:v>0.1988512594054806</c:v>
                </c:pt>
                <c:pt idx="10">
                  <c:v>5.1607233344823721E-2</c:v>
                </c:pt>
                <c:pt idx="11">
                  <c:v>0.33776849683715443</c:v>
                </c:pt>
                <c:pt idx="12">
                  <c:v>0.10870176571119462</c:v>
                </c:pt>
                <c:pt idx="13">
                  <c:v>0.2395973186367947</c:v>
                </c:pt>
                <c:pt idx="14">
                  <c:v>0.14804325867728221</c:v>
                </c:pt>
                <c:pt idx="15">
                  <c:v>0.13284269512221439</c:v>
                </c:pt>
                <c:pt idx="16">
                  <c:v>9.7890766713169902E-2</c:v>
                </c:pt>
                <c:pt idx="17">
                  <c:v>4.529250096599604E-2</c:v>
                </c:pt>
                <c:pt idx="18">
                  <c:v>0.17100905188195559</c:v>
                </c:pt>
                <c:pt idx="19">
                  <c:v>0.28261249336054634</c:v>
                </c:pt>
                <c:pt idx="20">
                  <c:v>0.28961407094787334</c:v>
                </c:pt>
                <c:pt idx="21">
                  <c:v>4.9113571625465778E-2</c:v>
                </c:pt>
                <c:pt idx="22">
                  <c:v>0.20903946126648373</c:v>
                </c:pt>
                <c:pt idx="23">
                  <c:v>0.43435590337221264</c:v>
                </c:pt>
                <c:pt idx="24">
                  <c:v>0.13818390392526617</c:v>
                </c:pt>
                <c:pt idx="25">
                  <c:v>0.14812433428739211</c:v>
                </c:pt>
                <c:pt idx="26">
                  <c:v>0.1005343533762036</c:v>
                </c:pt>
                <c:pt idx="27">
                  <c:v>0.20871504717211165</c:v>
                </c:pt>
                <c:pt idx="28">
                  <c:v>9.7967979733928259E-3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再エネ比較シート!$CE$13:$CE$42</c:f>
              <c:numCache>
                <c:formatCode>0.0%</c:formatCode>
                <c:ptCount val="30"/>
                <c:pt idx="0">
                  <c:v>0</c:v>
                </c:pt>
                <c:pt idx="1">
                  <c:v>0</c:v>
                </c:pt>
                <c:pt idx="2">
                  <c:v>0</c:v>
                </c:pt>
                <c:pt idx="3">
                  <c:v>0</c:v>
                </c:pt>
                <c:pt idx="4">
                  <c:v>0</c:v>
                </c:pt>
                <c:pt idx="5">
                  <c:v>2.4790584046548543</c:v>
                </c:pt>
                <c:pt idx="6">
                  <c:v>0</c:v>
                </c:pt>
                <c:pt idx="7">
                  <c:v>0</c:v>
                </c:pt>
                <c:pt idx="8">
                  <c:v>0</c:v>
                </c:pt>
                <c:pt idx="9">
                  <c:v>0</c:v>
                </c:pt>
                <c:pt idx="10">
                  <c:v>0</c:v>
                </c:pt>
                <c:pt idx="11">
                  <c:v>0</c:v>
                </c:pt>
                <c:pt idx="12">
                  <c:v>0</c:v>
                </c:pt>
                <c:pt idx="13">
                  <c:v>0</c:v>
                </c:pt>
                <c:pt idx="14">
                  <c:v>0</c:v>
                </c:pt>
                <c:pt idx="15">
                  <c:v>2.2142401222544666E-4</c:v>
                </c:pt>
                <c:pt idx="16">
                  <c:v>0</c:v>
                </c:pt>
                <c:pt idx="17">
                  <c:v>0</c:v>
                </c:pt>
                <c:pt idx="18">
                  <c:v>0</c:v>
                </c:pt>
                <c:pt idx="19">
                  <c:v>0.63837646825552052</c:v>
                </c:pt>
                <c:pt idx="20">
                  <c:v>0</c:v>
                </c:pt>
                <c:pt idx="21">
                  <c:v>0</c:v>
                </c:pt>
                <c:pt idx="22">
                  <c:v>0</c:v>
                </c:pt>
                <c:pt idx="23">
                  <c:v>0</c:v>
                </c:pt>
                <c:pt idx="24">
                  <c:v>0</c:v>
                </c:pt>
                <c:pt idx="25">
                  <c:v>1.7842973792109959E-2</c:v>
                </c:pt>
                <c:pt idx="26">
                  <c:v>0</c:v>
                </c:pt>
                <c:pt idx="27">
                  <c:v>0</c:v>
                </c:pt>
                <c:pt idx="28">
                  <c:v>9.2250256881740975E-2</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再エネ比較シート!$CF$13:$CF$42</c:f>
              <c:numCache>
                <c:formatCode>0.0%</c:formatCode>
                <c:ptCount val="30"/>
                <c:pt idx="0">
                  <c:v>2.1552467971617854E-2</c:v>
                </c:pt>
                <c:pt idx="1">
                  <c:v>0</c:v>
                </c:pt>
                <c:pt idx="2">
                  <c:v>5.5193375772053431E-2</c:v>
                </c:pt>
                <c:pt idx="3">
                  <c:v>0</c:v>
                </c:pt>
                <c:pt idx="4">
                  <c:v>7.7321800353573507E-4</c:v>
                </c:pt>
                <c:pt idx="5">
                  <c:v>0</c:v>
                </c:pt>
                <c:pt idx="6">
                  <c:v>0</c:v>
                </c:pt>
                <c:pt idx="7">
                  <c:v>1.1501426485404493E-2</c:v>
                </c:pt>
                <c:pt idx="8">
                  <c:v>0</c:v>
                </c:pt>
                <c:pt idx="9">
                  <c:v>4.0537570563293754E-2</c:v>
                </c:pt>
                <c:pt idx="10">
                  <c:v>0</c:v>
                </c:pt>
                <c:pt idx="11">
                  <c:v>0</c:v>
                </c:pt>
                <c:pt idx="12">
                  <c:v>0</c:v>
                </c:pt>
                <c:pt idx="13">
                  <c:v>0</c:v>
                </c:pt>
                <c:pt idx="14">
                  <c:v>0</c:v>
                </c:pt>
                <c:pt idx="15">
                  <c:v>0.48361641578371745</c:v>
                </c:pt>
                <c:pt idx="16">
                  <c:v>0</c:v>
                </c:pt>
                <c:pt idx="17">
                  <c:v>0</c:v>
                </c:pt>
                <c:pt idx="18">
                  <c:v>5.7663156315219529E-3</c:v>
                </c:pt>
                <c:pt idx="19">
                  <c:v>0</c:v>
                </c:pt>
                <c:pt idx="20">
                  <c:v>0</c:v>
                </c:pt>
                <c:pt idx="21">
                  <c:v>0</c:v>
                </c:pt>
                <c:pt idx="22">
                  <c:v>0.14308788893337046</c:v>
                </c:pt>
                <c:pt idx="23">
                  <c:v>0.4344457610535043</c:v>
                </c:pt>
                <c:pt idx="24">
                  <c:v>1.9940622606923437E-2</c:v>
                </c:pt>
                <c:pt idx="25">
                  <c:v>0</c:v>
                </c:pt>
                <c:pt idx="26">
                  <c:v>0</c:v>
                </c:pt>
                <c:pt idx="27">
                  <c:v>0</c:v>
                </c:pt>
                <c:pt idx="28">
                  <c:v>0.17618901559616365</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9.6755583889994688E-3</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再エネ比較シート!$CH$13:$CH$42</c:f>
              <c:numCache>
                <c:formatCode>0.0%</c:formatCode>
                <c:ptCount val="30"/>
                <c:pt idx="0">
                  <c:v>8.6007501295188617E-3</c:v>
                </c:pt>
                <c:pt idx="1">
                  <c:v>0</c:v>
                </c:pt>
                <c:pt idx="2">
                  <c:v>0</c:v>
                </c:pt>
                <c:pt idx="3">
                  <c:v>0.31661022307260611</c:v>
                </c:pt>
                <c:pt idx="4">
                  <c:v>0</c:v>
                </c:pt>
                <c:pt idx="5">
                  <c:v>0</c:v>
                </c:pt>
                <c:pt idx="6">
                  <c:v>0.21217400269669517</c:v>
                </c:pt>
                <c:pt idx="7">
                  <c:v>0</c:v>
                </c:pt>
                <c:pt idx="8">
                  <c:v>0</c:v>
                </c:pt>
                <c:pt idx="9">
                  <c:v>0</c:v>
                </c:pt>
                <c:pt idx="10">
                  <c:v>0</c:v>
                </c:pt>
                <c:pt idx="11">
                  <c:v>0</c:v>
                </c:pt>
                <c:pt idx="12">
                  <c:v>0</c:v>
                </c:pt>
                <c:pt idx="13">
                  <c:v>7.4854966383027424E-2</c:v>
                </c:pt>
                <c:pt idx="14">
                  <c:v>0</c:v>
                </c:pt>
                <c:pt idx="15">
                  <c:v>2.930342593554298E-3</c:v>
                </c:pt>
                <c:pt idx="16">
                  <c:v>0</c:v>
                </c:pt>
                <c:pt idx="17">
                  <c:v>0</c:v>
                </c:pt>
                <c:pt idx="18">
                  <c:v>0</c:v>
                </c:pt>
                <c:pt idx="19">
                  <c:v>0</c:v>
                </c:pt>
                <c:pt idx="20">
                  <c:v>0</c:v>
                </c:pt>
                <c:pt idx="21">
                  <c:v>0</c:v>
                </c:pt>
                <c:pt idx="22">
                  <c:v>4.0914177886066078E-2</c:v>
                </c:pt>
                <c:pt idx="23">
                  <c:v>0</c:v>
                </c:pt>
                <c:pt idx="24">
                  <c:v>0.22720362682670681</c:v>
                </c:pt>
                <c:pt idx="25">
                  <c:v>0</c:v>
                </c:pt>
                <c:pt idx="26">
                  <c:v>0.1634053427081876</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再エネ比較シート!$CI$13:$CI$42</c:f>
              <c:numCache>
                <c:formatCode>0.0%</c:formatCode>
                <c:ptCount val="30"/>
                <c:pt idx="0">
                  <c:v>0.29456102850026139</c:v>
                </c:pt>
                <c:pt idx="1">
                  <c:v>0.11188132437548726</c:v>
                </c:pt>
                <c:pt idx="2">
                  <c:v>7.5610981909795955E-2</c:v>
                </c:pt>
                <c:pt idx="3">
                  <c:v>0.5152450580338146</c:v>
                </c:pt>
                <c:pt idx="4">
                  <c:v>0.80683389880080247</c:v>
                </c:pt>
                <c:pt idx="5">
                  <c:v>2.5320694984595069</c:v>
                </c:pt>
                <c:pt idx="6">
                  <c:v>0.22870128612508489</c:v>
                </c:pt>
                <c:pt idx="7">
                  <c:v>0.14038116963768482</c:v>
                </c:pt>
                <c:pt idx="8">
                  <c:v>0.25975053006706245</c:v>
                </c:pt>
                <c:pt idx="9">
                  <c:v>0.29507743124935654</c:v>
                </c:pt>
                <c:pt idx="10">
                  <c:v>6.6436486342942441E-2</c:v>
                </c:pt>
                <c:pt idx="11">
                  <c:v>0.36595869361879357</c:v>
                </c:pt>
                <c:pt idx="12">
                  <c:v>0.16496851973308926</c:v>
                </c:pt>
                <c:pt idx="13">
                  <c:v>0.37402608961415712</c:v>
                </c:pt>
                <c:pt idx="14">
                  <c:v>0.17965131459353514</c:v>
                </c:pt>
                <c:pt idx="15">
                  <c:v>0.62941709043328919</c:v>
                </c:pt>
                <c:pt idx="16">
                  <c:v>0.12561990702855969</c:v>
                </c:pt>
                <c:pt idx="17">
                  <c:v>9.6339961481036546E-2</c:v>
                </c:pt>
                <c:pt idx="18">
                  <c:v>0.21323134176638545</c:v>
                </c:pt>
                <c:pt idx="19">
                  <c:v>0.96891886223350632</c:v>
                </c:pt>
                <c:pt idx="20">
                  <c:v>0.33621429187691848</c:v>
                </c:pt>
                <c:pt idx="21">
                  <c:v>6.2182856985275134E-2</c:v>
                </c:pt>
                <c:pt idx="22">
                  <c:v>0.42969549449503625</c:v>
                </c:pt>
                <c:pt idx="23">
                  <c:v>0.93736967823863937</c:v>
                </c:pt>
                <c:pt idx="24">
                  <c:v>0.41003424952861256</c:v>
                </c:pt>
                <c:pt idx="25">
                  <c:v>0.18118040352617296</c:v>
                </c:pt>
                <c:pt idx="26">
                  <c:v>0.28081532835197209</c:v>
                </c:pt>
                <c:pt idx="27">
                  <c:v>0.22940609643684115</c:v>
                </c:pt>
                <c:pt idx="28">
                  <c:v>0.29825556996502928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再エネ比較シート!$BE$13:$BE$42</c:f>
              <c:numCache>
                <c:formatCode>#,##0_);[Red]\(#,##0\)</c:formatCode>
                <c:ptCount val="30"/>
                <c:pt idx="0">
                  <c:v>5257.0000000000036</c:v>
                </c:pt>
                <c:pt idx="1">
                  <c:v>7072.1539999999932</c:v>
                </c:pt>
                <c:pt idx="2">
                  <c:v>861</c:v>
                </c:pt>
                <c:pt idx="3">
                  <c:v>8307.2999999999975</c:v>
                </c:pt>
                <c:pt idx="4">
                  <c:v>5718.3010000000022</c:v>
                </c:pt>
                <c:pt idx="5">
                  <c:v>700.9</c:v>
                </c:pt>
                <c:pt idx="6">
                  <c:v>1681.1000000000013</c:v>
                </c:pt>
                <c:pt idx="7">
                  <c:v>2700.0000000000018</c:v>
                </c:pt>
                <c:pt idx="8">
                  <c:v>6498.1</c:v>
                </c:pt>
                <c:pt idx="9">
                  <c:v>6076.6000000000067</c:v>
                </c:pt>
                <c:pt idx="10">
                  <c:v>1984.8999999999992</c:v>
                </c:pt>
                <c:pt idx="11">
                  <c:v>7581.3649999999943</c:v>
                </c:pt>
                <c:pt idx="12">
                  <c:v>4777.5999999999931</c:v>
                </c:pt>
                <c:pt idx="13">
                  <c:v>9248.1999999999862</c:v>
                </c:pt>
                <c:pt idx="14">
                  <c:v>5380.9100000000035</c:v>
                </c:pt>
                <c:pt idx="15">
                  <c:v>1563.3</c:v>
                </c:pt>
                <c:pt idx="16">
                  <c:v>6582.7000000000035</c:v>
                </c:pt>
                <c:pt idx="17">
                  <c:v>6465.8399999999983</c:v>
                </c:pt>
                <c:pt idx="18">
                  <c:v>4881.5000000000064</c:v>
                </c:pt>
                <c:pt idx="19">
                  <c:v>5527.5000000000082</c:v>
                </c:pt>
                <c:pt idx="20">
                  <c:v>4798.7000000000089</c:v>
                </c:pt>
                <c:pt idx="21">
                  <c:v>1465.690000000001</c:v>
                </c:pt>
                <c:pt idx="22">
                  <c:v>4246.9000000000033</c:v>
                </c:pt>
                <c:pt idx="23">
                  <c:v>8177.1399999999885</c:v>
                </c:pt>
                <c:pt idx="24">
                  <c:v>3797.800000000002</c:v>
                </c:pt>
                <c:pt idx="25">
                  <c:v>2778.1389999999992</c:v>
                </c:pt>
                <c:pt idx="26">
                  <c:v>2386.0000000000009</c:v>
                </c:pt>
                <c:pt idx="27">
                  <c:v>4064.0470000000028</c:v>
                </c:pt>
                <c:pt idx="28">
                  <c:v>1560.7000000000003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再エネ比較シート!$BF$13:$BF$42</c:f>
              <c:numCache>
                <c:formatCode>#,##0_);[Red]\(#,##0\)</c:formatCode>
                <c:ptCount val="30"/>
                <c:pt idx="0">
                  <c:v>36763.200000000048</c:v>
                </c:pt>
                <c:pt idx="1">
                  <c:v>13135.399999999998</c:v>
                </c:pt>
                <c:pt idx="2">
                  <c:v>2977.4</c:v>
                </c:pt>
                <c:pt idx="3">
                  <c:v>11408.950000000004</c:v>
                </c:pt>
                <c:pt idx="4">
                  <c:v>106653.59499999996</c:v>
                </c:pt>
                <c:pt idx="5">
                  <c:v>4547.0999999999995</c:v>
                </c:pt>
                <c:pt idx="6">
                  <c:v>1182.0000000000002</c:v>
                </c:pt>
                <c:pt idx="7">
                  <c:v>14363.1</c:v>
                </c:pt>
                <c:pt idx="8">
                  <c:v>65879.600000000035</c:v>
                </c:pt>
                <c:pt idx="9">
                  <c:v>19686.400000000016</c:v>
                </c:pt>
                <c:pt idx="10">
                  <c:v>6267.2</c:v>
                </c:pt>
                <c:pt idx="11">
                  <c:v>82416.099999999729</c:v>
                </c:pt>
                <c:pt idx="12">
                  <c:v>8374.1</c:v>
                </c:pt>
                <c:pt idx="13">
                  <c:v>33746.399999999958</c:v>
                </c:pt>
                <c:pt idx="14">
                  <c:v>22866.000000000018</c:v>
                </c:pt>
                <c:pt idx="15">
                  <c:v>19214.2</c:v>
                </c:pt>
                <c:pt idx="16">
                  <c:v>21084.000000000007</c:v>
                </c:pt>
                <c:pt idx="17">
                  <c:v>5205.0000000000009</c:v>
                </c:pt>
                <c:pt idx="18">
                  <c:v>20775.300000000003</c:v>
                </c:pt>
                <c:pt idx="19">
                  <c:v>29570.400000000038</c:v>
                </c:pt>
                <c:pt idx="20">
                  <c:v>27058.200000000015</c:v>
                </c:pt>
                <c:pt idx="21">
                  <c:v>4997.3000000000011</c:v>
                </c:pt>
                <c:pt idx="22">
                  <c:v>21974.699999999997</c:v>
                </c:pt>
                <c:pt idx="23">
                  <c:v>46996.899999999921</c:v>
                </c:pt>
                <c:pt idx="24">
                  <c:v>19272.100000000002</c:v>
                </c:pt>
                <c:pt idx="25">
                  <c:v>24541.800000000003</c:v>
                </c:pt>
                <c:pt idx="26">
                  <c:v>12896.399999999998</c:v>
                </c:pt>
                <c:pt idx="27">
                  <c:v>37194.05999999999</c:v>
                </c:pt>
                <c:pt idx="28">
                  <c:v>1341.1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再エネ比較シート!$BG$13:$BG$42</c:f>
              <c:numCache>
                <c:formatCode>#,##0_);[Red]\(#,##0\)</c:formatCode>
                <c:ptCount val="30"/>
                <c:pt idx="0">
                  <c:v>0</c:v>
                </c:pt>
                <c:pt idx="1">
                  <c:v>0</c:v>
                </c:pt>
                <c:pt idx="2">
                  <c:v>0</c:v>
                </c:pt>
                <c:pt idx="3">
                  <c:v>0</c:v>
                </c:pt>
                <c:pt idx="4">
                  <c:v>0</c:v>
                </c:pt>
                <c:pt idx="5">
                  <c:v>147580.1</c:v>
                </c:pt>
                <c:pt idx="6">
                  <c:v>0</c:v>
                </c:pt>
                <c:pt idx="7">
                  <c:v>0</c:v>
                </c:pt>
                <c:pt idx="8">
                  <c:v>0</c:v>
                </c:pt>
                <c:pt idx="9">
                  <c:v>0</c:v>
                </c:pt>
                <c:pt idx="10">
                  <c:v>0</c:v>
                </c:pt>
                <c:pt idx="11">
                  <c:v>0</c:v>
                </c:pt>
                <c:pt idx="12">
                  <c:v>0</c:v>
                </c:pt>
                <c:pt idx="13">
                  <c:v>0</c:v>
                </c:pt>
                <c:pt idx="14">
                  <c:v>0</c:v>
                </c:pt>
                <c:pt idx="15">
                  <c:v>19.5</c:v>
                </c:pt>
                <c:pt idx="16">
                  <c:v>0</c:v>
                </c:pt>
                <c:pt idx="17">
                  <c:v>0</c:v>
                </c:pt>
                <c:pt idx="18">
                  <c:v>0</c:v>
                </c:pt>
                <c:pt idx="19">
                  <c:v>40669.42</c:v>
                </c:pt>
                <c:pt idx="20">
                  <c:v>0</c:v>
                </c:pt>
                <c:pt idx="21">
                  <c:v>0</c:v>
                </c:pt>
                <c:pt idx="22">
                  <c:v>0</c:v>
                </c:pt>
                <c:pt idx="23">
                  <c:v>0</c:v>
                </c:pt>
                <c:pt idx="24">
                  <c:v>0</c:v>
                </c:pt>
                <c:pt idx="25">
                  <c:v>1800</c:v>
                </c:pt>
                <c:pt idx="26">
                  <c:v>0</c:v>
                </c:pt>
                <c:pt idx="27">
                  <c:v>0</c:v>
                </c:pt>
                <c:pt idx="28">
                  <c:v>7689</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再エネ比較シート!$BH$13:$BH$42</c:f>
              <c:numCache>
                <c:formatCode>#,##0_);[Red]\(#,##0\)</c:formatCode>
                <c:ptCount val="30"/>
                <c:pt idx="0">
                  <c:v>852</c:v>
                </c:pt>
                <c:pt idx="1">
                  <c:v>0</c:v>
                </c:pt>
                <c:pt idx="2">
                  <c:v>2557</c:v>
                </c:pt>
                <c:pt idx="3">
                  <c:v>0</c:v>
                </c:pt>
                <c:pt idx="4">
                  <c:v>27</c:v>
                </c:pt>
                <c:pt idx="5">
                  <c:v>0</c:v>
                </c:pt>
                <c:pt idx="6">
                  <c:v>0</c:v>
                </c:pt>
                <c:pt idx="7">
                  <c:v>377.6</c:v>
                </c:pt>
                <c:pt idx="8">
                  <c:v>0</c:v>
                </c:pt>
                <c:pt idx="9">
                  <c:v>1010</c:v>
                </c:pt>
                <c:pt idx="10">
                  <c:v>0</c:v>
                </c:pt>
                <c:pt idx="11">
                  <c:v>0</c:v>
                </c:pt>
                <c:pt idx="12">
                  <c:v>0</c:v>
                </c:pt>
                <c:pt idx="13">
                  <c:v>0</c:v>
                </c:pt>
                <c:pt idx="14">
                  <c:v>0</c:v>
                </c:pt>
                <c:pt idx="15">
                  <c:v>17604</c:v>
                </c:pt>
                <c:pt idx="16">
                  <c:v>0</c:v>
                </c:pt>
                <c:pt idx="17">
                  <c:v>0</c:v>
                </c:pt>
                <c:pt idx="18">
                  <c:v>176.3</c:v>
                </c:pt>
                <c:pt idx="19">
                  <c:v>0</c:v>
                </c:pt>
                <c:pt idx="20">
                  <c:v>0</c:v>
                </c:pt>
                <c:pt idx="21">
                  <c:v>0</c:v>
                </c:pt>
                <c:pt idx="22">
                  <c:v>3785.5</c:v>
                </c:pt>
                <c:pt idx="23">
                  <c:v>11830</c:v>
                </c:pt>
                <c:pt idx="24">
                  <c:v>699.9</c:v>
                </c:pt>
                <c:pt idx="25">
                  <c:v>0</c:v>
                </c:pt>
                <c:pt idx="26">
                  <c:v>0</c:v>
                </c:pt>
                <c:pt idx="27">
                  <c:v>0</c:v>
                </c:pt>
                <c:pt idx="28">
                  <c:v>6069.9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250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再エネ比較シート!$BJ$13:$BJ$42</c:f>
              <c:numCache>
                <c:formatCode>#,##0_);[Red]\(#,##0\)</c:formatCode>
                <c:ptCount val="30"/>
                <c:pt idx="0">
                  <c:v>255</c:v>
                </c:pt>
                <c:pt idx="1">
                  <c:v>0</c:v>
                </c:pt>
                <c:pt idx="2">
                  <c:v>0</c:v>
                </c:pt>
                <c:pt idx="3">
                  <c:v>5700</c:v>
                </c:pt>
                <c:pt idx="4">
                  <c:v>0</c:v>
                </c:pt>
                <c:pt idx="5">
                  <c:v>0</c:v>
                </c:pt>
                <c:pt idx="6">
                  <c:v>6560</c:v>
                </c:pt>
                <c:pt idx="7">
                  <c:v>0</c:v>
                </c:pt>
                <c:pt idx="8">
                  <c:v>0</c:v>
                </c:pt>
                <c:pt idx="9">
                  <c:v>0</c:v>
                </c:pt>
                <c:pt idx="10">
                  <c:v>0</c:v>
                </c:pt>
                <c:pt idx="11">
                  <c:v>0</c:v>
                </c:pt>
                <c:pt idx="12">
                  <c:v>0</c:v>
                </c:pt>
                <c:pt idx="13">
                  <c:v>1990</c:v>
                </c:pt>
                <c:pt idx="14">
                  <c:v>0</c:v>
                </c:pt>
                <c:pt idx="15">
                  <c:v>80</c:v>
                </c:pt>
                <c:pt idx="16">
                  <c:v>0</c:v>
                </c:pt>
                <c:pt idx="17">
                  <c:v>0</c:v>
                </c:pt>
                <c:pt idx="18">
                  <c:v>0</c:v>
                </c:pt>
                <c:pt idx="19">
                  <c:v>0</c:v>
                </c:pt>
                <c:pt idx="20">
                  <c:v>0</c:v>
                </c:pt>
                <c:pt idx="21">
                  <c:v>0</c:v>
                </c:pt>
                <c:pt idx="22">
                  <c:v>811.81200000000001</c:v>
                </c:pt>
                <c:pt idx="23">
                  <c:v>0</c:v>
                </c:pt>
                <c:pt idx="24">
                  <c:v>5981</c:v>
                </c:pt>
                <c:pt idx="25">
                  <c:v>0</c:v>
                </c:pt>
                <c:pt idx="26">
                  <c:v>3956.4639999999999</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再エネ比較シート!$BK$13:$BK$42</c:f>
              <c:numCache>
                <c:formatCode>#,##0_);[Red]\(#,##0\)</c:formatCode>
                <c:ptCount val="30"/>
                <c:pt idx="0">
                  <c:v>43127.200000000055</c:v>
                </c:pt>
                <c:pt idx="1">
                  <c:v>20207.553999999989</c:v>
                </c:pt>
                <c:pt idx="2">
                  <c:v>6395.4</c:v>
                </c:pt>
                <c:pt idx="3">
                  <c:v>25416.25</c:v>
                </c:pt>
                <c:pt idx="4">
                  <c:v>112398.89599999996</c:v>
                </c:pt>
                <c:pt idx="5">
                  <c:v>152828.1</c:v>
                </c:pt>
                <c:pt idx="6">
                  <c:v>9423.1000000000022</c:v>
                </c:pt>
                <c:pt idx="7">
                  <c:v>17440.7</c:v>
                </c:pt>
                <c:pt idx="8">
                  <c:v>72377.700000000041</c:v>
                </c:pt>
                <c:pt idx="9">
                  <c:v>26773.000000000022</c:v>
                </c:pt>
                <c:pt idx="10">
                  <c:v>8252.0999999999985</c:v>
                </c:pt>
                <c:pt idx="11">
                  <c:v>89997.46499999972</c:v>
                </c:pt>
                <c:pt idx="12">
                  <c:v>13151.699999999993</c:v>
                </c:pt>
                <c:pt idx="13">
                  <c:v>44984.599999999948</c:v>
                </c:pt>
                <c:pt idx="14">
                  <c:v>28246.910000000022</c:v>
                </c:pt>
                <c:pt idx="15">
                  <c:v>38481</c:v>
                </c:pt>
                <c:pt idx="16">
                  <c:v>27666.700000000012</c:v>
                </c:pt>
                <c:pt idx="17">
                  <c:v>11670.84</c:v>
                </c:pt>
                <c:pt idx="18">
                  <c:v>25833.100000000009</c:v>
                </c:pt>
                <c:pt idx="19">
                  <c:v>75767.320000000036</c:v>
                </c:pt>
                <c:pt idx="20">
                  <c:v>31856.900000000023</c:v>
                </c:pt>
                <c:pt idx="21">
                  <c:v>6462.9900000000016</c:v>
                </c:pt>
                <c:pt idx="22">
                  <c:v>30818.912</c:v>
                </c:pt>
                <c:pt idx="23">
                  <c:v>67004.039999999906</c:v>
                </c:pt>
                <c:pt idx="24">
                  <c:v>29750.800000000007</c:v>
                </c:pt>
                <c:pt idx="25">
                  <c:v>29119.939000000002</c:v>
                </c:pt>
                <c:pt idx="26">
                  <c:v>19238.863999999998</c:v>
                </c:pt>
                <c:pt idx="27">
                  <c:v>41258.106999999996</c:v>
                </c:pt>
                <c:pt idx="28">
                  <c:v>16910.699999999997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再エネ比較シート!$BO$13:$BO$42</c:f>
              <c:numCache>
                <c:formatCode>#,##0_);[Red]\(#,##0\)</c:formatCode>
                <c:ptCount val="30"/>
                <c:pt idx="0">
                  <c:v>6309.0308400000049</c:v>
                </c:pt>
                <c:pt idx="1">
                  <c:v>8487.4334584799908</c:v>
                </c:pt>
                <c:pt idx="2">
                  <c:v>1033.30332</c:v>
                </c:pt>
                <c:pt idx="3">
                  <c:v>9969.7568759999958</c:v>
                </c:pt>
                <c:pt idx="4">
                  <c:v>6862.6473961200036</c:v>
                </c:pt>
                <c:pt idx="5">
                  <c:v>841.16410800000006</c:v>
                </c:pt>
                <c:pt idx="6">
                  <c:v>2017.5217320000015</c:v>
                </c:pt>
                <c:pt idx="7">
                  <c:v>3240.3240000000019</c:v>
                </c:pt>
                <c:pt idx="8">
                  <c:v>7798.4997720000001</c:v>
                </c:pt>
                <c:pt idx="9">
                  <c:v>7292.649192000008</c:v>
                </c:pt>
                <c:pt idx="10">
                  <c:v>2382.1181879999986</c:v>
                </c:pt>
                <c:pt idx="11">
                  <c:v>9098.547763799992</c:v>
                </c:pt>
                <c:pt idx="12">
                  <c:v>5733.6933119999912</c:v>
                </c:pt>
                <c:pt idx="13">
                  <c:v>11098.949783999984</c:v>
                </c:pt>
                <c:pt idx="14">
                  <c:v>6457.7377092000042</c:v>
                </c:pt>
                <c:pt idx="15">
                  <c:v>1876.1475959999998</c:v>
                </c:pt>
                <c:pt idx="16">
                  <c:v>7900.029924000004</c:v>
                </c:pt>
                <c:pt idx="17">
                  <c:v>7759.7839007999983</c:v>
                </c:pt>
                <c:pt idx="18">
                  <c:v>5858.3857800000078</c:v>
                </c:pt>
                <c:pt idx="19">
                  <c:v>6633.6633000000093</c:v>
                </c:pt>
                <c:pt idx="20">
                  <c:v>5759.0158440000105</c:v>
                </c:pt>
                <c:pt idx="21">
                  <c:v>1759.0038828000011</c:v>
                </c:pt>
                <c:pt idx="22">
                  <c:v>5096.7896280000032</c:v>
                </c:pt>
                <c:pt idx="23">
                  <c:v>9813.5492567999863</c:v>
                </c:pt>
                <c:pt idx="24">
                  <c:v>4557.8157360000014</c:v>
                </c:pt>
                <c:pt idx="25">
                  <c:v>3334.1001766799986</c:v>
                </c:pt>
                <c:pt idx="26">
                  <c:v>2863.4863200000013</c:v>
                </c:pt>
                <c:pt idx="27">
                  <c:v>4877.344085640003</c:v>
                </c:pt>
                <c:pt idx="28">
                  <c:v>1873.0272840000002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再エネ比較シート!$BP$13:$BP$42</c:f>
              <c:numCache>
                <c:formatCode>#,##0_);[Red]\(#,##0\)</c:formatCode>
                <c:ptCount val="30"/>
                <c:pt idx="0">
                  <c:v>48628.890432000073</c:v>
                </c:pt>
                <c:pt idx="1">
                  <c:v>17374.981703999998</c:v>
                </c:pt>
                <c:pt idx="2">
                  <c:v>3938.385624</c:v>
                </c:pt>
                <c:pt idx="3">
                  <c:v>15091.302702000003</c:v>
                </c:pt>
                <c:pt idx="4">
                  <c:v>141077.10932219995</c:v>
                </c:pt>
                <c:pt idx="5">
                  <c:v>6014.7219959999993</c:v>
                </c:pt>
                <c:pt idx="6">
                  <c:v>1563.5023200000005</c:v>
                </c:pt>
                <c:pt idx="7">
                  <c:v>18998.934156000003</c:v>
                </c:pt>
                <c:pt idx="8">
                  <c:v>87142.899696000051</c:v>
                </c:pt>
                <c:pt idx="9">
                  <c:v>26040.38246400002</c:v>
                </c:pt>
                <c:pt idx="10">
                  <c:v>8290.0014719999999</c:v>
                </c:pt>
                <c:pt idx="11">
                  <c:v>109016.72043599965</c:v>
                </c:pt>
                <c:pt idx="12">
                  <c:v>11076.924516000001</c:v>
                </c:pt>
                <c:pt idx="13">
                  <c:v>44638.388063999941</c:v>
                </c:pt>
                <c:pt idx="14">
                  <c:v>30246.230160000025</c:v>
                </c:pt>
                <c:pt idx="15">
                  <c:v>25415.775192000001</c:v>
                </c:pt>
                <c:pt idx="16">
                  <c:v>27889.071840000008</c:v>
                </c:pt>
                <c:pt idx="17">
                  <c:v>6884.9658000000018</c:v>
                </c:pt>
                <c:pt idx="18">
                  <c:v>27480.735828000001</c:v>
                </c:pt>
                <c:pt idx="19">
                  <c:v>39114.542304000053</c:v>
                </c:pt>
                <c:pt idx="20">
                  <c:v>35791.504632000018</c:v>
                </c:pt>
                <c:pt idx="21">
                  <c:v>6610.228548000001</c:v>
                </c:pt>
                <c:pt idx="22">
                  <c:v>29067.254171999997</c:v>
                </c:pt>
                <c:pt idx="23">
                  <c:v>62165.619443999894</c:v>
                </c:pt>
                <c:pt idx="24">
                  <c:v>25492.362996000003</c:v>
                </c:pt>
                <c:pt idx="25">
                  <c:v>32462.911368000005</c:v>
                </c:pt>
                <c:pt idx="26">
                  <c:v>17058.842063999997</c:v>
                </c:pt>
                <c:pt idx="27">
                  <c:v>49198.814805599985</c:v>
                </c:pt>
                <c:pt idx="28">
                  <c:v>1773.9534359999998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再エネ比較シート!$BQ$13:$BQ$42</c:f>
              <c:numCache>
                <c:formatCode>#,##0_);[Red]\(#,##0\)</c:formatCode>
                <c:ptCount val="30"/>
                <c:pt idx="0">
                  <c:v>0</c:v>
                </c:pt>
                <c:pt idx="1">
                  <c:v>0</c:v>
                </c:pt>
                <c:pt idx="2">
                  <c:v>0</c:v>
                </c:pt>
                <c:pt idx="3">
                  <c:v>0</c:v>
                </c:pt>
                <c:pt idx="4">
                  <c:v>0</c:v>
                </c:pt>
                <c:pt idx="5">
                  <c:v>320614.81564799999</c:v>
                </c:pt>
                <c:pt idx="6">
                  <c:v>0</c:v>
                </c:pt>
                <c:pt idx="7">
                  <c:v>0</c:v>
                </c:pt>
                <c:pt idx="8">
                  <c:v>0</c:v>
                </c:pt>
                <c:pt idx="9">
                  <c:v>0</c:v>
                </c:pt>
                <c:pt idx="10">
                  <c:v>0</c:v>
                </c:pt>
                <c:pt idx="11">
                  <c:v>0</c:v>
                </c:pt>
                <c:pt idx="12">
                  <c:v>0</c:v>
                </c:pt>
                <c:pt idx="13">
                  <c:v>0</c:v>
                </c:pt>
                <c:pt idx="14">
                  <c:v>0</c:v>
                </c:pt>
                <c:pt idx="15">
                  <c:v>42.36336</c:v>
                </c:pt>
                <c:pt idx="16">
                  <c:v>0</c:v>
                </c:pt>
                <c:pt idx="17">
                  <c:v>0</c:v>
                </c:pt>
                <c:pt idx="18">
                  <c:v>0</c:v>
                </c:pt>
                <c:pt idx="19">
                  <c:v>88353.501561600016</c:v>
                </c:pt>
                <c:pt idx="20">
                  <c:v>0</c:v>
                </c:pt>
                <c:pt idx="21">
                  <c:v>0</c:v>
                </c:pt>
                <c:pt idx="22">
                  <c:v>0</c:v>
                </c:pt>
                <c:pt idx="23">
                  <c:v>0</c:v>
                </c:pt>
                <c:pt idx="24">
                  <c:v>0</c:v>
                </c:pt>
                <c:pt idx="25">
                  <c:v>3910.4639999999999</c:v>
                </c:pt>
                <c:pt idx="26">
                  <c:v>0</c:v>
                </c:pt>
                <c:pt idx="27">
                  <c:v>0</c:v>
                </c:pt>
                <c:pt idx="28">
                  <c:v>16704.19872</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再エネ比較シート!$BR$13:$BR$42</c:f>
              <c:numCache>
                <c:formatCode>#,##0_);[Red]\(#,##0\)</c:formatCode>
                <c:ptCount val="30"/>
                <c:pt idx="0">
                  <c:v>4478.1120000000001</c:v>
                </c:pt>
                <c:pt idx="1">
                  <c:v>0</c:v>
                </c:pt>
                <c:pt idx="2">
                  <c:v>13439.592000000001</c:v>
                </c:pt>
                <c:pt idx="3">
                  <c:v>0</c:v>
                </c:pt>
                <c:pt idx="4">
                  <c:v>141.91200000000001</c:v>
                </c:pt>
                <c:pt idx="5">
                  <c:v>0</c:v>
                </c:pt>
                <c:pt idx="6">
                  <c:v>0</c:v>
                </c:pt>
                <c:pt idx="7">
                  <c:v>1984.6656</c:v>
                </c:pt>
                <c:pt idx="8">
                  <c:v>0</c:v>
                </c:pt>
                <c:pt idx="9">
                  <c:v>5308.56</c:v>
                </c:pt>
                <c:pt idx="10">
                  <c:v>0</c:v>
                </c:pt>
                <c:pt idx="11">
                  <c:v>0</c:v>
                </c:pt>
                <c:pt idx="12">
                  <c:v>0</c:v>
                </c:pt>
                <c:pt idx="13">
                  <c:v>0</c:v>
                </c:pt>
                <c:pt idx="14">
                  <c:v>0</c:v>
                </c:pt>
                <c:pt idx="15">
                  <c:v>92526.623999999996</c:v>
                </c:pt>
                <c:pt idx="16">
                  <c:v>0</c:v>
                </c:pt>
                <c:pt idx="17">
                  <c:v>0</c:v>
                </c:pt>
                <c:pt idx="18">
                  <c:v>926.63280000000009</c:v>
                </c:pt>
                <c:pt idx="19">
                  <c:v>0</c:v>
                </c:pt>
                <c:pt idx="20">
                  <c:v>0</c:v>
                </c:pt>
                <c:pt idx="21">
                  <c:v>0</c:v>
                </c:pt>
                <c:pt idx="22">
                  <c:v>19896.588</c:v>
                </c:pt>
                <c:pt idx="23">
                  <c:v>62178.48</c:v>
                </c:pt>
                <c:pt idx="24">
                  <c:v>3678.6743999999999</c:v>
                </c:pt>
                <c:pt idx="25">
                  <c:v>0</c:v>
                </c:pt>
                <c:pt idx="26">
                  <c:v>0</c:v>
                </c:pt>
                <c:pt idx="27">
                  <c:v>0</c:v>
                </c:pt>
                <c:pt idx="28">
                  <c:v>31903.394400000001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1752</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再エネ比較シート!$BT$13:$BT$42</c:f>
              <c:numCache>
                <c:formatCode>#,##0_);[Red]\(#,##0\)</c:formatCode>
                <c:ptCount val="30"/>
                <c:pt idx="0">
                  <c:v>1787.04</c:v>
                </c:pt>
                <c:pt idx="1">
                  <c:v>0</c:v>
                </c:pt>
                <c:pt idx="2">
                  <c:v>0</c:v>
                </c:pt>
                <c:pt idx="3">
                  <c:v>39945.599999999999</c:v>
                </c:pt>
                <c:pt idx="4">
                  <c:v>0</c:v>
                </c:pt>
                <c:pt idx="5">
                  <c:v>0</c:v>
                </c:pt>
                <c:pt idx="6">
                  <c:v>45972.480000000003</c:v>
                </c:pt>
                <c:pt idx="7">
                  <c:v>0</c:v>
                </c:pt>
                <c:pt idx="8">
                  <c:v>0</c:v>
                </c:pt>
                <c:pt idx="9">
                  <c:v>0</c:v>
                </c:pt>
                <c:pt idx="10">
                  <c:v>0</c:v>
                </c:pt>
                <c:pt idx="11">
                  <c:v>0</c:v>
                </c:pt>
                <c:pt idx="12">
                  <c:v>0</c:v>
                </c:pt>
                <c:pt idx="13">
                  <c:v>13945.92</c:v>
                </c:pt>
                <c:pt idx="14">
                  <c:v>0</c:v>
                </c:pt>
                <c:pt idx="15">
                  <c:v>560.64</c:v>
                </c:pt>
                <c:pt idx="16">
                  <c:v>0</c:v>
                </c:pt>
                <c:pt idx="17">
                  <c:v>0</c:v>
                </c:pt>
                <c:pt idx="18">
                  <c:v>0</c:v>
                </c:pt>
                <c:pt idx="19">
                  <c:v>0</c:v>
                </c:pt>
                <c:pt idx="20">
                  <c:v>0</c:v>
                </c:pt>
                <c:pt idx="21">
                  <c:v>0</c:v>
                </c:pt>
                <c:pt idx="22">
                  <c:v>5689.1784960000005</c:v>
                </c:pt>
                <c:pt idx="23">
                  <c:v>0</c:v>
                </c:pt>
                <c:pt idx="24">
                  <c:v>41914.847999999998</c:v>
                </c:pt>
                <c:pt idx="25">
                  <c:v>0</c:v>
                </c:pt>
                <c:pt idx="26">
                  <c:v>27726.899711999999</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南丹市</c:v>
                </c:pt>
                <c:pt idx="1">
                  <c:v>松前町</c:v>
                </c:pt>
                <c:pt idx="2">
                  <c:v>妙高市</c:v>
                </c:pt>
                <c:pt idx="3">
                  <c:v>筑前町</c:v>
                </c:pt>
                <c:pt idx="4">
                  <c:v>柳井市</c:v>
                </c:pt>
                <c:pt idx="5">
                  <c:v>つがる市</c:v>
                </c:pt>
                <c:pt idx="6">
                  <c:v>平川市</c:v>
                </c:pt>
                <c:pt idx="7">
                  <c:v>下呂市</c:v>
                </c:pt>
                <c:pt idx="8">
                  <c:v>本宮市</c:v>
                </c:pt>
                <c:pt idx="9">
                  <c:v>甲州市</c:v>
                </c:pt>
                <c:pt idx="10">
                  <c:v>南陽市</c:v>
                </c:pt>
                <c:pt idx="11">
                  <c:v>志布志市</c:v>
                </c:pt>
                <c:pt idx="12">
                  <c:v>猪名川町</c:v>
                </c:pt>
                <c:pt idx="13">
                  <c:v>東御市</c:v>
                </c:pt>
                <c:pt idx="14">
                  <c:v>時津町</c:v>
                </c:pt>
                <c:pt idx="15">
                  <c:v>北秋田市</c:v>
                </c:pt>
                <c:pt idx="16">
                  <c:v>吉田町</c:v>
                </c:pt>
                <c:pt idx="17">
                  <c:v>須恵町</c:v>
                </c:pt>
                <c:pt idx="18">
                  <c:v>都留市</c:v>
                </c:pt>
                <c:pt idx="19">
                  <c:v>平戸市</c:v>
                </c:pt>
                <c:pt idx="20">
                  <c:v>高根沢町</c:v>
                </c:pt>
                <c:pt idx="21">
                  <c:v>北谷町</c:v>
                </c:pt>
                <c:pt idx="22">
                  <c:v>伊豆市</c:v>
                </c:pt>
                <c:pt idx="23">
                  <c:v>西都市</c:v>
                </c:pt>
                <c:pt idx="24">
                  <c:v>朝来市</c:v>
                </c:pt>
                <c:pt idx="25">
                  <c:v>小矢部市</c:v>
                </c:pt>
                <c:pt idx="26">
                  <c:v>上山市</c:v>
                </c:pt>
                <c:pt idx="27">
                  <c:v>東かがわ市</c:v>
                </c:pt>
                <c:pt idx="28">
                  <c:v>鹿角市</c:v>
                </c:pt>
              </c:strCache>
            </c:strRef>
          </c:cat>
          <c:val>
            <c:numRef>
              <c:f>再エネ比較シート!$BU$13:$BU$42</c:f>
              <c:numCache>
                <c:formatCode>#,##0_);[Red]\(#,##0\)</c:formatCode>
                <c:ptCount val="30"/>
                <c:pt idx="0">
                  <c:v>61203.073272000081</c:v>
                </c:pt>
                <c:pt idx="1">
                  <c:v>25862.415162479989</c:v>
                </c:pt>
                <c:pt idx="2">
                  <c:v>18411.280943999998</c:v>
                </c:pt>
                <c:pt idx="3">
                  <c:v>65006.659577999999</c:v>
                </c:pt>
                <c:pt idx="4">
                  <c:v>148081.66871831997</c:v>
                </c:pt>
                <c:pt idx="5">
                  <c:v>327470.70175199996</c:v>
                </c:pt>
                <c:pt idx="6">
                  <c:v>49553.504052000004</c:v>
                </c:pt>
                <c:pt idx="7">
                  <c:v>24223.923756000004</c:v>
                </c:pt>
                <c:pt idx="8">
                  <c:v>94941.399468000047</c:v>
                </c:pt>
                <c:pt idx="9">
                  <c:v>38641.591656000026</c:v>
                </c:pt>
                <c:pt idx="10">
                  <c:v>10672.119659999998</c:v>
                </c:pt>
                <c:pt idx="11">
                  <c:v>118115.26819979964</c:v>
                </c:pt>
                <c:pt idx="12">
                  <c:v>16810.617827999991</c:v>
                </c:pt>
                <c:pt idx="13">
                  <c:v>69683.257847999921</c:v>
                </c:pt>
                <c:pt idx="14">
                  <c:v>36703.967869200031</c:v>
                </c:pt>
                <c:pt idx="15">
                  <c:v>120421.55014799999</c:v>
                </c:pt>
                <c:pt idx="16">
                  <c:v>35789.101764000014</c:v>
                </c:pt>
                <c:pt idx="17">
                  <c:v>14644.749700799999</c:v>
                </c:pt>
                <c:pt idx="18">
                  <c:v>34265.754408000008</c:v>
                </c:pt>
                <c:pt idx="19">
                  <c:v>134101.70716560009</c:v>
                </c:pt>
                <c:pt idx="20">
                  <c:v>41550.520476000027</c:v>
                </c:pt>
                <c:pt idx="21">
                  <c:v>8369.2324308000025</c:v>
                </c:pt>
                <c:pt idx="22">
                  <c:v>59749.810296000003</c:v>
                </c:pt>
                <c:pt idx="23">
                  <c:v>134157.64870079988</c:v>
                </c:pt>
                <c:pt idx="24">
                  <c:v>75643.701132000002</c:v>
                </c:pt>
                <c:pt idx="25">
                  <c:v>39707.475544680005</c:v>
                </c:pt>
                <c:pt idx="26">
                  <c:v>47649.228095999992</c:v>
                </c:pt>
                <c:pt idx="27">
                  <c:v>54076.158891239989</c:v>
                </c:pt>
                <c:pt idx="28">
                  <c:v>54006.573839999997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北秋田市</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1646</v>
      </c>
      <c r="C23" s="6" t="s">
        <v>1328</v>
      </c>
      <c r="D23" s="6" t="s">
        <v>1329</v>
      </c>
      <c r="E23" s="1101" t="s">
        <v>1647</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1650</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1651</v>
      </c>
    </row>
    <row r="46" spans="2:5" ht="33.6" customHeight="1">
      <c r="B46" s="967" t="s">
        <v>1470</v>
      </c>
      <c r="C46" s="6" t="s">
        <v>8</v>
      </c>
      <c r="D46" s="7" t="s">
        <v>9</v>
      </c>
      <c r="E46" s="1102" t="s">
        <v>1652</v>
      </c>
    </row>
    <row r="47" spans="2:5" ht="21.95" customHeight="1">
      <c r="B47" s="438" t="s">
        <v>1613</v>
      </c>
      <c r="C47" s="442"/>
      <c r="D47" s="440"/>
      <c r="E47" s="441"/>
    </row>
    <row r="48" spans="2:5" ht="33.6" customHeight="1">
      <c r="B48" s="967" t="s">
        <v>1471</v>
      </c>
      <c r="C48" s="6" t="s">
        <v>14</v>
      </c>
      <c r="D48" s="6" t="s">
        <v>9</v>
      </c>
      <c r="E48" s="1102" t="s">
        <v>1653</v>
      </c>
    </row>
    <row r="49" spans="2:5" ht="33.6" customHeight="1">
      <c r="B49" s="967" t="s">
        <v>1472</v>
      </c>
      <c r="C49" s="6" t="s">
        <v>14</v>
      </c>
      <c r="D49" s="6" t="s">
        <v>9</v>
      </c>
      <c r="E49" s="1102" t="s">
        <v>1654</v>
      </c>
    </row>
    <row r="50" spans="2:5" ht="21.6" customHeight="1">
      <c r="B50" s="438" t="s">
        <v>1477</v>
      </c>
      <c r="C50" s="439"/>
      <c r="D50" s="440"/>
      <c r="E50" s="441"/>
    </row>
    <row r="51" spans="2:5" ht="21" customHeight="1">
      <c r="B51" s="967" t="s">
        <v>1473</v>
      </c>
      <c r="C51" s="6" t="s">
        <v>12</v>
      </c>
      <c r="D51" s="6" t="s">
        <v>1401</v>
      </c>
      <c r="E51" s="968" t="s">
        <v>1655</v>
      </c>
    </row>
    <row r="52" spans="2:5" ht="21" customHeight="1">
      <c r="B52" s="967" t="s">
        <v>1474</v>
      </c>
      <c r="C52" s="6" t="s">
        <v>12</v>
      </c>
      <c r="D52" s="6" t="s">
        <v>1401</v>
      </c>
      <c r="E52" s="968" t="s">
        <v>1656</v>
      </c>
    </row>
    <row r="53" spans="2:5" ht="21" customHeight="1">
      <c r="B53" s="969" t="s">
        <v>1475</v>
      </c>
      <c r="C53" s="970" t="s">
        <v>8</v>
      </c>
      <c r="D53" s="970" t="s">
        <v>1401</v>
      </c>
      <c r="E53" s="971" t="s">
        <v>1657</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1658</v>
      </c>
    </row>
    <row r="58" spans="2:5" ht="21.95" customHeight="1">
      <c r="B58" s="967" t="s">
        <v>1479</v>
      </c>
      <c r="C58" s="6" t="s">
        <v>13</v>
      </c>
      <c r="D58" s="7" t="s">
        <v>1409</v>
      </c>
      <c r="E58" s="1102" t="s">
        <v>1659</v>
      </c>
    </row>
    <row r="59" spans="2:5" ht="33.6" customHeight="1">
      <c r="B59" s="979" t="s">
        <v>1612</v>
      </c>
      <c r="C59" s="8" t="s">
        <v>13</v>
      </c>
      <c r="D59" s="7" t="s">
        <v>1409</v>
      </c>
      <c r="E59" s="1103" t="s">
        <v>1660</v>
      </c>
    </row>
    <row r="60" spans="2:5" ht="51" customHeight="1">
      <c r="B60" s="980" t="s">
        <v>1629</v>
      </c>
      <c r="C60" s="494" t="s">
        <v>14</v>
      </c>
      <c r="D60" s="7" t="s">
        <v>1409</v>
      </c>
      <c r="E60" s="977" t="s">
        <v>1661</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北秋田市</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82.534345565599281</v>
      </c>
      <c r="BB5" s="34"/>
      <c r="BC5" s="19"/>
      <c r="BD5" s="364">
        <f>AC35</f>
        <v>60.507973558141401</v>
      </c>
      <c r="BE5" s="34"/>
      <c r="BF5" s="19"/>
      <c r="BG5" s="364">
        <f>AK35</f>
        <v>63.950251829484088</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53.132855761254</v>
      </c>
      <c r="BA6" s="19"/>
      <c r="BB6" s="34"/>
      <c r="BC6" s="364">
        <f>AC36</f>
        <v>43.341774978639286</v>
      </c>
      <c r="BD6" s="19"/>
      <c r="BE6" s="34"/>
      <c r="BF6" s="364">
        <f>AK36</f>
        <v>38.510132983986097</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7.1517982973761063</v>
      </c>
      <c r="BA7" s="19"/>
      <c r="BB7" s="34"/>
      <c r="BC7" s="364">
        <f>AC37</f>
        <v>4.494637322419285</v>
      </c>
      <c r="BD7" s="19"/>
      <c r="BE7" s="34"/>
      <c r="BF7" s="364">
        <f t="shared" ref="BF7:BF8" si="0">AK37</f>
        <v>3.6210306348595891</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22.249691506969182</v>
      </c>
      <c r="BA8" s="19"/>
      <c r="BB8" s="34"/>
      <c r="BC8" s="364">
        <f>AC38</f>
        <v>12.671561257082828</v>
      </c>
      <c r="BD8" s="19"/>
      <c r="BE8" s="34"/>
      <c r="BF8" s="364">
        <f t="shared" si="0"/>
        <v>21.819088210638402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306.44680153525354</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47.686578163678583</v>
      </c>
      <c r="BA9" s="364">
        <f>AZ9</f>
        <v>47.686578163678583</v>
      </c>
      <c r="BB9" s="34"/>
      <c r="BC9" s="364">
        <f>AC39</f>
        <v>58.502439838139587</v>
      </c>
      <c r="BD9" s="364">
        <f>AC39</f>
        <v>58.502439838139587</v>
      </c>
      <c r="BE9" s="34"/>
      <c r="BF9" s="364">
        <f>AK39</f>
        <v>38.519216972672034</v>
      </c>
      <c r="BG9" s="364">
        <f>AK39</f>
        <v>38.519216972672034</v>
      </c>
      <c r="BH9" s="34"/>
    </row>
    <row r="10" spans="1:62" ht="17.100000000000001" customHeight="1" thickBot="1">
      <c r="B10" s="366"/>
      <c r="C10" s="367"/>
      <c r="D10" s="369"/>
      <c r="E10" s="369"/>
      <c r="F10" s="369"/>
      <c r="G10" s="368"/>
      <c r="H10" s="368"/>
      <c r="I10" s="369"/>
      <c r="J10" s="370"/>
      <c r="K10" s="377"/>
      <c r="L10" s="286" t="s">
        <v>31</v>
      </c>
      <c r="M10" s="286"/>
      <c r="N10" s="622"/>
      <c r="O10" s="1025">
        <f>SUM(O11:O13)</f>
        <v>82.534345565599281</v>
      </c>
      <c r="P10" s="501">
        <f t="shared" ref="P10:P22" si="1">O10/$O$9</f>
        <v>0.26932682981879502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85.622784883611473</v>
      </c>
      <c r="BA10" s="364">
        <f>AZ10</f>
        <v>85.622784883611473</v>
      </c>
      <c r="BB10" s="34"/>
      <c r="BC10" s="364">
        <f>AC40</f>
        <v>90.018747591044971</v>
      </c>
      <c r="BD10" s="364">
        <f>AC40</f>
        <v>90.018747591044971</v>
      </c>
      <c r="BE10" s="34"/>
      <c r="BF10" s="364">
        <f>AK40</f>
        <v>59.534334150018928</v>
      </c>
      <c r="BG10" s="364">
        <f>AK40</f>
        <v>59.534334150018928</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53.132855761254</v>
      </c>
      <c r="P11" s="502">
        <f t="shared" si="1"/>
        <v>0.17338361991401505</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85.998000570364226</v>
      </c>
      <c r="BB11" s="34"/>
      <c r="BC11" s="364"/>
      <c r="BD11" s="364">
        <f>AC41</f>
        <v>74.110670253266107</v>
      </c>
      <c r="BE11" s="34"/>
      <c r="BF11" s="19"/>
      <c r="BG11" s="364">
        <f>AK41</f>
        <v>58.170570089075504</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7.1517982973761063</v>
      </c>
      <c r="P12" s="502">
        <f t="shared" si="1"/>
        <v>2.3337813485233474E-2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83.618902999916259</v>
      </c>
      <c r="BA12" s="19"/>
      <c r="BB12" s="34"/>
      <c r="BC12" s="364">
        <f>AC42</f>
        <v>71.366613216193599</v>
      </c>
      <c r="BD12" s="19"/>
      <c r="BE12" s="34"/>
      <c r="BF12" s="364">
        <f>AK42</f>
        <v>56.373763654522932</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22.249691506969182</v>
      </c>
      <c r="P13" s="502">
        <f t="shared" si="1"/>
        <v>7.2605396419546525E-2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2.3790975704479611</v>
      </c>
      <c r="BA13" s="19"/>
      <c r="BB13" s="34"/>
      <c r="BC13" s="364">
        <f>AC45</f>
        <v>2.7440570370725088</v>
      </c>
      <c r="BD13" s="19"/>
      <c r="BE13" s="34"/>
      <c r="BF13" s="364">
        <f>AK45</f>
        <v>1.7968064345525687</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47.686578163678583</v>
      </c>
      <c r="P14" s="501">
        <f t="shared" si="1"/>
        <v>0.15561127714427372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85.622784883611473</v>
      </c>
      <c r="P15" s="501">
        <f t="shared" si="1"/>
        <v>0.2794050531924428</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4.6050923520000007</v>
      </c>
      <c r="BA15" s="364">
        <f>AZ15</f>
        <v>4.6050923520000007</v>
      </c>
      <c r="BB15" s="34"/>
      <c r="BC15" s="364">
        <f>AC47</f>
        <v>5.0640780770400013</v>
      </c>
      <c r="BD15" s="364">
        <f>AC47</f>
        <v>5.0640780770400013</v>
      </c>
      <c r="BE15" s="34"/>
      <c r="BF15" s="364">
        <f>AK47</f>
        <v>5.0978526500000001</v>
      </c>
      <c r="BG15" s="364">
        <f>AK47</f>
        <v>5.0978526500000001</v>
      </c>
      <c r="BH15" s="34"/>
    </row>
    <row r="16" spans="1:62" ht="17.100000000000001" customHeight="1" thickBot="1">
      <c r="B16" s="366"/>
      <c r="C16" s="367"/>
      <c r="D16" s="369"/>
      <c r="E16" s="369"/>
      <c r="F16" s="369"/>
      <c r="G16" s="368"/>
      <c r="H16" s="368"/>
      <c r="I16" s="369"/>
      <c r="J16" s="370"/>
      <c r="K16" s="378"/>
      <c r="L16" s="286" t="s">
        <v>44</v>
      </c>
      <c r="M16" s="387"/>
      <c r="N16" s="388"/>
      <c r="O16" s="1025">
        <f>SUM(O18:O21)</f>
        <v>85.998000570364226</v>
      </c>
      <c r="P16" s="501">
        <f t="shared" si="1"/>
        <v>0.28062946044640324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83.618902999916259</v>
      </c>
      <c r="P17" s="502">
        <f t="shared" si="1"/>
        <v>0.27286596753824094</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39.51752403445613</v>
      </c>
      <c r="P18" s="502">
        <f t="shared" si="1"/>
        <v>0.12895394514310193</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44.101378965460121</v>
      </c>
      <c r="P19" s="502">
        <f t="shared" si="1"/>
        <v>0.14391202239513898</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2.3790975704479611</v>
      </c>
      <c r="P20" s="502">
        <f t="shared" si="1"/>
        <v>7.7634929081623017E-3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4.6050923520000007</v>
      </c>
      <c r="P22" s="679">
        <f t="shared" si="1"/>
        <v>1.5027379398085289E-2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60.89868917561212</v>
      </c>
      <c r="AZ22" s="364">
        <f t="shared" si="3"/>
        <v>59.915206248862923</v>
      </c>
      <c r="BA22" s="364">
        <f t="shared" si="3"/>
        <v>60.486041212647123</v>
      </c>
      <c r="BB22" s="364">
        <f t="shared" si="3"/>
        <v>68.676721125883972</v>
      </c>
      <c r="BC22" s="364">
        <f t="shared" si="3"/>
        <v>62.75335746049992</v>
      </c>
      <c r="BD22" s="364">
        <f t="shared" si="3"/>
        <v>60.507973558141401</v>
      </c>
      <c r="BE22" s="364">
        <f t="shared" si="3"/>
        <v>59.923980701336788</v>
      </c>
      <c r="BF22" s="364">
        <f t="shared" si="3"/>
        <v>55.658586271815444</v>
      </c>
      <c r="BG22" s="364">
        <f t="shared" si="3"/>
        <v>68.460000238109231</v>
      </c>
      <c r="BH22" s="364">
        <f t="shared" si="3"/>
        <v>61.008227077097708</v>
      </c>
      <c r="BI22" s="364">
        <f t="shared" si="3"/>
        <v>65.795883747211633</v>
      </c>
      <c r="BJ22" s="364">
        <f t="shared" si="3"/>
        <v>63.22958680919119</v>
      </c>
      <c r="BK22" s="364">
        <f t="shared" si="3"/>
        <v>60.435643705164424</v>
      </c>
      <c r="BL22" s="364">
        <f t="shared" si="3"/>
        <v>63.950251829484088</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49.050362069055481</v>
      </c>
      <c r="AZ23" s="399">
        <f t="shared" ref="AZ23:BL23" si="4">Y39</f>
        <v>54.941696033539785</v>
      </c>
      <c r="BA23" s="399">
        <f t="shared" si="4"/>
        <v>51.602762384859467</v>
      </c>
      <c r="BB23" s="399">
        <f t="shared" si="4"/>
        <v>59.59042187575384</v>
      </c>
      <c r="BC23" s="399">
        <f t="shared" si="4"/>
        <v>59.290129876590903</v>
      </c>
      <c r="BD23" s="399">
        <f t="shared" si="4"/>
        <v>58.502439838139587</v>
      </c>
      <c r="BE23" s="399">
        <f t="shared" si="4"/>
        <v>53.617916033172015</v>
      </c>
      <c r="BF23" s="399">
        <f t="shared" si="4"/>
        <v>50.920704345613771</v>
      </c>
      <c r="BG23" s="399">
        <f t="shared" si="4"/>
        <v>44.261376765354349</v>
      </c>
      <c r="BH23" s="399">
        <f t="shared" si="4"/>
        <v>39.814675841373351</v>
      </c>
      <c r="BI23" s="399">
        <f t="shared" si="4"/>
        <v>41.717157955274523</v>
      </c>
      <c r="BJ23" s="399">
        <f t="shared" si="4"/>
        <v>39.425076209532499</v>
      </c>
      <c r="BK23" s="399">
        <f t="shared" si="4"/>
        <v>33.338923236095638</v>
      </c>
      <c r="BL23" s="399">
        <f t="shared" si="4"/>
        <v>38.519216972672034</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69.8655253758741</v>
      </c>
      <c r="AZ24" s="364">
        <f t="shared" ref="AZ24:BL24" si="5">Y40</f>
        <v>68.891897143442463</v>
      </c>
      <c r="BA24" s="364">
        <f t="shared" si="5"/>
        <v>80.412079551034793</v>
      </c>
      <c r="BB24" s="364">
        <f t="shared" si="5"/>
        <v>74.592141600954065</v>
      </c>
      <c r="BC24" s="364">
        <f t="shared" si="5"/>
        <v>79.513049898641441</v>
      </c>
      <c r="BD24" s="364">
        <f t="shared" si="5"/>
        <v>90.018747591044971</v>
      </c>
      <c r="BE24" s="364">
        <f t="shared" si="5"/>
        <v>72.986478234971642</v>
      </c>
      <c r="BF24" s="364">
        <f t="shared" si="5"/>
        <v>70.131221856694637</v>
      </c>
      <c r="BG24" s="364">
        <f t="shared" si="5"/>
        <v>71.350861037412841</v>
      </c>
      <c r="BH24" s="364">
        <f t="shared" si="5"/>
        <v>76.387633495746755</v>
      </c>
      <c r="BI24" s="364">
        <f t="shared" si="5"/>
        <v>64.858173991124232</v>
      </c>
      <c r="BJ24" s="364">
        <f t="shared" si="5"/>
        <v>60.667197623424052</v>
      </c>
      <c r="BK24" s="364">
        <f t="shared" si="5"/>
        <v>56.843285160786202</v>
      </c>
      <c r="BL24" s="364">
        <f t="shared" si="5"/>
        <v>59.534334150018928</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80.465413155068759</v>
      </c>
      <c r="AZ25" s="364">
        <f t="shared" ref="AZ25:BL25" si="6">Y41</f>
        <v>78.836466708788265</v>
      </c>
      <c r="BA25" s="364">
        <f t="shared" si="6"/>
        <v>78.524991966718233</v>
      </c>
      <c r="BB25" s="364">
        <f t="shared" si="6"/>
        <v>76.182178068145134</v>
      </c>
      <c r="BC25" s="364">
        <f t="shared" si="6"/>
        <v>75.588331226218315</v>
      </c>
      <c r="BD25" s="364">
        <f t="shared" si="6"/>
        <v>74.110670253266107</v>
      </c>
      <c r="BE25" s="364">
        <f t="shared" si="6"/>
        <v>71.866107183473943</v>
      </c>
      <c r="BF25" s="364">
        <f t="shared" si="6"/>
        <v>70.725775427568962</v>
      </c>
      <c r="BG25" s="364">
        <f t="shared" si="6"/>
        <v>70.498935427470926</v>
      </c>
      <c r="BH25" s="364">
        <f t="shared" si="6"/>
        <v>68.82844325602953</v>
      </c>
      <c r="BI25" s="364">
        <f t="shared" si="6"/>
        <v>67.012728787868696</v>
      </c>
      <c r="BJ25" s="364">
        <f t="shared" si="6"/>
        <v>63.37008763192209</v>
      </c>
      <c r="BK25" s="364">
        <f t="shared" si="6"/>
        <v>58.799662491362255</v>
      </c>
      <c r="BL25" s="364">
        <f t="shared" si="6"/>
        <v>58.170570089075504</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3.5263478258400003</v>
      </c>
      <c r="AZ26" s="364">
        <f t="shared" si="7"/>
        <v>4.0830729733000002</v>
      </c>
      <c r="BA26" s="364">
        <f t="shared" si="7"/>
        <v>4.6357603519999993</v>
      </c>
      <c r="BB26" s="364">
        <f t="shared" si="7"/>
        <v>3.73869733664</v>
      </c>
      <c r="BC26" s="364">
        <f t="shared" si="7"/>
        <v>4.2349347388399989</v>
      </c>
      <c r="BD26" s="364">
        <f t="shared" si="7"/>
        <v>5.0640780770400013</v>
      </c>
      <c r="BE26" s="364">
        <f t="shared" si="7"/>
        <v>4.8912361327999996</v>
      </c>
      <c r="BF26" s="364">
        <f t="shared" si="7"/>
        <v>5.2680785056400001</v>
      </c>
      <c r="BG26" s="364">
        <f t="shared" si="7"/>
        <v>4.9923396190799991</v>
      </c>
      <c r="BH26" s="364">
        <f t="shared" si="7"/>
        <v>4.8419801430000007</v>
      </c>
      <c r="BI26" s="364">
        <f t="shared" si="7"/>
        <v>3.9009002604000007</v>
      </c>
      <c r="BJ26" s="364">
        <f t="shared" si="7"/>
        <v>4.6832894262000009</v>
      </c>
      <c r="BK26" s="364">
        <f t="shared" si="7"/>
        <v>5.7294367700000004</v>
      </c>
      <c r="BL26" s="364">
        <f t="shared" si="7"/>
        <v>5.0978526500000001</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263.80633760145042</v>
      </c>
      <c r="AZ27" s="364">
        <f t="shared" si="8"/>
        <v>266.66833910793343</v>
      </c>
      <c r="BA27" s="364">
        <f t="shared" si="8"/>
        <v>275.6616354672596</v>
      </c>
      <c r="BB27" s="364">
        <f t="shared" si="8"/>
        <v>282.78016000737699</v>
      </c>
      <c r="BC27" s="364">
        <f t="shared" si="8"/>
        <v>281.3798032007906</v>
      </c>
      <c r="BD27" s="364">
        <f t="shared" si="8"/>
        <v>288.20390931763205</v>
      </c>
      <c r="BE27" s="364">
        <f t="shared" si="8"/>
        <v>263.2857182857544</v>
      </c>
      <c r="BF27" s="364">
        <f t="shared" si="8"/>
        <v>252.70436640733283</v>
      </c>
      <c r="BG27" s="364">
        <f t="shared" si="8"/>
        <v>259.56351308742734</v>
      </c>
      <c r="BH27" s="364">
        <f t="shared" si="8"/>
        <v>250.88095981324733</v>
      </c>
      <c r="BI27" s="364">
        <f t="shared" si="8"/>
        <v>243.28484474187908</v>
      </c>
      <c r="BJ27" s="364">
        <f t="shared" si="8"/>
        <v>231.37523770026982</v>
      </c>
      <c r="BK27" s="364">
        <f t="shared" si="8"/>
        <v>215.14695136340853</v>
      </c>
      <c r="BL27" s="364">
        <f t="shared" si="8"/>
        <v>225.27222569125055</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288.20390931763205</v>
      </c>
      <c r="P30" s="500">
        <f>P31+P35+P36+P37+P43</f>
        <v>1</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60.507973558141401</v>
      </c>
      <c r="P31" s="501">
        <f t="shared" ref="P31:P43" si="9">O31/$O$30</f>
        <v>0.20994848300775487</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43.341774978639286</v>
      </c>
      <c r="P32" s="502">
        <f t="shared" si="9"/>
        <v>0.15038579830945992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4.494637322419285</v>
      </c>
      <c r="P33" s="502">
        <f t="shared" si="9"/>
        <v>1.5595337804615641E-2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12.671561257082828</v>
      </c>
      <c r="P34" s="502">
        <f t="shared" si="9"/>
        <v>4.3967346893679329E-2</v>
      </c>
      <c r="Q34" s="371"/>
      <c r="R34" s="15"/>
      <c r="S34" s="366"/>
      <c r="T34" s="622" t="s">
        <v>29</v>
      </c>
      <c r="U34" s="375"/>
      <c r="V34" s="375"/>
      <c r="W34" s="375"/>
      <c r="X34" s="1012">
        <f>X35+X39+X40+X41+X47</f>
        <v>263.80633760145042</v>
      </c>
      <c r="Y34" s="1013">
        <f t="shared" ref="Y34:AK34" si="10">Y35+Y39+Y40+Y41+Y47</f>
        <v>266.66833910793343</v>
      </c>
      <c r="Z34" s="1013">
        <f t="shared" si="10"/>
        <v>275.6616354672596</v>
      </c>
      <c r="AA34" s="1013">
        <f t="shared" si="10"/>
        <v>282.78016000737699</v>
      </c>
      <c r="AB34" s="1013">
        <f t="shared" si="10"/>
        <v>281.3798032007906</v>
      </c>
      <c r="AC34" s="1013">
        <f t="shared" si="10"/>
        <v>288.20390931763205</v>
      </c>
      <c r="AD34" s="1013">
        <f t="shared" si="10"/>
        <v>263.2857182857544</v>
      </c>
      <c r="AE34" s="1013">
        <f t="shared" si="10"/>
        <v>252.70436640733283</v>
      </c>
      <c r="AF34" s="1013">
        <f t="shared" si="10"/>
        <v>259.56351308742734</v>
      </c>
      <c r="AG34" s="1013">
        <f t="shared" si="10"/>
        <v>250.88095981324733</v>
      </c>
      <c r="AH34" s="1013">
        <f t="shared" si="10"/>
        <v>243.28484474187908</v>
      </c>
      <c r="AI34" s="1013">
        <f t="shared" si="10"/>
        <v>231.37523770026982</v>
      </c>
      <c r="AJ34" s="1013">
        <f t="shared" si="10"/>
        <v>215.14695136340853</v>
      </c>
      <c r="AK34" s="1014">
        <f t="shared" si="10"/>
        <v>225.27222569125055</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58.502439838139587</v>
      </c>
      <c r="P35" s="501">
        <f t="shared" si="9"/>
        <v>0.20298975116837689</v>
      </c>
      <c r="Q35" s="371"/>
      <c r="R35" s="15"/>
      <c r="S35" s="366"/>
      <c r="T35" s="377"/>
      <c r="U35" s="286" t="s">
        <v>31</v>
      </c>
      <c r="V35" s="387"/>
      <c r="W35" s="387"/>
      <c r="X35" s="1015">
        <f>SUM(X36:X38)</f>
        <v>60.89868917561212</v>
      </c>
      <c r="Y35" s="1016">
        <f t="shared" ref="Y35:AK35" si="11">SUM(Y36:Y38)</f>
        <v>59.915206248862923</v>
      </c>
      <c r="Z35" s="1016">
        <f t="shared" si="11"/>
        <v>60.486041212647123</v>
      </c>
      <c r="AA35" s="1016">
        <f t="shared" si="11"/>
        <v>68.676721125883972</v>
      </c>
      <c r="AB35" s="1016">
        <f t="shared" si="11"/>
        <v>62.75335746049992</v>
      </c>
      <c r="AC35" s="1016">
        <f t="shared" si="11"/>
        <v>60.507973558141401</v>
      </c>
      <c r="AD35" s="1016">
        <f t="shared" si="11"/>
        <v>59.923980701336788</v>
      </c>
      <c r="AE35" s="1016">
        <f t="shared" si="11"/>
        <v>55.658586271815444</v>
      </c>
      <c r="AF35" s="1016">
        <f t="shared" si="11"/>
        <v>68.460000238109231</v>
      </c>
      <c r="AG35" s="1016">
        <f t="shared" si="11"/>
        <v>61.008227077097708</v>
      </c>
      <c r="AH35" s="1016">
        <f t="shared" si="11"/>
        <v>65.795883747211633</v>
      </c>
      <c r="AI35" s="1016">
        <f t="shared" si="11"/>
        <v>63.22958680919119</v>
      </c>
      <c r="AJ35" s="1016">
        <f t="shared" si="11"/>
        <v>60.435643705164424</v>
      </c>
      <c r="AK35" s="1017">
        <f t="shared" si="11"/>
        <v>63.950251829484088</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90.018747591044971</v>
      </c>
      <c r="P36" s="501">
        <f t="shared" si="9"/>
        <v>0.31234395051815389</v>
      </c>
      <c r="Q36" s="371"/>
      <c r="R36" s="15"/>
      <c r="S36" s="401" t="s">
        <v>98</v>
      </c>
      <c r="T36" s="378"/>
      <c r="U36" s="389"/>
      <c r="V36" s="379" t="s">
        <v>98</v>
      </c>
      <c r="W36" s="402"/>
      <c r="X36" s="1018">
        <f>VLOOKUP(年度マスタ!$K$4&amp;"_"&amp;X$33,データシート1!$A:$BS,MATCH("aa_"&amp;$S36,データシート1!$A$1:$BS$1,0),0)</f>
        <v>36.661707764756827</v>
      </c>
      <c r="Y36" s="1019">
        <f>VLOOKUP(年度マスタ!$K$4&amp;"_"&amp;Y$33,データシート1!$A:$BS,MATCH("aa_"&amp;$S36,データシート1!$A$1:$BS$1,0),0)</f>
        <v>36.251763080261284</v>
      </c>
      <c r="Z36" s="1019">
        <f>VLOOKUP(年度マスタ!$K$4&amp;"_"&amp;Z$33,データシート1!$A:$BS,MATCH("aa_"&amp;$S36,データシート1!$A$1:$BS$1,0),0)</f>
        <v>37.579551537659718</v>
      </c>
      <c r="AA36" s="1019">
        <f>VLOOKUP(年度マスタ!$K$4&amp;"_"&amp;AA$33,データシート1!$A:$BS,MATCH("aa_"&amp;$S36,データシート1!$A$1:$BS$1,0),0)</f>
        <v>47.145437482464935</v>
      </c>
      <c r="AB36" s="1019">
        <f>VLOOKUP(年度マスタ!$K$4&amp;"_"&amp;AB$33,データシート1!$A:$BS,MATCH("aa_"&amp;$S36,データシート1!$A$1:$BS$1,0),0)</f>
        <v>41.800145896771923</v>
      </c>
      <c r="AC36" s="1019">
        <f>VLOOKUP(年度マスタ!$K$4&amp;"_"&amp;AC$33,データシート1!$A:$BS,MATCH("aa_"&amp;$S36,データシート1!$A$1:$BS$1,0),0)</f>
        <v>43.341774978639286</v>
      </c>
      <c r="AD36" s="1019">
        <f>VLOOKUP(年度マスタ!$K$4&amp;"_"&amp;AD$33,データシート1!$A:$BS,MATCH("aa_"&amp;$S36,データシート1!$A$1:$BS$1,0),0)</f>
        <v>32.93454224994565</v>
      </c>
      <c r="AE36" s="1019">
        <f>VLOOKUP(年度マスタ!$K$4&amp;"_"&amp;AE$33,データシート1!$A:$BS,MATCH("aa_"&amp;$S36,データシート1!$A$1:$BS$1,0),0)</f>
        <v>27.312155803442295</v>
      </c>
      <c r="AF36" s="1019">
        <f>VLOOKUP(年度マスタ!$K$4&amp;"_"&amp;AF$33,データシート1!$A:$BS,MATCH("aa_"&amp;$S36,データシート1!$A$1:$BS$1,0),0)</f>
        <v>41.131900834160824</v>
      </c>
      <c r="AG36" s="1019">
        <f>VLOOKUP(年度マスタ!$K$4&amp;"_"&amp;AG$33,データシート1!$A:$BS,MATCH("aa_"&amp;$S36,データシート1!$A$1:$BS$1,0),0)</f>
        <v>34.594056694200333</v>
      </c>
      <c r="AH36" s="1019">
        <f>VLOOKUP(年度マスタ!$K$4&amp;"_"&amp;AH$33,データシート1!$A:$BS,MATCH("aa_"&amp;$S36,データシート1!$A$1:$BS$1,0),0)</f>
        <v>41.465947051090723</v>
      </c>
      <c r="AI36" s="1019">
        <f>VLOOKUP(年度マスタ!$K$4&amp;"_"&amp;AI$33,データシート1!$A:$BS,MATCH("aa_"&amp;$S36,データシート1!$A$1:$BS$1,0),0)</f>
        <v>38.959592916051122</v>
      </c>
      <c r="AJ36" s="1019">
        <f>VLOOKUP(年度マスタ!$K$4&amp;"_"&amp;AJ$33,データシート1!$A:$BS,MATCH("aa_"&amp;$S36,データシート1!$A$1:$BS$1,0),0)</f>
        <v>35.870243125461897</v>
      </c>
      <c r="AK36" s="1020">
        <f>VLOOKUP(年度マスタ!$K$4&amp;"_"&amp;AK$33,データシート1!$A:$BS,MATCH("aa_"&amp;$S36,データシート1!$A$1:$BS$1,0),0)</f>
        <v>38.510132983986097</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74.110670253266107</v>
      </c>
      <c r="P37" s="501">
        <f t="shared" si="9"/>
        <v>0.25714665157989958</v>
      </c>
      <c r="Q37" s="371"/>
      <c r="R37" s="15"/>
      <c r="S37" s="401" t="s">
        <v>100</v>
      </c>
      <c r="T37" s="378"/>
      <c r="U37" s="389"/>
      <c r="V37" s="379" t="s">
        <v>107</v>
      </c>
      <c r="W37" s="402"/>
      <c r="X37" s="1018">
        <f>VLOOKUP(年度マスタ!$K$4&amp;"_"&amp;X$33,データシート1!$A:$BS,MATCH("aa_"&amp;$S37,データシート1!$A$1:$BS$1,0),0)</f>
        <v>3.8347399455420699</v>
      </c>
      <c r="Y37" s="1019">
        <f>VLOOKUP(年度マスタ!$K$4&amp;"_"&amp;Y$33,データシート1!$A:$BS,MATCH("aa_"&amp;$S37,データシート1!$A$1:$BS$1,0),0)</f>
        <v>3.9566886021175924</v>
      </c>
      <c r="Z37" s="1019">
        <f>VLOOKUP(年度マスタ!$K$4&amp;"_"&amp;Z$33,データシート1!$A:$BS,MATCH("aa_"&amp;$S37,データシート1!$A$1:$BS$1,0),0)</f>
        <v>3.9220298692007787</v>
      </c>
      <c r="AA37" s="1019">
        <f>VLOOKUP(年度マスタ!$K$4&amp;"_"&amp;AA$33,データシート1!$A:$BS,MATCH("aa_"&amp;$S37,データシート1!$A$1:$BS$1,0),0)</f>
        <v>5.3276877968909853</v>
      </c>
      <c r="AB37" s="1019">
        <f>VLOOKUP(年度マスタ!$K$4&amp;"_"&amp;AB$33,データシート1!$A:$BS,MATCH("aa_"&amp;$S37,データシート1!$A$1:$BS$1,0),0)</f>
        <v>4.9529696200840654</v>
      </c>
      <c r="AC37" s="1019">
        <f>VLOOKUP(年度マスタ!$K$4&amp;"_"&amp;AC$33,データシート1!$A:$BS,MATCH("aa_"&amp;$S37,データシート1!$A$1:$BS$1,0),0)</f>
        <v>4.494637322419285</v>
      </c>
      <c r="AD37" s="1019">
        <f>VLOOKUP(年度マスタ!$K$4&amp;"_"&amp;AD$33,データシート1!$A:$BS,MATCH("aa_"&amp;$S37,データシート1!$A$1:$BS$1,0),0)</f>
        <v>4.3004828658517509</v>
      </c>
      <c r="AE37" s="1019">
        <f>VLOOKUP(年度マスタ!$K$4&amp;"_"&amp;AE$33,データシート1!$A:$BS,MATCH("aa_"&amp;$S37,データシート1!$A$1:$BS$1,0),0)</f>
        <v>4.0558556359180384</v>
      </c>
      <c r="AF37" s="1019">
        <f>VLOOKUP(年度マスタ!$K$4&amp;"_"&amp;AF$33,データシート1!$A:$BS,MATCH("aa_"&amp;$S37,データシート1!$A$1:$BS$1,0),0)</f>
        <v>4.3111889862428123</v>
      </c>
      <c r="AG37" s="1019">
        <f>VLOOKUP(年度マスタ!$K$4&amp;"_"&amp;AG$33,データシート1!$A:$BS,MATCH("aa_"&amp;$S37,データシート1!$A$1:$BS$1,0),0)</f>
        <v>4.1830581989626312</v>
      </c>
      <c r="AH37" s="1019">
        <f>VLOOKUP(年度マスタ!$K$4&amp;"_"&amp;AH$33,データシート1!$A:$BS,MATCH("aa_"&amp;$S37,データシート1!$A$1:$BS$1,0),0)</f>
        <v>3.9555286549068041</v>
      </c>
      <c r="AI37" s="1019">
        <f>VLOOKUP(年度マスタ!$K$4&amp;"_"&amp;AI$33,データシート1!$A:$BS,MATCH("aa_"&amp;$S37,データシート1!$A$1:$BS$1,0),0)</f>
        <v>3.7069185872123409</v>
      </c>
      <c r="AJ37" s="1019">
        <f>VLOOKUP(年度マスタ!$K$4&amp;"_"&amp;AJ$33,データシート1!$A:$BS,MATCH("aa_"&amp;$S37,データシート1!$A$1:$BS$1,0),0)</f>
        <v>3.7010855051249592</v>
      </c>
      <c r="AK37" s="1020">
        <f>VLOOKUP(年度マスタ!$K$4&amp;"_"&amp;AK$33,データシート1!$A:$BS,MATCH("aa_"&amp;$S37,データシート1!$A$1:$BS$1,0),0)</f>
        <v>3.6210306348595891</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71.366613216193599</v>
      </c>
      <c r="P38" s="502">
        <f t="shared" si="9"/>
        <v>0.24762541696663742</v>
      </c>
      <c r="Q38" s="371"/>
      <c r="R38" s="15"/>
      <c r="S38" s="401" t="s">
        <v>101</v>
      </c>
      <c r="T38" s="378"/>
      <c r="U38" s="391"/>
      <c r="V38" s="404" t="s">
        <v>110</v>
      </c>
      <c r="W38" s="404"/>
      <c r="X38" s="1018">
        <f>VLOOKUP(年度マスタ!$K$4&amp;"_"&amp;X$33,データシート1!$A:$BS,MATCH("aa_"&amp;$S38,データシート1!$A$1:$BS$1,0),0)</f>
        <v>20.402241465313221</v>
      </c>
      <c r="Y38" s="1019">
        <f>VLOOKUP(年度マスタ!$K$4&amp;"_"&amp;Y$33,データシート1!$A:$BS,MATCH("aa_"&amp;$S38,データシート1!$A$1:$BS$1,0),0)</f>
        <v>19.706754566484044</v>
      </c>
      <c r="Z38" s="1019">
        <f>VLOOKUP(年度マスタ!$K$4&amp;"_"&amp;Z$33,データシート1!$A:$BS,MATCH("aa_"&amp;$S38,データシート1!$A$1:$BS$1,0),0)</f>
        <v>18.984459805786631</v>
      </c>
      <c r="AA38" s="1019">
        <f>VLOOKUP(年度マスタ!$K$4&amp;"_"&amp;AA$33,データシート1!$A:$BS,MATCH("aa_"&amp;$S38,データシート1!$A$1:$BS$1,0),0)</f>
        <v>16.203595846528057</v>
      </c>
      <c r="AB38" s="1019">
        <f>VLOOKUP(年度マスタ!$K$4&amp;"_"&amp;AB$33,データシート1!$A:$BS,MATCH("aa_"&amp;$S38,データシート1!$A$1:$BS$1,0),0)</f>
        <v>16.000241943643935</v>
      </c>
      <c r="AC38" s="1019">
        <f>VLOOKUP(年度マスタ!$K$4&amp;"_"&amp;AC$33,データシート1!$A:$BS,MATCH("aa_"&amp;$S38,データシート1!$A$1:$BS$1,0),0)</f>
        <v>12.671561257082828</v>
      </c>
      <c r="AD38" s="1019">
        <f>VLOOKUP(年度マスタ!$K$4&amp;"_"&amp;AD$33,データシート1!$A:$BS,MATCH("aa_"&amp;$S38,データシート1!$A$1:$BS$1,0),0)</f>
        <v>22.688955585539386</v>
      </c>
      <c r="AE38" s="1019">
        <f>VLOOKUP(年度マスタ!$K$4&amp;"_"&amp;AE$33,データシート1!$A:$BS,MATCH("aa_"&amp;$S38,データシート1!$A$1:$BS$1,0),0)</f>
        <v>24.290574832455111</v>
      </c>
      <c r="AF38" s="1019">
        <f>VLOOKUP(年度マスタ!$K$4&amp;"_"&amp;AF$33,データシート1!$A:$BS,MATCH("aa_"&amp;$S38,データシート1!$A$1:$BS$1,0),0)</f>
        <v>23.016910417705592</v>
      </c>
      <c r="AG38" s="1019">
        <f>VLOOKUP(年度マスタ!$K$4&amp;"_"&amp;AG$33,データシート1!$A:$BS,MATCH("aa_"&amp;$S38,データシート1!$A$1:$BS$1,0),0)</f>
        <v>22.231112183934741</v>
      </c>
      <c r="AH38" s="1019">
        <f>VLOOKUP(年度マスタ!$K$4&amp;"_"&amp;AH$33,データシート1!$A:$BS,MATCH("aa_"&amp;$S38,データシート1!$A$1:$BS$1,0),0)</f>
        <v>20.374408041214107</v>
      </c>
      <c r="AI38" s="1019">
        <f>VLOOKUP(年度マスタ!$K$4&amp;"_"&amp;AI$33,データシート1!$A:$BS,MATCH("aa_"&amp;$S38,データシート1!$A$1:$BS$1,0),0)</f>
        <v>20.563075305927722</v>
      </c>
      <c r="AJ38" s="1019">
        <f>VLOOKUP(年度マスタ!$K$4&amp;"_"&amp;AJ$33,データシート1!$A:$BS,MATCH("aa_"&amp;$S38,データシート1!$A$1:$BS$1,0),0)</f>
        <v>20.864315074577565</v>
      </c>
      <c r="AK38" s="1020">
        <f>VLOOKUP(年度マスタ!$K$4&amp;"_"&amp;AK$33,データシート1!$A:$BS,MATCH("aa_"&amp;$S38,データシート1!$A$1:$BS$1,0),0)</f>
        <v>21.819088210638402</v>
      </c>
      <c r="AL38" s="373"/>
      <c r="AW38" s="19" t="str">
        <f>年度マスタ!H4</f>
        <v>05</v>
      </c>
      <c r="AX38" s="19" t="s">
        <v>111</v>
      </c>
      <c r="AY38" s="19">
        <f>VLOOKUP($AW38&amp;"_"&amp;$AY$34,データシート1!$A:$BS,MATCH($AY$31&amp;"_"&amp;AY$36,データシート1!$A$1:$BS$1,0),0)</f>
        <v>1784.2560764599957</v>
      </c>
      <c r="AZ38" s="19">
        <f>VLOOKUP($AW38&amp;"_"&amp;$AY$34,データシート1!$A:$BS,MATCH($AY$31&amp;"_"&amp;AZ$36,データシート1!$A$1:$BS$1,0),0)</f>
        <v>119.24001222319923</v>
      </c>
      <c r="BA38" s="19">
        <f>VLOOKUP($AW38&amp;"_"&amp;$AY$34,データシート1!$A:$BS,MATCH($AY$31&amp;"_"&amp;BA$36,データシート1!$A$1:$BS$1,0),0)</f>
        <v>391.54643427904915</v>
      </c>
      <c r="BB38" s="19">
        <f>VLOOKUP($AW38&amp;"_"&amp;$AY$34,データシート1!$A:$BS,MATCH($AY$31&amp;"_"&amp;BB$36,データシート1!$A$1:$BS$1,0),0)</f>
        <v>1419.0121857374595</v>
      </c>
      <c r="BC38" s="19">
        <f>VLOOKUP($AW38&amp;"_"&amp;$AY$34,データシート1!$A:$BS,MATCH($AY$31&amp;"_"&amp;BC$36,データシート1!$A$1:$BS$1,0),0)</f>
        <v>1835.3768264906555</v>
      </c>
      <c r="BD38" s="19">
        <f>VLOOKUP($AW38&amp;"_"&amp;$AY$34,データシート1!$A:$BS,MATCH($AY$31&amp;"_"&amp;BD$36,データシート1!$A$1:$BS$1,0),0)</f>
        <v>813.5356789027777</v>
      </c>
      <c r="BE38" s="19">
        <f>VLOOKUP($AW38&amp;"_"&amp;$AY$34,データシート1!$A:$BS,MATCH($AY$31&amp;"_"&amp;BE$36,データシート1!$A$1:$BS$1,0),0)</f>
        <v>875.72775676703577</v>
      </c>
      <c r="BF38" s="19">
        <f>VLOOKUP($AW38&amp;"_"&amp;$AY$34,データシート1!$A:$BS,MATCH($AY$31&amp;"_"&amp;BF$36,データシート1!$A$1:$BS$1,0),0)</f>
        <v>57.095147503040032</v>
      </c>
      <c r="BG38" s="19">
        <f>VLOOKUP($AW38&amp;"_"&amp;$AY$34,データシート1!$A:$BS,MATCH($AY$31&amp;"_"&amp;BG$36,データシート1!$A$1:$BS$1,0),0)</f>
        <v>69.130342110404285</v>
      </c>
      <c r="BH38" s="19">
        <f>VLOOKUP($AW38&amp;"_"&amp;$AY$34,データシート1!$A:$BS,MATCH($AY$31&amp;"_"&amp;BH$36,データシート1!$A$1:$BS$1,0),0)</f>
        <v>113.29079561066568</v>
      </c>
    </row>
    <row r="39" spans="2:64" ht="17.100000000000001" customHeight="1" thickBot="1">
      <c r="B39" s="366"/>
      <c r="C39" s="367"/>
      <c r="D39" s="369"/>
      <c r="E39" s="993"/>
      <c r="F39" s="369"/>
      <c r="G39" s="368"/>
      <c r="H39" s="368"/>
      <c r="I39" s="369"/>
      <c r="J39" s="370"/>
      <c r="K39" s="378"/>
      <c r="L39" s="389"/>
      <c r="M39" s="389"/>
      <c r="N39" s="390" t="s">
        <v>1298</v>
      </c>
      <c r="O39" s="1026">
        <f>AC43</f>
        <v>34.231079543599222</v>
      </c>
      <c r="P39" s="502">
        <f t="shared" si="9"/>
        <v>0.11877382102361717</v>
      </c>
      <c r="Q39" s="371"/>
      <c r="R39" s="15"/>
      <c r="S39" s="401" t="s">
        <v>102</v>
      </c>
      <c r="T39" s="378"/>
      <c r="U39" s="386" t="s">
        <v>112</v>
      </c>
      <c r="V39" s="387"/>
      <c r="W39" s="387"/>
      <c r="X39" s="1015">
        <f>VLOOKUP(年度マスタ!$K$4&amp;"_"&amp;X$33,データシート1!$A:$BS,MATCH("aa_"&amp;$S39,データシート1!$A$1:$BS$1,0),0)</f>
        <v>49.050362069055481</v>
      </c>
      <c r="Y39" s="1016">
        <f>VLOOKUP(年度マスタ!$K$4&amp;"_"&amp;Y$33,データシート1!$A:$BS,MATCH("aa_"&amp;$S39,データシート1!$A$1:$BS$1,0),0)</f>
        <v>54.941696033539785</v>
      </c>
      <c r="Z39" s="1016">
        <f>VLOOKUP(年度マスタ!$K$4&amp;"_"&amp;Z$33,データシート1!$A:$BS,MATCH("aa_"&amp;$S39,データシート1!$A$1:$BS$1,0),0)</f>
        <v>51.602762384859467</v>
      </c>
      <c r="AA39" s="1016">
        <f>VLOOKUP(年度マスタ!$K$4&amp;"_"&amp;AA$33,データシート1!$A:$BS,MATCH("aa_"&amp;$S39,データシート1!$A$1:$BS$1,0),0)</f>
        <v>59.59042187575384</v>
      </c>
      <c r="AB39" s="1016">
        <f>VLOOKUP(年度マスタ!$K$4&amp;"_"&amp;AB$33,データシート1!$A:$BS,MATCH("aa_"&amp;$S39,データシート1!$A$1:$BS$1,0),0)</f>
        <v>59.290129876590903</v>
      </c>
      <c r="AC39" s="1016">
        <f>VLOOKUP(年度マスタ!$K$4&amp;"_"&amp;AC$33,データシート1!$A:$BS,MATCH("aa_"&amp;$S39,データシート1!$A$1:$BS$1,0),0)</f>
        <v>58.502439838139587</v>
      </c>
      <c r="AD39" s="1016">
        <f>VLOOKUP(年度マスタ!$K$4&amp;"_"&amp;AD$33,データシート1!$A:$BS,MATCH("aa_"&amp;$S39,データシート1!$A$1:$BS$1,0),0)</f>
        <v>53.617916033172015</v>
      </c>
      <c r="AE39" s="1016">
        <f>VLOOKUP(年度マスタ!$K$4&amp;"_"&amp;AE$33,データシート1!$A:$BS,MATCH("aa_"&amp;$S39,データシート1!$A$1:$BS$1,0),0)</f>
        <v>50.920704345613771</v>
      </c>
      <c r="AF39" s="1016">
        <f>VLOOKUP(年度マスタ!$K$4&amp;"_"&amp;AF$33,データシート1!$A:$BS,MATCH("aa_"&amp;$S39,データシート1!$A$1:$BS$1,0),0)</f>
        <v>44.261376765354349</v>
      </c>
      <c r="AG39" s="1016">
        <f>VLOOKUP(年度マスタ!$K$4&amp;"_"&amp;AG$33,データシート1!$A:$BS,MATCH("aa_"&amp;$S39,データシート1!$A$1:$BS$1,0),0)</f>
        <v>39.814675841373351</v>
      </c>
      <c r="AH39" s="1016">
        <f>VLOOKUP(年度マスタ!$K$4&amp;"_"&amp;AH$33,データシート1!$A:$BS,MATCH("aa_"&amp;$S39,データシート1!$A$1:$BS$1,0),0)</f>
        <v>41.717157955274523</v>
      </c>
      <c r="AI39" s="1016">
        <f>VLOOKUP(年度マスタ!$K$4&amp;"_"&amp;AI$33,データシート1!$A:$BS,MATCH("aa_"&amp;$S39,データシート1!$A$1:$BS$1,0),0)</f>
        <v>39.425076209532499</v>
      </c>
      <c r="AJ39" s="1016">
        <f>VLOOKUP(年度マスタ!$K$4&amp;"_"&amp;AJ$33,データシート1!$A:$BS,MATCH("aa_"&amp;$S39,データシート1!$A$1:$BS$1,0),0)</f>
        <v>33.338923236095638</v>
      </c>
      <c r="AK39" s="1017">
        <f>VLOOKUP(年度マスタ!$K$4&amp;"_"&amp;AK$33,データシート1!$A:$BS,MATCH("aa_"&amp;$S39,データシート1!$A$1:$BS$1,0),0)</f>
        <v>38.519216972672034</v>
      </c>
      <c r="AL39" s="373"/>
      <c r="AW39" s="19" t="str">
        <f>年度マスタ!K4</f>
        <v>05213</v>
      </c>
      <c r="AX39" s="19" t="s">
        <v>113</v>
      </c>
      <c r="AY39" s="19">
        <f>VLOOKUP($AW39&amp;"_"&amp;$AY$34,データシート1!$A:$BS,MATCH($AY$31&amp;"_"&amp;AY$36,データシート1!$A$1:$BS$1,0),0)</f>
        <v>38.510132983986097</v>
      </c>
      <c r="AZ39" s="19">
        <f>VLOOKUP($AW39&amp;"_"&amp;$AY$34,データシート1!$A:$BS,MATCH($AY$31&amp;"_"&amp;AZ$36,データシート1!$A$1:$BS$1,0),0)</f>
        <v>3.6210306348595891</v>
      </c>
      <c r="BA39" s="19">
        <f>VLOOKUP($AW39&amp;"_"&amp;$AY$34,データシート1!$A:$BS,MATCH($AY$31&amp;"_"&amp;BA$36,データシート1!$A$1:$BS$1,0),0)</f>
        <v>21.819088210638402</v>
      </c>
      <c r="BB39" s="19">
        <f>VLOOKUP($AW39&amp;"_"&amp;$AY$34,データシート1!$A:$BS,MATCH($AY$31&amp;"_"&amp;BB$36,データシート1!$A$1:$BS$1,0),0)</f>
        <v>38.519216972672034</v>
      </c>
      <c r="BC39" s="19">
        <f>VLOOKUP($AW39&amp;"_"&amp;$AY$34,データシート1!$A:$BS,MATCH($AY$31&amp;"_"&amp;BC$36,データシート1!$A$1:$BS$1,0),0)</f>
        <v>59.534334150018928</v>
      </c>
      <c r="BD39" s="19">
        <f>VLOOKUP($AW39&amp;"_"&amp;$AY$34,データシート1!$A:$BS,MATCH($AY$31&amp;"_"&amp;BD$36,データシート1!$A$1:$BS$1,0),0)</f>
        <v>24.206732794851515</v>
      </c>
      <c r="BE39" s="19">
        <f>VLOOKUP($AW39&amp;"_"&amp;$AY$34,データシート1!$A:$BS,MATCH($AY$31&amp;"_"&amp;BE$36,データシート1!$A$1:$BS$1,0),0)</f>
        <v>32.167030859671421</v>
      </c>
      <c r="BF39" s="19">
        <f>VLOOKUP($AW39&amp;"_"&amp;$AY$34,データシート1!$A:$BS,MATCH($AY$31&amp;"_"&amp;BF$36,データシート1!$A$1:$BS$1,0),0)</f>
        <v>1.7968064345525687</v>
      </c>
      <c r="BG39" s="19">
        <f>VLOOKUP($AW39&amp;"_"&amp;$AY$34,データシート1!$A:$BS,MATCH($AY$31&amp;"_"&amp;BG$36,データシート1!$A$1:$BS$1,0),0)</f>
        <v>0</v>
      </c>
      <c r="BH39" s="19">
        <f>VLOOKUP($AW39&amp;"_"&amp;$AY$34,データシート1!$A:$BS,MATCH($AY$31&amp;"_"&amp;BH$36,データシート1!$A$1:$BS$1,0),0)</f>
        <v>5.0978526500000001</v>
      </c>
    </row>
    <row r="40" spans="2:64" ht="17.100000000000001" customHeight="1" thickBot="1">
      <c r="B40" s="366"/>
      <c r="C40" s="367"/>
      <c r="D40" s="369"/>
      <c r="E40" s="369"/>
      <c r="F40" s="369"/>
      <c r="G40" s="368"/>
      <c r="H40" s="368"/>
      <c r="I40" s="369"/>
      <c r="J40" s="370"/>
      <c r="K40" s="378"/>
      <c r="L40" s="389"/>
      <c r="M40" s="391"/>
      <c r="N40" s="382" t="s">
        <v>47</v>
      </c>
      <c r="O40" s="1026">
        <f>AC44</f>
        <v>37.135533672594384</v>
      </c>
      <c r="P40" s="502">
        <f t="shared" si="9"/>
        <v>0.12885159594302029</v>
      </c>
      <c r="Q40" s="371"/>
      <c r="R40" s="15"/>
      <c r="S40" s="401" t="s">
        <v>78</v>
      </c>
      <c r="T40" s="378"/>
      <c r="U40" s="386" t="s">
        <v>78</v>
      </c>
      <c r="V40" s="387"/>
      <c r="W40" s="387"/>
      <c r="X40" s="1015">
        <f>VLOOKUP(年度マスタ!$K$4&amp;"_"&amp;X$33,データシート1!$A:$BS,MATCH("aa_"&amp;$S40,データシート1!$A$1:$BS$1,0),0)</f>
        <v>69.8655253758741</v>
      </c>
      <c r="Y40" s="1016">
        <f>VLOOKUP(年度マスタ!$K$4&amp;"_"&amp;Y$33,データシート1!$A:$BS,MATCH("aa_"&amp;$S40,データシート1!$A$1:$BS$1,0),0)</f>
        <v>68.891897143442463</v>
      </c>
      <c r="Z40" s="1016">
        <f>VLOOKUP(年度マスタ!$K$4&amp;"_"&amp;Z$33,データシート1!$A:$BS,MATCH("aa_"&amp;$S40,データシート1!$A$1:$BS$1,0),0)</f>
        <v>80.412079551034793</v>
      </c>
      <c r="AA40" s="1016">
        <f>VLOOKUP(年度マスタ!$K$4&amp;"_"&amp;AA$33,データシート1!$A:$BS,MATCH("aa_"&amp;$S40,データシート1!$A$1:$BS$1,0),0)</f>
        <v>74.592141600954065</v>
      </c>
      <c r="AB40" s="1016">
        <f>VLOOKUP(年度マスタ!$K$4&amp;"_"&amp;AB$33,データシート1!$A:$BS,MATCH("aa_"&amp;$S40,データシート1!$A$1:$BS$1,0),0)</f>
        <v>79.513049898641441</v>
      </c>
      <c r="AC40" s="1016">
        <f>VLOOKUP(年度マスタ!$K$4&amp;"_"&amp;AC$33,データシート1!$A:$BS,MATCH("aa_"&amp;$S40,データシート1!$A$1:$BS$1,0),0)</f>
        <v>90.018747591044971</v>
      </c>
      <c r="AD40" s="1016">
        <f>VLOOKUP(年度マスタ!$K$4&amp;"_"&amp;AD$33,データシート1!$A:$BS,MATCH("aa_"&amp;$S40,データシート1!$A$1:$BS$1,0),0)</f>
        <v>72.986478234971642</v>
      </c>
      <c r="AE40" s="1016">
        <f>VLOOKUP(年度マスタ!$K$4&amp;"_"&amp;AE$33,データシート1!$A:$BS,MATCH("aa_"&amp;$S40,データシート1!$A$1:$BS$1,0),0)</f>
        <v>70.131221856694637</v>
      </c>
      <c r="AF40" s="1016">
        <f>VLOOKUP(年度マスタ!$K$4&amp;"_"&amp;AF$33,データシート1!$A:$BS,MATCH("aa_"&amp;$S40,データシート1!$A$1:$BS$1,0),0)</f>
        <v>71.350861037412841</v>
      </c>
      <c r="AG40" s="1016">
        <f>VLOOKUP(年度マスタ!$K$4&amp;"_"&amp;AG$33,データシート1!$A:$BS,MATCH("aa_"&amp;$S40,データシート1!$A$1:$BS$1,0),0)</f>
        <v>76.387633495746755</v>
      </c>
      <c r="AH40" s="1016">
        <f>VLOOKUP(年度マスタ!$K$4&amp;"_"&amp;AH$33,データシート1!$A:$BS,MATCH("aa_"&amp;$S40,データシート1!$A$1:$BS$1,0),0)</f>
        <v>64.858173991124232</v>
      </c>
      <c r="AI40" s="1016">
        <f>VLOOKUP(年度マスタ!$K$4&amp;"_"&amp;AI$33,データシート1!$A:$BS,MATCH("aa_"&amp;$S40,データシート1!$A$1:$BS$1,0),0)</f>
        <v>60.667197623424052</v>
      </c>
      <c r="AJ40" s="1016">
        <f>VLOOKUP(年度マスタ!$K$4&amp;"_"&amp;AJ$33,データシート1!$A:$BS,MATCH("aa_"&amp;$S40,データシート1!$A$1:$BS$1,0),0)</f>
        <v>56.843285160786202</v>
      </c>
      <c r="AK40" s="1017">
        <f>VLOOKUP(年度マスタ!$K$4&amp;"_"&amp;AK$33,データシート1!$A:$BS,MATCH("aa_"&amp;$S40,データシート1!$A$1:$BS$1,0),0)</f>
        <v>59.534334150018928</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2.7440570370725088</v>
      </c>
      <c r="P41" s="502">
        <f t="shared" si="9"/>
        <v>9.5212346132621667E-3</v>
      </c>
      <c r="Q41" s="371"/>
      <c r="R41" s="15"/>
      <c r="S41" s="401" t="s">
        <v>1276</v>
      </c>
      <c r="T41" s="378"/>
      <c r="U41" s="286" t="s">
        <v>44</v>
      </c>
      <c r="V41" s="387"/>
      <c r="W41" s="387"/>
      <c r="X41" s="1015">
        <f>X42+X45+X46</f>
        <v>80.465413155068759</v>
      </c>
      <c r="Y41" s="1016">
        <f t="shared" ref="Y41:AH41" si="12">Y42+Y45+Y46</f>
        <v>78.836466708788265</v>
      </c>
      <c r="Z41" s="1016">
        <f t="shared" si="12"/>
        <v>78.524991966718233</v>
      </c>
      <c r="AA41" s="1016">
        <f t="shared" si="12"/>
        <v>76.182178068145134</v>
      </c>
      <c r="AB41" s="1016">
        <f t="shared" si="12"/>
        <v>75.588331226218315</v>
      </c>
      <c r="AC41" s="1016">
        <f t="shared" si="12"/>
        <v>74.110670253266107</v>
      </c>
      <c r="AD41" s="1016">
        <f t="shared" si="12"/>
        <v>71.866107183473943</v>
      </c>
      <c r="AE41" s="1016">
        <f t="shared" si="12"/>
        <v>70.725775427568962</v>
      </c>
      <c r="AF41" s="1016">
        <f t="shared" si="12"/>
        <v>70.498935427470926</v>
      </c>
      <c r="AG41" s="1016">
        <f t="shared" si="12"/>
        <v>68.82844325602953</v>
      </c>
      <c r="AH41" s="1016">
        <f t="shared" si="12"/>
        <v>67.012728787868696</v>
      </c>
      <c r="AI41" s="1016">
        <f>AI42+AI45+AI46</f>
        <v>63.37008763192209</v>
      </c>
      <c r="AJ41" s="1016">
        <f>AJ42+AJ45+AJ46</f>
        <v>58.799662491362255</v>
      </c>
      <c r="AK41" s="1017">
        <f>AK42+AK45+AK46</f>
        <v>58.170570089075504</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78.130186420950494</v>
      </c>
      <c r="Y42" s="1019">
        <f t="shared" ref="Y42:AK42" si="13">SUM(Y43:Y44)</f>
        <v>76.649700564446277</v>
      </c>
      <c r="Z42" s="1019">
        <f t="shared" si="13"/>
        <v>76.275811764994202</v>
      </c>
      <c r="AA42" s="1019">
        <f t="shared" si="13"/>
        <v>73.634845562286003</v>
      </c>
      <c r="AB42" s="1019">
        <f t="shared" si="13"/>
        <v>72.858305146602248</v>
      </c>
      <c r="AC42" s="1019">
        <f t="shared" si="13"/>
        <v>71.366613216193599</v>
      </c>
      <c r="AD42" s="1019">
        <f t="shared" si="13"/>
        <v>69.282738750418872</v>
      </c>
      <c r="AE42" s="1019">
        <f t="shared" si="13"/>
        <v>68.246047760946269</v>
      </c>
      <c r="AF42" s="1019">
        <f t="shared" si="13"/>
        <v>68.132409334312911</v>
      </c>
      <c r="AG42" s="1019">
        <f t="shared" si="13"/>
        <v>66.585654520864765</v>
      </c>
      <c r="AH42" s="1019">
        <f t="shared" si="13"/>
        <v>64.97089273554505</v>
      </c>
      <c r="AI42" s="1019">
        <f t="shared" si="13"/>
        <v>61.42780346916517</v>
      </c>
      <c r="AJ42" s="1019">
        <f t="shared" si="13"/>
        <v>56.979823180007216</v>
      </c>
      <c r="AK42" s="1020">
        <f t="shared" si="13"/>
        <v>56.373763654522932</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5.0640780770400013</v>
      </c>
      <c r="P43" s="679">
        <f t="shared" si="9"/>
        <v>1.7571163725814826E-2</v>
      </c>
      <c r="Q43" s="371"/>
      <c r="R43" s="15"/>
      <c r="S43" s="401" t="s">
        <v>46</v>
      </c>
      <c r="T43" s="405"/>
      <c r="U43" s="389"/>
      <c r="V43" s="406"/>
      <c r="W43" s="390" t="s">
        <v>46</v>
      </c>
      <c r="X43" s="1018">
        <f>VLOOKUP(年度マスタ!$K$4&amp;"_"&amp;X$33,データシート1!$A:$BS,MATCH("aa_"&amp;$S43,データシート1!$A$1:$BS$1,0),0)</f>
        <v>36.273991601648447</v>
      </c>
      <c r="Y43" s="1019">
        <f>VLOOKUP(年度マスタ!$K$4&amp;"_"&amp;Y$33,データシート1!$A:$BS,MATCH("aa_"&amp;$S43,データシート1!$A$1:$BS$1,0),0)</f>
        <v>36.738086460427986</v>
      </c>
      <c r="Z43" s="1019">
        <f>VLOOKUP(年度マスタ!$K$4&amp;"_"&amp;Z$33,データシート1!$A:$BS,MATCH("aa_"&amp;$S43,データシート1!$A$1:$BS$1,0),0)</f>
        <v>36.371262117646886</v>
      </c>
      <c r="AA43" s="1019">
        <f>VLOOKUP(年度マスタ!$K$4&amp;"_"&amp;AA$33,データシート1!$A:$BS,MATCH("aa_"&amp;$S43,データシート1!$A$1:$BS$1,0),0)</f>
        <v>35.848424218455854</v>
      </c>
      <c r="AB43" s="1019">
        <f>VLOOKUP(年度マスタ!$K$4&amp;"_"&amp;AB$33,データシート1!$A:$BS,MATCH("aa_"&amp;$S43,データシート1!$A$1:$BS$1,0),0)</f>
        <v>35.633244767936738</v>
      </c>
      <c r="AC43" s="1019">
        <f>VLOOKUP(年度マスタ!$K$4&amp;"_"&amp;AC$33,データシート1!$A:$BS,MATCH("aa_"&amp;$S43,データシート1!$A$1:$BS$1,0),0)</f>
        <v>34.231079543599222</v>
      </c>
      <c r="AD43" s="1019">
        <f>VLOOKUP(年度マスタ!$K$4&amp;"_"&amp;AD$33,データシート1!$A:$BS,MATCH("aa_"&amp;$S43,データシート1!$A$1:$BS$1,0),0)</f>
        <v>32.722325800642345</v>
      </c>
      <c r="AE43" s="1019">
        <f>VLOOKUP(年度マスタ!$K$4&amp;"_"&amp;AE$33,データシート1!$A:$BS,MATCH("aa_"&amp;$S43,データシート1!$A$1:$BS$1,0),0)</f>
        <v>32.244828082569775</v>
      </c>
      <c r="AF43" s="1019">
        <f>VLOOKUP(年度マスタ!$K$4&amp;"_"&amp;AF$33,データシート1!$A:$BS,MATCH("aa_"&amp;$S43,データシート1!$A$1:$BS$1,0),0)</f>
        <v>31.594820390176295</v>
      </c>
      <c r="AG43" s="1019">
        <f>VLOOKUP(年度マスタ!$K$4&amp;"_"&amp;AG$33,データシート1!$A:$BS,MATCH("aa_"&amp;$S43,データシート1!$A$1:$BS$1,0),0)</f>
        <v>30.868527282790389</v>
      </c>
      <c r="AH43" s="1019">
        <f>VLOOKUP(年度マスタ!$K$4&amp;"_"&amp;AH$33,データシート1!$A:$BS,MATCH("aa_"&amp;$S43,データシート1!$A$1:$BS$1,0),0)</f>
        <v>30.106410317218813</v>
      </c>
      <c r="AI43" s="1019">
        <f>VLOOKUP(年度マスタ!$K$4&amp;"_"&amp;AI$33,データシート1!$A:$BS,MATCH("aa_"&amp;$S43,データシート1!$A$1:$BS$1,0),0)</f>
        <v>28.896198034639578</v>
      </c>
      <c r="AJ43" s="1019">
        <f>VLOOKUP(年度マスタ!$K$4&amp;"_"&amp;AJ$33,データシート1!$A:$BS,MATCH("aa_"&amp;$S43,データシート1!$A$1:$BS$1,0),0)</f>
        <v>25.304563429224668</v>
      </c>
      <c r="AK43" s="1020">
        <f>VLOOKUP(年度マスタ!$K$4&amp;"_"&amp;AK$33,データシート1!$A:$BS,MATCH("aa_"&amp;$S43,データシート1!$A$1:$BS$1,0),0)</f>
        <v>24.206732794851515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41.856194819302047</v>
      </c>
      <c r="Y44" s="1019">
        <f>VLOOKUP(年度マスタ!$K$4&amp;"_"&amp;Y$33,データシート1!$A:$BS,MATCH("aa_"&amp;$S44,データシート1!$A$1:$BS$1,0),0)</f>
        <v>39.911614104018291</v>
      </c>
      <c r="Z44" s="1019">
        <f>VLOOKUP(年度マスタ!$K$4&amp;"_"&amp;Z$33,データシート1!$A:$BS,MATCH("aa_"&amp;$S44,データシート1!$A$1:$BS$1,0),0)</f>
        <v>39.904549647347316</v>
      </c>
      <c r="AA44" s="1019">
        <f>VLOOKUP(年度マスタ!$K$4&amp;"_"&amp;AA$33,データシート1!$A:$BS,MATCH("aa_"&amp;$S44,データシート1!$A$1:$BS$1,0),0)</f>
        <v>37.786421343830149</v>
      </c>
      <c r="AB44" s="1019">
        <f>VLOOKUP(年度マスタ!$K$4&amp;"_"&amp;AB$33,データシート1!$A:$BS,MATCH("aa_"&amp;$S44,データシート1!$A$1:$BS$1,0),0)</f>
        <v>37.225060378665503</v>
      </c>
      <c r="AC44" s="1019">
        <f>VLOOKUP(年度マスタ!$K$4&amp;"_"&amp;AC$33,データシート1!$A:$BS,MATCH("aa_"&amp;$S44,データシート1!$A$1:$BS$1,0),0)</f>
        <v>37.135533672594384</v>
      </c>
      <c r="AD44" s="1019">
        <f>VLOOKUP(年度マスタ!$K$4&amp;"_"&amp;AD$33,データシート1!$A:$BS,MATCH("aa_"&amp;$S44,データシート1!$A$1:$BS$1,0),0)</f>
        <v>36.560412949776527</v>
      </c>
      <c r="AE44" s="1019">
        <f>VLOOKUP(年度マスタ!$K$4&amp;"_"&amp;AE$33,データシート1!$A:$BS,MATCH("aa_"&amp;$S44,データシート1!$A$1:$BS$1,0),0)</f>
        <v>36.001219678376494</v>
      </c>
      <c r="AF44" s="1019">
        <f>VLOOKUP(年度マスタ!$K$4&amp;"_"&amp;AF$33,データシート1!$A:$BS,MATCH("aa_"&amp;$S44,データシート1!$A$1:$BS$1,0),0)</f>
        <v>36.537588944136608</v>
      </c>
      <c r="AG44" s="1019">
        <f>VLOOKUP(年度マスタ!$K$4&amp;"_"&amp;AG$33,データシート1!$A:$BS,MATCH("aa_"&amp;$S44,データシート1!$A$1:$BS$1,0),0)</f>
        <v>35.717127238074376</v>
      </c>
      <c r="AH44" s="1019">
        <f>VLOOKUP(年度マスタ!$K$4&amp;"_"&amp;AH$33,データシート1!$A:$BS,MATCH("aa_"&amp;$S44,データシート1!$A$1:$BS$1,0),0)</f>
        <v>34.86448241832624</v>
      </c>
      <c r="AI44" s="1019">
        <f>VLOOKUP(年度マスタ!$K$4&amp;"_"&amp;AI$33,データシート1!$A:$BS,MATCH("aa_"&amp;$S44,データシート1!$A$1:$BS$1,0),0)</f>
        <v>32.531605434525588</v>
      </c>
      <c r="AJ44" s="1019">
        <f>VLOOKUP(年度マスタ!$K$4&amp;"_"&amp;AJ$33,データシート1!$A:$BS,MATCH("aa_"&amp;$S44,データシート1!$A$1:$BS$1,0),0)</f>
        <v>31.675259750782551</v>
      </c>
      <c r="AK44" s="1020">
        <f>VLOOKUP(年度マスタ!$K$4&amp;"_"&amp;AK$33,データシート1!$A:$BS,MATCH("aa_"&amp;$S44,データシート1!$A$1:$BS$1,0),0)</f>
        <v>32.167030859671421</v>
      </c>
      <c r="AL44" s="373"/>
      <c r="AW44" s="19" t="str">
        <f>AW47</f>
        <v>秋田県</v>
      </c>
      <c r="AX44" s="407">
        <f t="shared" si="14"/>
        <v>0.30689725716092797</v>
      </c>
      <c r="AY44" s="407">
        <f t="shared" si="14"/>
        <v>0.1897528883772773</v>
      </c>
      <c r="AZ44" s="407">
        <f t="shared" si="14"/>
        <v>0.24542992483628895</v>
      </c>
      <c r="BA44" s="407">
        <f t="shared" si="14"/>
        <v>0.2427704785427362</v>
      </c>
      <c r="BB44" s="407">
        <f t="shared" si="14"/>
        <v>1.5149451082769579E-2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2.3352267341182649</v>
      </c>
      <c r="Y45" s="1019">
        <f>VLOOKUP(年度マスタ!$K$4&amp;"_"&amp;Y$33,データシート1!$A:$BS,MATCH("aa_"&amp;$S45,データシート1!$A$1:$BS$1,0),0)</f>
        <v>2.1867661443419895</v>
      </c>
      <c r="Z45" s="1019">
        <f>VLOOKUP(年度マスタ!$K$4&amp;"_"&amp;Z$33,データシート1!$A:$BS,MATCH("aa_"&amp;$S45,データシート1!$A$1:$BS$1,0),0)</f>
        <v>2.2491802017240339</v>
      </c>
      <c r="AA45" s="1019">
        <f>VLOOKUP(年度マスタ!$K$4&amp;"_"&amp;AA$33,データシート1!$A:$BS,MATCH("aa_"&amp;$S45,データシート1!$A$1:$BS$1,0),0)</f>
        <v>2.5473325058591341</v>
      </c>
      <c r="AB45" s="1019">
        <f>VLOOKUP(年度マスタ!$K$4&amp;"_"&amp;AB$33,データシート1!$A:$BS,MATCH("aa_"&amp;$S45,データシート1!$A$1:$BS$1,0),0)</f>
        <v>2.730026079616072</v>
      </c>
      <c r="AC45" s="1019">
        <f>VLOOKUP(年度マスタ!$K$4&amp;"_"&amp;AC$33,データシート1!$A:$BS,MATCH("aa_"&amp;$S45,データシート1!$A$1:$BS$1,0),0)</f>
        <v>2.7440570370725088</v>
      </c>
      <c r="AD45" s="1019">
        <f>VLOOKUP(年度マスタ!$K$4&amp;"_"&amp;AD$33,データシート1!$A:$BS,MATCH("aa_"&amp;$S45,データシート1!$A$1:$BS$1,0),0)</f>
        <v>2.5833684330550657</v>
      </c>
      <c r="AE45" s="1019">
        <f>VLOOKUP(年度マスタ!$K$4&amp;"_"&amp;AE$33,データシート1!$A:$BS,MATCH("aa_"&amp;$S45,データシート1!$A$1:$BS$1,0),0)</f>
        <v>2.47972766662269</v>
      </c>
      <c r="AF45" s="1019">
        <f>VLOOKUP(年度マスタ!$K$4&amp;"_"&amp;AF$33,データシート1!$A:$BS,MATCH("aa_"&amp;$S45,データシート1!$A$1:$BS$1,0),0)</f>
        <v>2.3665260931580101</v>
      </c>
      <c r="AG45" s="1019">
        <f>VLOOKUP(年度マスタ!$K$4&amp;"_"&amp;AG$33,データシート1!$A:$BS,MATCH("aa_"&amp;$S45,データシート1!$A$1:$BS$1,0),0)</f>
        <v>2.2427887351647717</v>
      </c>
      <c r="AH45" s="1019">
        <f>VLOOKUP(年度マスタ!$K$4&amp;"_"&amp;AH$33,データシート1!$A:$BS,MATCH("aa_"&amp;$S45,データシート1!$A$1:$BS$1,0),0)</f>
        <v>2.0418360523236503</v>
      </c>
      <c r="AI45" s="1019">
        <f>VLOOKUP(年度マスタ!$K$4&amp;"_"&amp;AI$33,データシート1!$A:$BS,MATCH("aa_"&amp;$S45,データシート1!$A$1:$BS$1,0),0)</f>
        <v>1.9422841627569172</v>
      </c>
      <c r="AJ45" s="1019">
        <f>VLOOKUP(年度マスタ!$K$4&amp;"_"&amp;AJ$33,データシート1!$A:$BS,MATCH("aa_"&amp;$S45,データシート1!$A$1:$BS$1,0),0)</f>
        <v>1.8198393113550406</v>
      </c>
      <c r="AK45" s="1020">
        <f>VLOOKUP(年度マスタ!$K$4&amp;"_"&amp;AK$33,データシート1!$A:$BS,MATCH("aa_"&amp;$S45,データシート1!$A$1:$BS$1,0),0)</f>
        <v>1.7968064345525687</v>
      </c>
      <c r="AL45" s="373"/>
      <c r="AW45" s="19" t="str">
        <f>AW48</f>
        <v>北秋田市</v>
      </c>
      <c r="AX45" s="407">
        <f t="shared" ref="AX45:BB45" si="15">AX48/$BC48</f>
        <v>0.28387987748268551</v>
      </c>
      <c r="AY45" s="407">
        <f t="shared" si="15"/>
        <v>0.17098964088659999</v>
      </c>
      <c r="AZ45" s="407">
        <f t="shared" si="15"/>
        <v>0.26427729369360603</v>
      </c>
      <c r="BA45" s="407">
        <f t="shared" si="15"/>
        <v>0.25822344459277397</v>
      </c>
      <c r="BB45" s="407">
        <f t="shared" si="15"/>
        <v>2.2629743344334517E-2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3.5263478258400003</v>
      </c>
      <c r="Y47" s="1022">
        <f>VLOOKUP(年度マスタ!$K$4&amp;"_"&amp;Y$33,データシート1!$A:$BS,MATCH("aa_"&amp;$S47,データシート1!$A$1:$BS$1,0),0)</f>
        <v>4.0830729733000002</v>
      </c>
      <c r="Z47" s="1022">
        <f>VLOOKUP(年度マスタ!$K$4&amp;"_"&amp;Z$33,データシート1!$A:$BS,MATCH("aa_"&amp;$S47,データシート1!$A$1:$BS$1,0),0)</f>
        <v>4.6357603519999993</v>
      </c>
      <c r="AA47" s="1022">
        <f>VLOOKUP(年度マスタ!$K$4&amp;"_"&amp;AA$33,データシート1!$A:$BS,MATCH("aa_"&amp;$S47,データシート1!$A$1:$BS$1,0),0)</f>
        <v>3.73869733664</v>
      </c>
      <c r="AB47" s="1022">
        <f>VLOOKUP(年度マスタ!$K$4&amp;"_"&amp;AB$33,データシート1!$A:$BS,MATCH("aa_"&amp;$S47,データシート1!$A$1:$BS$1,0),0)</f>
        <v>4.2349347388399989</v>
      </c>
      <c r="AC47" s="1022">
        <f>VLOOKUP(年度マスタ!$K$4&amp;"_"&amp;AC$33,データシート1!$A:$BS,MATCH("aa_"&amp;$S47,データシート1!$A$1:$BS$1,0),0)</f>
        <v>5.0640780770400013</v>
      </c>
      <c r="AD47" s="1022">
        <f>VLOOKUP(年度マスタ!$K$4&amp;"_"&amp;AD$33,データシート1!$A:$BS,MATCH("aa_"&amp;$S47,データシート1!$A$1:$BS$1,0),0)</f>
        <v>4.8912361327999996</v>
      </c>
      <c r="AE47" s="1022">
        <f>VLOOKUP(年度マスタ!$K$4&amp;"_"&amp;AE$33,データシート1!$A:$BS,MATCH("aa_"&amp;$S47,データシート1!$A$1:$BS$1,0),0)</f>
        <v>5.2680785056400001</v>
      </c>
      <c r="AF47" s="1022">
        <f>VLOOKUP(年度マスタ!$K$4&amp;"_"&amp;AF$33,データシート1!$A:$BS,MATCH("aa_"&amp;$S47,データシート1!$A$1:$BS$1,0),0)</f>
        <v>4.9923396190799991</v>
      </c>
      <c r="AG47" s="1022">
        <f>VLOOKUP(年度マスタ!$K$4&amp;"_"&amp;AG$33,データシート1!$A:$BS,MATCH("aa_"&amp;$S47,データシート1!$A$1:$BS$1,0),0)</f>
        <v>4.8419801430000007</v>
      </c>
      <c r="AH47" s="1022">
        <f>VLOOKUP(年度マスタ!$K$4&amp;"_"&amp;AH$33,データシート1!$A:$BS,MATCH("aa_"&amp;$S47,データシート1!$A$1:$BS$1,0),0)</f>
        <v>3.9009002604000007</v>
      </c>
      <c r="AI47" s="1022">
        <f>VLOOKUP(年度マスタ!$K$4&amp;"_"&amp;AI$33,データシート1!$A:$BS,MATCH("aa_"&amp;$S47,データシート1!$A$1:$BS$1,0),0)</f>
        <v>4.6832894262000009</v>
      </c>
      <c r="AJ47" s="1022">
        <f>VLOOKUP(年度マスタ!$K$4&amp;"_"&amp;AJ$33,データシート1!$A:$BS,MATCH("aa_"&amp;$S47,データシート1!$A$1:$BS$1,0),0)</f>
        <v>5.7294367700000004</v>
      </c>
      <c r="AK47" s="1023">
        <f>VLOOKUP(年度マスタ!$K$4&amp;"_"&amp;AK$33,データシート1!$A:$BS,MATCH("aa_"&amp;$S47,データシート1!$A$1:$BS$1,0),0)</f>
        <v>5.0978526500000001</v>
      </c>
      <c r="AL47" s="373"/>
      <c r="AW47" s="19" t="str">
        <f>年度マスタ!I4</f>
        <v>秋田県</v>
      </c>
      <c r="AX47" s="408">
        <f>SUM(AY38:BA38)</f>
        <v>2295.0425229622442</v>
      </c>
      <c r="AY47" s="408">
        <f t="shared" si="17"/>
        <v>1419.0121857374595</v>
      </c>
      <c r="AZ47" s="408">
        <f t="shared" si="17"/>
        <v>1835.3768264906555</v>
      </c>
      <c r="BA47" s="408">
        <f>SUM(BD38:BG38)</f>
        <v>1815.4889252832577</v>
      </c>
      <c r="BB47" s="408">
        <f>BH38</f>
        <v>113.29079561066568</v>
      </c>
      <c r="BC47" s="408">
        <f>SUM(AX47:BB47)</f>
        <v>7478.2112560842825</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1648</v>
      </c>
      <c r="AL48" s="411"/>
      <c r="AW48" s="19" t="str">
        <f>年度マスタ!J4</f>
        <v>北秋田市</v>
      </c>
      <c r="AX48" s="408">
        <f>SUM(AY39:BA39)</f>
        <v>63.950251829484088</v>
      </c>
      <c r="AY48" s="408">
        <f>BB39</f>
        <v>38.519216972672034</v>
      </c>
      <c r="AZ48" s="408">
        <f>BC39</f>
        <v>59.534334150018928</v>
      </c>
      <c r="BA48" s="408">
        <f>SUM(BD39:BG39)</f>
        <v>58.170570089075504</v>
      </c>
      <c r="BB48" s="408">
        <f>BH39</f>
        <v>5.0978526500000001</v>
      </c>
      <c r="BC48" s="408">
        <f>SUM(AX48:BB48)</f>
        <v>225.27222569125055</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225.27222569125055</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63.950251829484088</v>
      </c>
      <c r="P52" s="501">
        <f t="shared" ref="P52:P64" si="18">O52/$O$51</f>
        <v>0.28387987748268551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38.510132983986097</v>
      </c>
      <c r="P53" s="502">
        <f t="shared" si="18"/>
        <v>0.17094931639183342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3.6210306348595891</v>
      </c>
      <c r="P54" s="502">
        <f t="shared" si="18"/>
        <v>1.6074021658677242E-2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21.819088210638402</v>
      </c>
      <c r="P55" s="502">
        <f t="shared" si="18"/>
        <v>9.6856539432174857E-2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38.519216972672034</v>
      </c>
      <c r="P56" s="501">
        <f t="shared" si="18"/>
        <v>0.17098964088659999</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59.534334150018928</v>
      </c>
      <c r="P57" s="501">
        <f t="shared" si="18"/>
        <v>0.26427729369360603</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58.170570089075504</v>
      </c>
      <c r="P58" s="501">
        <f t="shared" si="18"/>
        <v>0.25822344459277397</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56.373763654522932</v>
      </c>
      <c r="P59" s="502">
        <f t="shared" si="18"/>
        <v>0.25024728850411698</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24.206732794851515</v>
      </c>
      <c r="P60" s="502">
        <f t="shared" si="18"/>
        <v>0.10745546957940715</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32.167030859671421</v>
      </c>
      <c r="P61" s="502">
        <f t="shared" si="18"/>
        <v>0.14279181892470985</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1.7968064345525687</v>
      </c>
      <c r="P62" s="502">
        <f t="shared" si="18"/>
        <v>7.976156088656941E-3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5.0978526500000001</v>
      </c>
      <c r="P64" s="679">
        <f t="shared" si="18"/>
        <v>2.2629743344334517E-2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北秋田市</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299.07639999999998</v>
      </c>
      <c r="AI7" s="88">
        <f>VLOOKUP(年度マスタ!$K$4&amp;"_"&amp;$AG7,データシート1!$A:$BS,MATCH("ab_"&amp;AI$2,データシート1!$A$1:$BS$1,0),0)</f>
        <v>1693</v>
      </c>
      <c r="AJ7" s="88">
        <f>VLOOKUP(年度マスタ!$K$4&amp;"_"&amp;$AG7,データシート1!$A:$BS,MATCH("ab_"&amp;AJ$2,データシート1!$A$1:$BS$1,0),0)</f>
        <v>262</v>
      </c>
      <c r="AK7" s="88">
        <f>VLOOKUP(年度マスタ!$K$4&amp;"_"&amp;$AG7,データシート1!$A:$BS,MATCH("ab_"&amp;AK$2,データシート1!$A$1:$BS$1,0),0)</f>
        <v>9816</v>
      </c>
      <c r="AL7" s="88">
        <f>VLOOKUP(年度マスタ!$K$4&amp;"_"&amp;$AG7,データシート1!$A:$BS,MATCH("ab_"&amp;AL$2,データシート1!$A$1:$BS$1,0),0)</f>
        <v>14629</v>
      </c>
      <c r="AM7" s="88">
        <f>VLOOKUP(年度マスタ!$K$4&amp;"_"&amp;$AG7,データシート1!$A:$BS,MATCH("ab_"&amp;AM$2,データシート1!$A$1:$BS$1,0),0)</f>
        <v>18578</v>
      </c>
      <c r="AN7" s="88">
        <f>VLOOKUP(年度マスタ!$K$4&amp;"_"&amp;$AG7,データシート1!$A:$BS,MATCH("ab_"&amp;AN$2,データシート1!$A$1:$BS$1,0),0)</f>
        <v>8206</v>
      </c>
      <c r="AO7" s="88">
        <f>VLOOKUP(年度マスタ!$K$4&amp;"_"&amp;$AG7,データシート1!$A:$BS,MATCH("ab_"&amp;AO$2,データシート1!$A$1:$BS$1,0),0)</f>
        <v>38158</v>
      </c>
      <c r="AP7" s="88">
        <f>VLOOKUP(年度マスタ!$K$4&amp;"_"&amp;$AG7,データシート1!$A:$BS,MATCH("ab_"&amp;AP$2,データシート1!$A$1:$BS$1,0),0)</f>
        <v>0</v>
      </c>
      <c r="AQ7" s="1073">
        <f>VLOOKUP(年度マスタ!$K$4&amp;"_"&amp;$AG7,データシート1!$A:$BS,MATCH("ab_"&amp;AQ$2,データシート1!$A$1:$BS$1,0),0)</f>
        <v>3.5263478258400003</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217.59819999999999</v>
      </c>
      <c r="AI8" s="88">
        <f>VLOOKUP(年度マスタ!$K$4&amp;"_"&amp;$AG8,データシート1!$A:$BS,MATCH("ab_"&amp;AI$2,データシート1!$A$1:$BS$1,0),0)</f>
        <v>1518</v>
      </c>
      <c r="AJ8" s="88">
        <f>VLOOKUP(年度マスタ!$K$4&amp;"_"&amp;$AG8,データシート1!$A:$BS,MATCH("ab_"&amp;AJ$2,データシート1!$A$1:$BS$1,0),0)</f>
        <v>420</v>
      </c>
      <c r="AK8" s="88">
        <f>VLOOKUP(年度マスタ!$K$4&amp;"_"&amp;$AG8,データシート1!$A:$BS,MATCH("ab_"&amp;AK$2,データシート1!$A$1:$BS$1,0),0)</f>
        <v>10538</v>
      </c>
      <c r="AL8" s="88">
        <f>VLOOKUP(年度マスタ!$K$4&amp;"_"&amp;$AG8,データシート1!$A:$BS,MATCH("ab_"&amp;AL$2,データシート1!$A$1:$BS$1,0),0)</f>
        <v>14558</v>
      </c>
      <c r="AM8" s="88">
        <f>VLOOKUP(年度マスタ!$K$4&amp;"_"&amp;$AG8,データシート1!$A:$BS,MATCH("ab_"&amp;AM$2,データシート1!$A$1:$BS$1,0),0)</f>
        <v>18572</v>
      </c>
      <c r="AN8" s="88">
        <f>VLOOKUP(年度マスタ!$K$4&amp;"_"&amp;$AG8,データシート1!$A:$BS,MATCH("ab_"&amp;AN$2,データシート1!$A$1:$BS$1,0),0)</f>
        <v>8033</v>
      </c>
      <c r="AO8" s="88">
        <f>VLOOKUP(年度マスタ!$K$4&amp;"_"&amp;$AG8,データシート1!$A:$BS,MATCH("ab_"&amp;AO$2,データシート1!$A$1:$BS$1,0),0)</f>
        <v>37510</v>
      </c>
      <c r="AP8" s="88">
        <f>VLOOKUP(年度マスタ!$K$4&amp;"_"&amp;$AG8,データシート1!$A:$BS,MATCH("ab_"&amp;AP$2,データシート1!$A$1:$BS$1,0),0)</f>
        <v>0</v>
      </c>
      <c r="AQ8" s="1073">
        <f>VLOOKUP(年度マスタ!$K$4&amp;"_"&amp;$AG8,データシート1!$A:$BS,MATCH("ab_"&amp;AQ$2,データシート1!$A$1:$BS$1,0),0)</f>
        <v>4.0830729733000002</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263.84910000000002</v>
      </c>
      <c r="AI9" s="88">
        <f>VLOOKUP(年度マスタ!$K$4&amp;"_"&amp;$AG9,データシート1!$A:$BS,MATCH("ab_"&amp;AI$2,データシート1!$A$1:$BS$1,0),0)</f>
        <v>1518</v>
      </c>
      <c r="AJ9" s="88">
        <f>VLOOKUP(年度マスタ!$K$4&amp;"_"&amp;$AG9,データシート1!$A:$BS,MATCH("ab_"&amp;AJ$2,データシート1!$A$1:$BS$1,0),0)</f>
        <v>420</v>
      </c>
      <c r="AK9" s="88">
        <f>VLOOKUP(年度マスタ!$K$4&amp;"_"&amp;$AG9,データシート1!$A:$BS,MATCH("ab_"&amp;AK$2,データシート1!$A$1:$BS$1,0),0)</f>
        <v>10538</v>
      </c>
      <c r="AL9" s="88">
        <f>VLOOKUP(年度マスタ!$K$4&amp;"_"&amp;$AG9,データシート1!$A:$BS,MATCH("ab_"&amp;AL$2,データシート1!$A$1:$BS$1,0),0)</f>
        <v>14525</v>
      </c>
      <c r="AM9" s="88">
        <f>VLOOKUP(年度マスタ!$K$4&amp;"_"&amp;$AG9,データシート1!$A:$BS,MATCH("ab_"&amp;AM$2,データシート1!$A$1:$BS$1,0),0)</f>
        <v>18472</v>
      </c>
      <c r="AN9" s="88">
        <f>VLOOKUP(年度マスタ!$K$4&amp;"_"&amp;$AG9,データシート1!$A:$BS,MATCH("ab_"&amp;AN$2,データシート1!$A$1:$BS$1,0),0)</f>
        <v>7831</v>
      </c>
      <c r="AO9" s="88">
        <f>VLOOKUP(年度マスタ!$K$4&amp;"_"&amp;$AG9,データシート1!$A:$BS,MATCH("ab_"&amp;AO$2,データシート1!$A$1:$BS$1,0),0)</f>
        <v>36968</v>
      </c>
      <c r="AP9" s="88">
        <f>VLOOKUP(年度マスタ!$K$4&amp;"_"&amp;$AG9,データシート1!$A:$BS,MATCH("ab_"&amp;AP$2,データシート1!$A$1:$BS$1,0),0)</f>
        <v>0</v>
      </c>
      <c r="AQ9" s="1073">
        <f>VLOOKUP(年度マスタ!$K$4&amp;"_"&amp;$AG9,データシート1!$A:$BS,MATCH("ab_"&amp;AQ$2,データシート1!$A$1:$BS$1,0),0)</f>
        <v>4.6357603519999993</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255.51009999999999</v>
      </c>
      <c r="AI10" s="88">
        <f>VLOOKUP(年度マスタ!$K$4&amp;"_"&amp;$AG10,データシート1!$A:$BS,MATCH("ab_"&amp;AI$2,データシート1!$A$1:$BS$1,0),0)</f>
        <v>1518</v>
      </c>
      <c r="AJ10" s="88">
        <f>VLOOKUP(年度マスタ!$K$4&amp;"_"&amp;$AG10,データシート1!$A:$BS,MATCH("ab_"&amp;AJ$2,データシート1!$A$1:$BS$1,0),0)</f>
        <v>420</v>
      </c>
      <c r="AK10" s="88">
        <f>VLOOKUP(年度マスタ!$K$4&amp;"_"&amp;$AG10,データシート1!$A:$BS,MATCH("ab_"&amp;AK$2,データシート1!$A$1:$BS$1,0),0)</f>
        <v>10538</v>
      </c>
      <c r="AL10" s="88">
        <f>VLOOKUP(年度マスタ!$K$4&amp;"_"&amp;$AG10,データシート1!$A:$BS,MATCH("ab_"&amp;AL$2,データシート1!$A$1:$BS$1,0),0)</f>
        <v>14448</v>
      </c>
      <c r="AM10" s="88">
        <f>VLOOKUP(年度マスタ!$K$4&amp;"_"&amp;$AG10,データシート1!$A:$BS,MATCH("ab_"&amp;AM$2,データシート1!$A$1:$BS$1,0),0)</f>
        <v>18602</v>
      </c>
      <c r="AN10" s="88">
        <f>VLOOKUP(年度マスタ!$K$4&amp;"_"&amp;$AG10,データシート1!$A:$BS,MATCH("ab_"&amp;AN$2,データシート1!$A$1:$BS$1,0),0)</f>
        <v>7636</v>
      </c>
      <c r="AO10" s="88">
        <f>VLOOKUP(年度マスタ!$K$4&amp;"_"&amp;$AG10,データシート1!$A:$BS,MATCH("ab_"&amp;AO$2,データシート1!$A$1:$BS$1,0),0)</f>
        <v>36298</v>
      </c>
      <c r="AP10" s="88">
        <f>VLOOKUP(年度マスタ!$K$4&amp;"_"&amp;$AG10,データシート1!$A:$BS,MATCH("ab_"&amp;AP$2,データシート1!$A$1:$BS$1,0),0)</f>
        <v>0</v>
      </c>
      <c r="AQ10" s="1073">
        <f>VLOOKUP(年度マスタ!$K$4&amp;"_"&amp;$AG10,データシート1!$A:$BS,MATCH("ab_"&amp;AQ$2,データシート1!$A$1:$BS$1,0),0)</f>
        <v>3.73869733664</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263.11079999999998</v>
      </c>
      <c r="AI11" s="88">
        <f>VLOOKUP(年度マスタ!$K$4&amp;"_"&amp;$AG11,データシート1!$A:$BS,MATCH("ab_"&amp;AI$2,データシート1!$A$1:$BS$1,0),0)</f>
        <v>1518</v>
      </c>
      <c r="AJ11" s="88">
        <f>VLOOKUP(年度マスタ!$K$4&amp;"_"&amp;$AG11,データシート1!$A:$BS,MATCH("ab_"&amp;AJ$2,データシート1!$A$1:$BS$1,0),0)</f>
        <v>420</v>
      </c>
      <c r="AK11" s="88">
        <f>VLOOKUP(年度マスタ!$K$4&amp;"_"&amp;$AG11,データシート1!$A:$BS,MATCH("ab_"&amp;AK$2,データシート1!$A$1:$BS$1,0),0)</f>
        <v>10538</v>
      </c>
      <c r="AL11" s="88">
        <f>VLOOKUP(年度マスタ!$K$4&amp;"_"&amp;$AG11,データシート1!$A:$BS,MATCH("ab_"&amp;AL$2,データシート1!$A$1:$BS$1,0),0)</f>
        <v>14414</v>
      </c>
      <c r="AM11" s="88">
        <f>VLOOKUP(年度マスタ!$K$4&amp;"_"&amp;$AG11,データシート1!$A:$BS,MATCH("ab_"&amp;AM$2,データシート1!$A$1:$BS$1,0),0)</f>
        <v>18637</v>
      </c>
      <c r="AN11" s="88">
        <f>VLOOKUP(年度マスタ!$K$4&amp;"_"&amp;$AG11,データシート1!$A:$BS,MATCH("ab_"&amp;AN$2,データシート1!$A$1:$BS$1,0),0)</f>
        <v>7480</v>
      </c>
      <c r="AO11" s="88">
        <f>VLOOKUP(年度マスタ!$K$4&amp;"_"&amp;$AG11,データシート1!$A:$BS,MATCH("ab_"&amp;AO$2,データシート1!$A$1:$BS$1,0),0)</f>
        <v>35805</v>
      </c>
      <c r="AP11" s="88">
        <f>VLOOKUP(年度マスタ!$K$4&amp;"_"&amp;$AG11,データシート1!$A:$BS,MATCH("ab_"&amp;AP$2,データシート1!$A$1:$BS$1,0),0)</f>
        <v>0</v>
      </c>
      <c r="AQ11" s="1073">
        <f>VLOOKUP(年度マスタ!$K$4&amp;"_"&amp;$AG11,データシート1!$A:$BS,MATCH("ab_"&amp;AQ$2,データシート1!$A$1:$BS$1,0),0)</f>
        <v>4.2349347388399989</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259.62650000000002</v>
      </c>
      <c r="AI12" s="88">
        <f>VLOOKUP(年度マスタ!$K$4&amp;"_"&amp;$AG12,データシート1!$A:$BS,MATCH("ab_"&amp;AI$2,データシート1!$A$1:$BS$1,0),0)</f>
        <v>1518</v>
      </c>
      <c r="AJ12" s="88">
        <f>VLOOKUP(年度マスタ!$K$4&amp;"_"&amp;$AG12,データシート1!$A:$BS,MATCH("ab_"&amp;AJ$2,データシート1!$A$1:$BS$1,0),0)</f>
        <v>420</v>
      </c>
      <c r="AK12" s="88">
        <f>VLOOKUP(年度マスタ!$K$4&amp;"_"&amp;$AG12,データシート1!$A:$BS,MATCH("ab_"&amp;AK$2,データシート1!$A$1:$BS$1,0),0)</f>
        <v>10538</v>
      </c>
      <c r="AL12" s="88">
        <f>VLOOKUP(年度マスタ!$K$4&amp;"_"&amp;$AG12,データシート1!$A:$BS,MATCH("ab_"&amp;AL$2,データシート1!$A$1:$BS$1,0),0)</f>
        <v>14307</v>
      </c>
      <c r="AM12" s="88">
        <f>VLOOKUP(年度マスタ!$K$4&amp;"_"&amp;$AG12,データシート1!$A:$BS,MATCH("ab_"&amp;AM$2,データシート1!$A$1:$BS$1,0),0)</f>
        <v>18703</v>
      </c>
      <c r="AN12" s="88">
        <f>VLOOKUP(年度マスタ!$K$4&amp;"_"&amp;$AG12,データシート1!$A:$BS,MATCH("ab_"&amp;AN$2,データシート1!$A$1:$BS$1,0),0)</f>
        <v>7434</v>
      </c>
      <c r="AO12" s="88">
        <f>VLOOKUP(年度マスタ!$K$4&amp;"_"&amp;$AG12,データシート1!$A:$BS,MATCH("ab_"&amp;AO$2,データシート1!$A$1:$BS$1,0),0)</f>
        <v>35473</v>
      </c>
      <c r="AP12" s="88">
        <f>VLOOKUP(年度マスタ!$K$4&amp;"_"&amp;$AG12,データシート1!$A:$BS,MATCH("ab_"&amp;AP$2,データシート1!$A$1:$BS$1,0),0)</f>
        <v>0</v>
      </c>
      <c r="AQ12" s="1073">
        <f>VLOOKUP(年度マスタ!$K$4&amp;"_"&amp;$AG12,データシート1!$A:$BS,MATCH("ab_"&amp;AQ$2,データシート1!$A$1:$BS$1,0),0)</f>
        <v>5.0640780770400013</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259.69209999999998</v>
      </c>
      <c r="AI13" s="88">
        <f>VLOOKUP(年度マスタ!$K$4&amp;"_"&amp;$AG13,データシート1!$A:$BS,MATCH("ab_"&amp;AI$2,データシート1!$A$1:$BS$1,0),0)</f>
        <v>1360</v>
      </c>
      <c r="AJ13" s="88">
        <f>VLOOKUP(年度マスタ!$K$4&amp;"_"&amp;$AG13,データシート1!$A:$BS,MATCH("ab_"&amp;AJ$2,データシート1!$A$1:$BS$1,0),0)</f>
        <v>465</v>
      </c>
      <c r="AK13" s="88">
        <f>VLOOKUP(年度マスタ!$K$4&amp;"_"&amp;$AG13,データシート1!$A:$BS,MATCH("ab_"&amp;AK$2,データシート1!$A$1:$BS$1,0),0)</f>
        <v>9889</v>
      </c>
      <c r="AL13" s="88">
        <f>VLOOKUP(年度マスタ!$K$4&amp;"_"&amp;$AG13,データシート1!$A:$BS,MATCH("ab_"&amp;AL$2,データシート1!$A$1:$BS$1,0),0)</f>
        <v>14321</v>
      </c>
      <c r="AM13" s="88">
        <f>VLOOKUP(年度マスタ!$K$4&amp;"_"&amp;$AG13,データシート1!$A:$BS,MATCH("ab_"&amp;AM$2,データシート1!$A$1:$BS$1,0),0)</f>
        <v>18830</v>
      </c>
      <c r="AN13" s="88">
        <f>VLOOKUP(年度マスタ!$K$4&amp;"_"&amp;$AG13,データシート1!$A:$BS,MATCH("ab_"&amp;AN$2,データシート1!$A$1:$BS$1,0),0)</f>
        <v>7281</v>
      </c>
      <c r="AO13" s="88">
        <f>VLOOKUP(年度マスタ!$K$4&amp;"_"&amp;$AG13,データシート1!$A:$BS,MATCH("ab_"&amp;AO$2,データシート1!$A$1:$BS$1,0),0)</f>
        <v>34807</v>
      </c>
      <c r="AP13" s="88">
        <f>VLOOKUP(年度マスタ!$K$4&amp;"_"&amp;$AG13,データシート1!$A:$BS,MATCH("ab_"&amp;AP$2,データシート1!$A$1:$BS$1,0),0)</f>
        <v>0</v>
      </c>
      <c r="AQ13" s="1073">
        <f>VLOOKUP(年度マスタ!$K$4&amp;"_"&amp;$AG13,データシート1!$A:$BS,MATCH("ab_"&amp;AQ$2,データシート1!$A$1:$BS$1,0),0)</f>
        <v>4.8912361327999996</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211.95509999999999</v>
      </c>
      <c r="AI14" s="88">
        <f>VLOOKUP(年度マスタ!$K$4&amp;"_"&amp;$AG14,データシート1!$A:$BS,MATCH("ab_"&amp;AI$2,データシート1!$A$1:$BS$1,0),0)</f>
        <v>1360</v>
      </c>
      <c r="AJ14" s="88">
        <f>VLOOKUP(年度マスタ!$K$4&amp;"_"&amp;$AG14,データシート1!$A:$BS,MATCH("ab_"&amp;AJ$2,データシート1!$A$1:$BS$1,0),0)</f>
        <v>465</v>
      </c>
      <c r="AK14" s="88">
        <f>VLOOKUP(年度マスタ!$K$4&amp;"_"&amp;$AG14,データシート1!$A:$BS,MATCH("ab_"&amp;AK$2,データシート1!$A$1:$BS$1,0),0)</f>
        <v>9889</v>
      </c>
      <c r="AL14" s="88">
        <f>VLOOKUP(年度マスタ!$K$4&amp;"_"&amp;$AG14,データシート1!$A:$BS,MATCH("ab_"&amp;AL$2,データシート1!$A$1:$BS$1,0),0)</f>
        <v>14217</v>
      </c>
      <c r="AM14" s="88">
        <f>VLOOKUP(年度マスタ!$K$4&amp;"_"&amp;$AG14,データシート1!$A:$BS,MATCH("ab_"&amp;AM$2,データシート1!$A$1:$BS$1,0),0)</f>
        <v>18734</v>
      </c>
      <c r="AN14" s="88">
        <f>VLOOKUP(年度マスタ!$K$4&amp;"_"&amp;$AG14,データシート1!$A:$BS,MATCH("ab_"&amp;AN$2,データシート1!$A$1:$BS$1,0),0)</f>
        <v>7164</v>
      </c>
      <c r="AO14" s="88">
        <f>VLOOKUP(年度マスタ!$K$4&amp;"_"&amp;$AG14,データシート1!$A:$BS,MATCH("ab_"&amp;AO$2,データシート1!$A$1:$BS$1,0),0)</f>
        <v>34129</v>
      </c>
      <c r="AP14" s="88">
        <f>VLOOKUP(年度マスタ!$K$4&amp;"_"&amp;$AG14,データシート1!$A:$BS,MATCH("ab_"&amp;AP$2,データシート1!$A$1:$BS$1,0),0)</f>
        <v>0</v>
      </c>
      <c r="AQ14" s="1073">
        <f>VLOOKUP(年度マスタ!$K$4&amp;"_"&amp;$AG14,データシート1!$A:$BS,MATCH("ab_"&amp;AQ$2,データシート1!$A$1:$BS$1,0),0)</f>
        <v>5.2680785056400001</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251.78649999999999</v>
      </c>
      <c r="AI15" s="88">
        <f>VLOOKUP(年度マスタ!$K$4&amp;"_"&amp;$AG15,データシート1!$A:$BS,MATCH("ab_"&amp;AI$2,データシート1!$A$1:$BS$1,0),0)</f>
        <v>1360</v>
      </c>
      <c r="AJ15" s="88">
        <f>VLOOKUP(年度マスタ!$K$4&amp;"_"&amp;$AG15,データシート1!$A:$BS,MATCH("ab_"&amp;AJ$2,データシート1!$A$1:$BS$1,0),0)</f>
        <v>465</v>
      </c>
      <c r="AK15" s="88">
        <f>VLOOKUP(年度マスタ!$K$4&amp;"_"&amp;$AG15,データシート1!$A:$BS,MATCH("ab_"&amp;AK$2,データシート1!$A$1:$BS$1,0),0)</f>
        <v>9889</v>
      </c>
      <c r="AL15" s="88">
        <f>VLOOKUP(年度マスタ!$K$4&amp;"_"&amp;$AG15,データシート1!$A:$BS,MATCH("ab_"&amp;AL$2,データシート1!$A$1:$BS$1,0),0)</f>
        <v>14215</v>
      </c>
      <c r="AM15" s="88">
        <f>VLOOKUP(年度マスタ!$K$4&amp;"_"&amp;$AG15,データシート1!$A:$BS,MATCH("ab_"&amp;AM$2,データシート1!$A$1:$BS$1,0),0)</f>
        <v>18582</v>
      </c>
      <c r="AN15" s="88">
        <f>VLOOKUP(年度マスタ!$K$4&amp;"_"&amp;$AG15,データシート1!$A:$BS,MATCH("ab_"&amp;AN$2,データシート1!$A$1:$BS$1,0),0)</f>
        <v>7520</v>
      </c>
      <c r="AO15" s="88">
        <f>VLOOKUP(年度マスタ!$K$4&amp;"_"&amp;$AG15,データシート1!$A:$BS,MATCH("ab_"&amp;AO$2,データシート1!$A$1:$BS$1,0),0)</f>
        <v>33505</v>
      </c>
      <c r="AP15" s="88">
        <f>VLOOKUP(年度マスタ!$K$4&amp;"_"&amp;$AG15,データシート1!$A:$BS,MATCH("ab_"&amp;AP$2,データシート1!$A$1:$BS$1,0),0)</f>
        <v>0</v>
      </c>
      <c r="AQ15" s="1073">
        <f>VLOOKUP(年度マスタ!$K$4&amp;"_"&amp;$AG15,データシート1!$A:$BS,MATCH("ab_"&amp;AQ$2,データシート1!$A$1:$BS$1,0),0)</f>
        <v>4.9923396190799991</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262.33519999999999</v>
      </c>
      <c r="AI16" s="88">
        <f>VLOOKUP(年度マスタ!$K$4&amp;"_"&amp;$AG16,データシート1!$A:$BS,MATCH("ab_"&amp;AI$2,データシート1!$A$1:$BS$1,0),0)</f>
        <v>1360</v>
      </c>
      <c r="AJ16" s="88">
        <f>VLOOKUP(年度マスタ!$K$4&amp;"_"&amp;$AG16,データシート1!$A:$BS,MATCH("ab_"&amp;AJ$2,データシート1!$A$1:$BS$1,0),0)</f>
        <v>465</v>
      </c>
      <c r="AK16" s="88">
        <f>VLOOKUP(年度マスタ!$K$4&amp;"_"&amp;$AG16,データシート1!$A:$BS,MATCH("ab_"&amp;AK$2,データシート1!$A$1:$BS$1,0),0)</f>
        <v>9889</v>
      </c>
      <c r="AL16" s="88">
        <f>VLOOKUP(年度マスタ!$K$4&amp;"_"&amp;$AG16,データシート1!$A:$BS,MATCH("ab_"&amp;AL$2,データシート1!$A$1:$BS$1,0),0)</f>
        <v>14155</v>
      </c>
      <c r="AM16" s="88">
        <f>VLOOKUP(年度マスタ!$K$4&amp;"_"&amp;$AG16,データシート1!$A:$BS,MATCH("ab_"&amp;AM$2,データシート1!$A$1:$BS$1,0),0)</f>
        <v>18456</v>
      </c>
      <c r="AN16" s="88">
        <f>VLOOKUP(年度マスタ!$K$4&amp;"_"&amp;$AG16,データシート1!$A:$BS,MATCH("ab_"&amp;AN$2,データシート1!$A$1:$BS$1,0),0)</f>
        <v>7398</v>
      </c>
      <c r="AO16" s="88">
        <f>VLOOKUP(年度マスタ!$K$4&amp;"_"&amp;$AG16,データシート1!$A:$BS,MATCH("ab_"&amp;AO$2,データシート1!$A$1:$BS$1,0),0)</f>
        <v>32837</v>
      </c>
      <c r="AP16" s="88">
        <f>VLOOKUP(年度マスタ!$K$4&amp;"_"&amp;$AG16,データシート1!$A:$BS,MATCH("ab_"&amp;AP$2,データシート1!$A$1:$BS$1,0),0)</f>
        <v>0</v>
      </c>
      <c r="AQ16" s="1073">
        <f>VLOOKUP(年度マスタ!$K$4&amp;"_"&amp;$AG16,データシート1!$A:$BS,MATCH("ab_"&amp;AQ$2,データシート1!$A$1:$BS$1,0),0)</f>
        <v>4.8419801430000007</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283.3734</v>
      </c>
      <c r="AI17" s="187">
        <f>VLOOKUP(年度マスタ!$K$4&amp;"_"&amp;$AG17,データシート1!$A:$BS,MATCH("ab_"&amp;AI$2,データシート1!$A$1:$BS$1,0),0)</f>
        <v>1360</v>
      </c>
      <c r="AJ17" s="187">
        <f>VLOOKUP(年度マスタ!$K$4&amp;"_"&amp;$AG17,データシート1!$A:$BS,MATCH("ab_"&amp;AJ$2,データシート1!$A$1:$BS$1,0),0)</f>
        <v>465</v>
      </c>
      <c r="AK17" s="187">
        <f>VLOOKUP(年度マスタ!$K$4&amp;"_"&amp;$AG17,データシート1!$A:$BS,MATCH("ab_"&amp;AK$2,データシート1!$A$1:$BS$1,0),0)</f>
        <v>9889</v>
      </c>
      <c r="AL17" s="187">
        <f>VLOOKUP(年度マスタ!$K$4&amp;"_"&amp;$AG17,データシート1!$A:$BS,MATCH("ab_"&amp;AL$2,データシート1!$A$1:$BS$1,0),0)</f>
        <v>14104</v>
      </c>
      <c r="AM17" s="187">
        <f>VLOOKUP(年度マスタ!$K$4&amp;"_"&amp;$AG17,データシート1!$A:$BS,MATCH("ab_"&amp;AM$2,データシート1!$A$1:$BS$1,0),0)</f>
        <v>18345</v>
      </c>
      <c r="AN17" s="187">
        <f>VLOOKUP(年度マスタ!$K$4&amp;"_"&amp;$AG17,データシート1!$A:$BS,MATCH("ab_"&amp;AN$2,データシート1!$A$1:$BS$1,0),0)</f>
        <v>7294</v>
      </c>
      <c r="AO17" s="187">
        <f>VLOOKUP(年度マスタ!$K$4&amp;"_"&amp;$AG17,データシート1!$A:$BS,MATCH("ab_"&amp;AO$2,データシート1!$A$1:$BS$1,0),0)</f>
        <v>32216</v>
      </c>
      <c r="AP17" s="187">
        <f>VLOOKUP(年度マスタ!$K$4&amp;"_"&amp;$AG17,データシート1!$A:$BS,MATCH("ab_"&amp;AP$2,データシート1!$A$1:$BS$1,0),0)</f>
        <v>0</v>
      </c>
      <c r="AQ17" s="1074">
        <f>VLOOKUP(年度マスタ!$K$4&amp;"_"&amp;$AG17,データシート1!$A:$BS,MATCH("ab_"&amp;AQ$2,データシート1!$A$1:$BS$1,0),0)</f>
        <v>3.9009002604000012</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280.80630000000002</v>
      </c>
      <c r="AI18" s="88">
        <f>VLOOKUP(年度マスタ!$K$4&amp;"_"&amp;$AG18,データシート1!$A:$BS,MATCH("ab_"&amp;AI$2,データシート1!$A$1:$BS$1,0),0)</f>
        <v>1360</v>
      </c>
      <c r="AJ18" s="88">
        <f>VLOOKUP(年度マスタ!$K$4&amp;"_"&amp;$AG18,データシート1!$A:$BS,MATCH("ab_"&amp;AJ$2,データシート1!$A$1:$BS$1,0),0)</f>
        <v>465</v>
      </c>
      <c r="AK18" s="88">
        <f>VLOOKUP(年度マスタ!$K$4&amp;"_"&amp;$AG18,データシート1!$A:$BS,MATCH("ab_"&amp;AK$2,データシート1!$A$1:$BS$1,0),0)</f>
        <v>9889</v>
      </c>
      <c r="AL18" s="88">
        <f>VLOOKUP(年度マスタ!$K$4&amp;"_"&amp;$AG18,データシート1!$A:$BS,MATCH("ab_"&amp;AL$2,データシート1!$A$1:$BS$1,0),0)</f>
        <v>14016</v>
      </c>
      <c r="AM18" s="88">
        <f>VLOOKUP(年度マスタ!$K$4&amp;"_"&amp;$AG18,データシート1!$A:$BS,MATCH("ab_"&amp;AM$2,データシート1!$A$1:$BS$1,0),0)</f>
        <v>18091</v>
      </c>
      <c r="AN18" s="88">
        <f>VLOOKUP(年度マスタ!$K$4&amp;"_"&amp;$AG18,データシート1!$A:$BS,MATCH("ab_"&amp;AN$2,データシート1!$A$1:$BS$1,0),0)</f>
        <v>6755</v>
      </c>
      <c r="AO18" s="88">
        <f>VLOOKUP(年度マスタ!$K$4&amp;"_"&amp;$AG18,データシート1!$A:$BS,MATCH("ab_"&amp;AO$2,データシート1!$A$1:$BS$1,0),0)</f>
        <v>31475</v>
      </c>
      <c r="AP18" s="88">
        <f>VLOOKUP(年度マスタ!$K$4&amp;"_"&amp;$AG18,データシート1!$A:$BS,MATCH("ab_"&amp;AP$2,データシート1!$A$1:$BS$1,0),0)</f>
        <v>0</v>
      </c>
      <c r="AQ18" s="1073">
        <f>VLOOKUP(年度マスタ!$K$4&amp;"_"&amp;$AG18,データシート1!$A:$BS,MATCH("ab_"&amp;AQ$2,データシート1!$A$1:$BS$1,0),0)</f>
        <v>4.6832894262000009</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272.25409999999999</v>
      </c>
      <c r="AI19" s="88">
        <f>VLOOKUP(年度マスタ!$K$4&amp;"_"&amp;$AG19,データシート1!$A:$BS,MATCH("ab_"&amp;AI$2,データシート1!$A$1:$BS$1,0),0)</f>
        <v>1169</v>
      </c>
      <c r="AJ19" s="88">
        <f>VLOOKUP(年度マスタ!$K$4&amp;"_"&amp;$AG19,データシート1!$A:$BS,MATCH("ab_"&amp;AJ$2,データシート1!$A$1:$BS$1,0),0)</f>
        <v>565</v>
      </c>
      <c r="AK19" s="88">
        <f>VLOOKUP(年度マスタ!$K$4&amp;"_"&amp;$AG19,データシート1!$A:$BS,MATCH("ab_"&amp;AK$2,データシート1!$A$1:$BS$1,0),0)</f>
        <v>8917</v>
      </c>
      <c r="AL19" s="88">
        <f>VLOOKUP(年度マスタ!$K$4&amp;"_"&amp;$AG19,データシート1!$A:$BS,MATCH("ab_"&amp;AL$2,データシート1!$A$1:$BS$1,0),0)</f>
        <v>13960</v>
      </c>
      <c r="AM19" s="88">
        <f>VLOOKUP(年度マスタ!$K$4&amp;"_"&amp;$AG19,データシート1!$A:$BS,MATCH("ab_"&amp;AM$2,データシート1!$A$1:$BS$1,0),0)</f>
        <v>18082</v>
      </c>
      <c r="AN19" s="88">
        <f>VLOOKUP(年度マスタ!$K$4&amp;"_"&amp;$AG19,データシート1!$A:$BS,MATCH("ab_"&amp;AN$2,データシート1!$A$1:$BS$1,0),0)</f>
        <v>7146</v>
      </c>
      <c r="AO19" s="88">
        <f>VLOOKUP(年度マスタ!$K$4&amp;"_"&amp;$AG19,データシート1!$A:$BS,MATCH("ab_"&amp;AO$2,データシート1!$A$1:$BS$1,0),0)</f>
        <v>30864</v>
      </c>
      <c r="AP19" s="88">
        <f>VLOOKUP(年度マスタ!$K$4&amp;"_"&amp;$AG19,データシート1!$A:$BS,MATCH("ab_"&amp;AP$2,データシート1!$A$1:$BS$1,0),0)</f>
        <v>0</v>
      </c>
      <c r="AQ19" s="1073">
        <f>VLOOKUP(年度マスタ!$K$4&amp;"_"&amp;$AG19,データシート1!$A:$BS,MATCH("ab_"&amp;AQ$2,データシート1!$A$1:$BS$1,0),0)</f>
        <v>5.7294367700000004</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303.4015</v>
      </c>
      <c r="AI20" s="88">
        <f>VLOOKUP(年度マスタ!$K$4&amp;"_"&amp;$AG20,データシート1!$A:$BS,MATCH("ab_"&amp;AI$2,データシート1!$A$1:$BS$1,0),0)</f>
        <v>1169</v>
      </c>
      <c r="AJ20" s="88">
        <f>VLOOKUP(年度マスタ!$K$4&amp;"_"&amp;$AG20,データシート1!$A:$BS,MATCH("ab_"&amp;AJ$2,データシート1!$A$1:$BS$1,0),0)</f>
        <v>565</v>
      </c>
      <c r="AK20" s="88">
        <f>VLOOKUP(年度マスタ!$K$4&amp;"_"&amp;$AG20,データシート1!$A:$BS,MATCH("ab_"&amp;AK$2,データシート1!$A$1:$BS$1,0),0)</f>
        <v>8917</v>
      </c>
      <c r="AL20" s="88">
        <f>VLOOKUP(年度マスタ!$K$4&amp;"_"&amp;$AG20,データシート1!$A:$BS,MATCH("ab_"&amp;AL$2,データシート1!$A$1:$BS$1,0),0)</f>
        <v>13809</v>
      </c>
      <c r="AM20" s="88">
        <f>VLOOKUP(年度マスタ!$K$4&amp;"_"&amp;$AG20,データシート1!$A:$BS,MATCH("ab_"&amp;AM$2,データシート1!$A$1:$BS$1,0),0)</f>
        <v>17811</v>
      </c>
      <c r="AN20" s="88">
        <f>VLOOKUP(年度マスタ!$K$4&amp;"_"&amp;$AG20,データシート1!$A:$BS,MATCH("ab_"&amp;AN$2,データシート1!$A$1:$BS$1,0),0)</f>
        <v>7077</v>
      </c>
      <c r="AO20" s="88">
        <f>VLOOKUP(年度マスタ!$K$4&amp;"_"&amp;$AG20,データシート1!$A:$BS,MATCH("ab_"&amp;AO$2,データシート1!$A$1:$BS$1,0),0)</f>
        <v>30112</v>
      </c>
      <c r="AP20" s="88">
        <f>VLOOKUP(年度マスタ!$K$4&amp;"_"&amp;$AG20,データシート1!$A:$BS,MATCH("ab_"&amp;AP$2,データシート1!$A$1:$BS$1,0),0)</f>
        <v>0</v>
      </c>
      <c r="AQ20" s="1073">
        <f>VLOOKUP(年度マスタ!$K$4&amp;"_"&amp;$AG20,データシート1!$A:$BS,MATCH("ab_"&amp;AQ$2,データシート1!$A$1:$BS$1,0),0)</f>
        <v>5.0978526500000001</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北秋田市</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28.332000000000001</v>
      </c>
      <c r="BE13" s="80" t="str">
        <f>年度マスタ!K4</f>
        <v>05213</v>
      </c>
      <c r="BF13" s="80" t="str">
        <f>年度マスタ!K4</f>
        <v>05213</v>
      </c>
      <c r="BG13" s="80" t="str">
        <f>年度マスタ!K4</f>
        <v>05213</v>
      </c>
      <c r="BH13" s="318" t="s">
        <v>108</v>
      </c>
      <c r="BI13" s="318" t="s">
        <v>108</v>
      </c>
      <c r="BJ13" s="318" t="s">
        <v>108</v>
      </c>
      <c r="BK13" s="318" t="str">
        <f>年度マスタ!K4</f>
        <v>05213</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15.945</v>
      </c>
      <c r="AY14" s="80"/>
      <c r="BE14" s="80" t="str">
        <f>AP2</f>
        <v>北秋田市</v>
      </c>
      <c r="BF14" s="80" t="str">
        <f>AP2</f>
        <v>北秋田市</v>
      </c>
      <c r="BG14" s="80" t="str">
        <f>AP2</f>
        <v>北秋田市</v>
      </c>
      <c r="BH14" s="80" t="s">
        <v>118</v>
      </c>
      <c r="BI14" s="80" t="s">
        <v>118</v>
      </c>
      <c r="BJ14" s="80" t="s">
        <v>118</v>
      </c>
      <c r="BK14" s="80" t="str">
        <f>AP2</f>
        <v>北秋田市</v>
      </c>
    </row>
    <row r="15" spans="1:63" ht="15.95" customHeight="1">
      <c r="B15" s="312"/>
      <c r="C15" s="15"/>
      <c r="D15" s="15"/>
      <c r="E15" s="202"/>
      <c r="F15" s="202"/>
      <c r="G15" s="15"/>
      <c r="W15" s="15"/>
      <c r="X15" s="15"/>
      <c r="Y15" s="15"/>
      <c r="Z15" s="313"/>
      <c r="AB15" s="312"/>
      <c r="AQ15" s="313"/>
      <c r="AV15" s="80" t="s">
        <v>27</v>
      </c>
      <c r="AW15" s="80" t="s">
        <v>27</v>
      </c>
      <c r="AX15" s="201">
        <f t="shared" si="0"/>
        <v>12.387</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4.0380000000000003</v>
      </c>
      <c r="AY17" s="201">
        <f>AX17</f>
        <v>4.0380000000000003</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21：窯業・土石製品製造業(N=1)</v>
      </c>
      <c r="BE19" s="961">
        <f>VLOOKUP(BE$13&amp;"_"&amp;$AV$8,データシート2!$A:$SI,MATCH($AV$5&amp;"_"&amp;$BA19&amp;$AV$6,データシート2!$A$1:$SI$1,0),0)</f>
        <v>1</v>
      </c>
      <c r="BF19" s="1071">
        <f>VLOOKUP(BF$13&amp;"_"&amp;$AW$8,データシート2!$A:$SI,MATCH($AW$5&amp;"_"&amp;$BA19&amp;$AW$6,データシート2!$A$1:$SI$1,0),0)</f>
        <v>7.1289999999999996</v>
      </c>
      <c r="BG19" s="1071">
        <f t="shared" si="2"/>
        <v>7.1289999999999996</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f t="shared" si="4"/>
        <v>7.0226393798932391E-2</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22：鉄鋼業(N=2)</v>
      </c>
      <c r="BE20" s="961">
        <f>VLOOKUP(BE$13&amp;"_"&amp;$AV$8,データシート2!$A:$SI,MATCH($AV$5&amp;"_"&amp;$BA20&amp;$AV$6,データシート2!$A$1:$SI$1,0),0)</f>
        <v>2</v>
      </c>
      <c r="BF20" s="1071">
        <f>VLOOKUP(BF$13&amp;"_"&amp;$AW$8,データシート2!$A:$SI,MATCH($AW$5&amp;"_"&amp;$BA20&amp;$AW$6,データシート2!$A$1:$SI$1,0),0)</f>
        <v>8.8160000000000007</v>
      </c>
      <c r="BG20" s="1071">
        <f t="shared" si="2"/>
        <v>4.4080000000000004</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f t="shared" si="4"/>
        <v>1.3990922298981291E-2</v>
      </c>
    </row>
    <row r="21" spans="2:63" ht="15.95" customHeight="1" thickTop="1" thickBot="1">
      <c r="B21" s="323"/>
      <c r="C21" s="455" t="s">
        <v>116</v>
      </c>
      <c r="D21" s="572"/>
      <c r="E21" s="572"/>
      <c r="F21" s="996">
        <f>SUM(F22,F26,F27,F28)</f>
        <v>35.43</v>
      </c>
      <c r="G21" s="996">
        <f t="shared" ref="G21:O21" si="5">SUM(G22,G26,G27,G28)</f>
        <v>40.085999999999999</v>
      </c>
      <c r="H21" s="996">
        <f t="shared" si="5"/>
        <v>42.79</v>
      </c>
      <c r="I21" s="996">
        <f t="shared" si="5"/>
        <v>39.721000000000004</v>
      </c>
      <c r="J21" s="996">
        <f t="shared" si="5"/>
        <v>38.350999999999999</v>
      </c>
      <c r="K21" s="996">
        <f t="shared" si="5"/>
        <v>30.434000000000001</v>
      </c>
      <c r="L21" s="996">
        <f t="shared" si="5"/>
        <v>38.350999999999999</v>
      </c>
      <c r="M21" s="996">
        <f t="shared" si="5"/>
        <v>31.687000000000001</v>
      </c>
      <c r="N21" s="996">
        <f t="shared" si="5"/>
        <v>38.494</v>
      </c>
      <c r="O21" s="996">
        <f t="shared" si="5"/>
        <v>36.468000000000004</v>
      </c>
      <c r="P21" s="997">
        <f>SUM(P22,P26,P27,P28)</f>
        <v>32.370000000000005</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35.43</v>
      </c>
      <c r="G22" s="998">
        <f t="shared" ref="G22:P22" si="6">SUM(G23:G25)</f>
        <v>36.253999999999998</v>
      </c>
      <c r="H22" s="998">
        <f t="shared" si="6"/>
        <v>38.500999999999998</v>
      </c>
      <c r="I22" s="998">
        <f t="shared" si="6"/>
        <v>35.328000000000003</v>
      </c>
      <c r="J22" s="998">
        <f t="shared" si="6"/>
        <v>34.013999999999996</v>
      </c>
      <c r="K22" s="998">
        <f t="shared" si="6"/>
        <v>26.221</v>
      </c>
      <c r="L22" s="998">
        <f t="shared" si="6"/>
        <v>34.528999999999996</v>
      </c>
      <c r="M22" s="998">
        <f t="shared" si="6"/>
        <v>27.335000000000001</v>
      </c>
      <c r="N22" s="998">
        <f t="shared" si="6"/>
        <v>34.433</v>
      </c>
      <c r="O22" s="998">
        <f t="shared" si="6"/>
        <v>32.423000000000002</v>
      </c>
      <c r="P22" s="999">
        <f t="shared" si="6"/>
        <v>28.332000000000001</v>
      </c>
      <c r="Z22" s="313"/>
      <c r="AB22" s="312"/>
      <c r="AC22" s="571" t="s">
        <v>1377</v>
      </c>
      <c r="AP22" s="18" t="s">
        <v>1387</v>
      </c>
      <c r="AQ22" s="313"/>
      <c r="AV22" s="80" t="str">
        <f>AW22</f>
        <v>エネルギー起源CO2</v>
      </c>
      <c r="AW22" s="80" t="str">
        <f>D56</f>
        <v>エネルギー起源CO2</v>
      </c>
      <c r="AX22" s="201">
        <f>P56</f>
        <v>32.369999999999997</v>
      </c>
      <c r="AY22" s="201">
        <f>AX22</f>
        <v>32.369999999999997</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19.640999999999998</v>
      </c>
      <c r="G23" s="1000">
        <f>IFERROR(VLOOKUP(年度マスタ!$K$4&amp;"_"&amp;G$20,データシート1!$A:$BT,MATCH("ba_"&amp;$E23,データシート1!$A$1:$BT$1,0),0),0)</f>
        <v>20.577999999999999</v>
      </c>
      <c r="H23" s="1000">
        <f>IFERROR(VLOOKUP(年度マスタ!$K$4&amp;"_"&amp;H$20,データシート1!$A:$BT,MATCH("ba_"&amp;$E23,データシート1!$A$1:$BT$1,0),0),0)</f>
        <v>22.946999999999999</v>
      </c>
      <c r="I23" s="1000">
        <f>IFERROR(VLOOKUP(年度マスタ!$K$4&amp;"_"&amp;I$20,データシート1!$A:$BT,MATCH("ba_"&amp;$E23,データシート1!$A$1:$BT$1,0),0),0)</f>
        <v>20.2</v>
      </c>
      <c r="J23" s="1000">
        <f>IFERROR(VLOOKUP(年度マスタ!$K$4&amp;"_"&amp;J$20,データシート1!$A:$BT,MATCH("ba_"&amp;$E23,データシート1!$A$1:$BT$1,0),0),0)</f>
        <v>18.754999999999999</v>
      </c>
      <c r="K23" s="1000">
        <f>IFERROR(VLOOKUP(年度マスタ!$K$4&amp;"_"&amp;K$20,データシート1!$A:$BT,MATCH("ba_"&amp;$E23,データシート1!$A$1:$BT$1,0),0),0)</f>
        <v>10.606</v>
      </c>
      <c r="L23" s="1000">
        <f>IFERROR(VLOOKUP(年度マスタ!$K$4&amp;"_"&amp;L$20,データシート1!$A:$BT,MATCH("ba_"&amp;$E23,データシート1!$A$1:$BT$1,0),0),0)</f>
        <v>18.957000000000001</v>
      </c>
      <c r="M23" s="1000">
        <f>IFERROR(VLOOKUP(年度マスタ!$K$4&amp;"_"&amp;M$20,データシート1!$A:$BT,MATCH("ba_"&amp;$E23,データシート1!$A$1:$BT$1,0),0),0)</f>
        <v>12.007</v>
      </c>
      <c r="N23" s="1000">
        <f>IFERROR(VLOOKUP(年度マスタ!$K$4&amp;"_"&amp;N$20,データシート1!$A:$BT,MATCH("ba_"&amp;$E23,データシート1!$A$1:$BT$1,0),0),0)</f>
        <v>19.748999999999999</v>
      </c>
      <c r="O23" s="1000">
        <f>IFERROR(VLOOKUP(年度マスタ!$K$4&amp;"_"&amp;O$20,データシート1!$A:$BT,MATCH("ba_"&amp;$E23,データシート1!$A$1:$BT$1,0),0),0)</f>
        <v>18.806999999999999</v>
      </c>
      <c r="P23" s="1001">
        <f>IFERROR(VLOOKUP(年度マスタ!$K$4&amp;"_"&amp;P$20,データシート1!$A:$BT,MATCH("ba_"&amp;$E23,データシート1!$A$1:$BT$1,0),0),0)</f>
        <v>15.945</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15.789</v>
      </c>
      <c r="G24" s="1000">
        <f>IFERROR(VLOOKUP(年度マスタ!$K$4&amp;"_"&amp;G$20,データシート1!$A:$BT,MATCH("ba_"&amp;$E24,データシート1!$A$1:$BT$1,0),0),0)</f>
        <v>15.676</v>
      </c>
      <c r="H24" s="1000">
        <f>IFERROR(VLOOKUP(年度マスタ!$K$4&amp;"_"&amp;H$20,データシート1!$A:$BT,MATCH("ba_"&amp;$E24,データシート1!$A$1:$BT$1,0),0),0)</f>
        <v>15.554</v>
      </c>
      <c r="I24" s="1000">
        <f>IFERROR(VLOOKUP(年度マスタ!$K$4&amp;"_"&amp;I$20,データシート1!$A:$BT,MATCH("ba_"&amp;$E24,データシート1!$A$1:$BT$1,0),0),0)</f>
        <v>15.128</v>
      </c>
      <c r="J24" s="1000">
        <f>IFERROR(VLOOKUP(年度マスタ!$K$4&amp;"_"&amp;J$20,データシート1!$A:$BT,MATCH("ba_"&amp;$E24,データシート1!$A$1:$BT$1,0),0),0)</f>
        <v>15.259</v>
      </c>
      <c r="K24" s="1000">
        <f>IFERROR(VLOOKUP(年度マスタ!$K$4&amp;"_"&amp;K$20,データシート1!$A:$BT,MATCH("ba_"&amp;$E24,データシート1!$A$1:$BT$1,0),0),0)</f>
        <v>15.615</v>
      </c>
      <c r="L24" s="1000">
        <f>IFERROR(VLOOKUP(年度マスタ!$K$4&amp;"_"&amp;L$20,データシート1!$A:$BT,MATCH("ba_"&amp;$E24,データシート1!$A$1:$BT$1,0),0),0)</f>
        <v>15.571999999999999</v>
      </c>
      <c r="M24" s="1000">
        <f>IFERROR(VLOOKUP(年度マスタ!$K$4&amp;"_"&amp;M$20,データシート1!$A:$BT,MATCH("ba_"&amp;$E24,データシート1!$A$1:$BT$1,0),0),0)</f>
        <v>15.327999999999999</v>
      </c>
      <c r="N24" s="1000">
        <f>IFERROR(VLOOKUP(年度マスタ!$K$4&amp;"_"&amp;N$20,データシート1!$A:$BT,MATCH("ba_"&amp;$E24,データシート1!$A$1:$BT$1,0),0),0)</f>
        <v>14.683999999999999</v>
      </c>
      <c r="O24" s="1000">
        <f>IFERROR(VLOOKUP(年度マスタ!$K$4&amp;"_"&amp;O$20,データシート1!$A:$BT,MATCH("ba_"&amp;$E24,データシート1!$A$1:$BT$1,0),0),0)</f>
        <v>13.616</v>
      </c>
      <c r="P24" s="1001">
        <f>IFERROR(VLOOKUP(年度マスタ!$K$4&amp;"_"&amp;P$20,データシート1!$A:$BT,MATCH("ba_"&amp;$E24,データシート1!$A$1:$BT$1,0),0),0)</f>
        <v>12.387</v>
      </c>
      <c r="Z24" s="313"/>
      <c r="AB24" s="312"/>
      <c r="AC24" s="1129" t="s">
        <v>1376</v>
      </c>
      <c r="AD24" s="1129"/>
      <c r="AE24" s="1130"/>
      <c r="AF24" s="996">
        <f>AF25+AF29</f>
        <v>112.0888035975066</v>
      </c>
      <c r="AG24" s="996">
        <f t="shared" ref="AG24:AP24" si="7">AG25+AG29</f>
        <v>128.26714300163781</v>
      </c>
      <c r="AH24" s="996">
        <f t="shared" si="7"/>
        <v>122.04348733709082</v>
      </c>
      <c r="AI24" s="996">
        <f t="shared" si="7"/>
        <v>119.010413396281</v>
      </c>
      <c r="AJ24" s="996">
        <f t="shared" si="7"/>
        <v>113.54189673450881</v>
      </c>
      <c r="AK24" s="996">
        <f t="shared" si="7"/>
        <v>106.57929061742922</v>
      </c>
      <c r="AL24" s="996">
        <f t="shared" si="7"/>
        <v>112.72137700346357</v>
      </c>
      <c r="AM24" s="996">
        <f t="shared" si="7"/>
        <v>100.82290291847106</v>
      </c>
      <c r="AN24" s="996">
        <f t="shared" si="7"/>
        <v>107.51304170248616</v>
      </c>
      <c r="AO24" s="996">
        <f>AO25+AO29</f>
        <v>102.65466301872368</v>
      </c>
      <c r="AP24" s="997">
        <f t="shared" si="7"/>
        <v>93.774566941260062</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60.486041212647123</v>
      </c>
      <c r="AG25" s="998">
        <f>①CO2排出量の現状把握!AA35</f>
        <v>68.676721125883972</v>
      </c>
      <c r="AH25" s="998">
        <f>①CO2排出量の現状把握!AB35</f>
        <v>62.75335746049992</v>
      </c>
      <c r="AI25" s="998">
        <f>①CO2排出量の現状把握!AC35</f>
        <v>60.507973558141401</v>
      </c>
      <c r="AJ25" s="998">
        <f>①CO2排出量の現状把握!AD35</f>
        <v>59.923980701336788</v>
      </c>
      <c r="AK25" s="998">
        <f>①CO2排出量の現状把握!AE35</f>
        <v>55.658586271815444</v>
      </c>
      <c r="AL25" s="998">
        <f>①CO2排出量の現状把握!AF35</f>
        <v>68.460000238109231</v>
      </c>
      <c r="AM25" s="998">
        <f>①CO2排出量の現状把握!AG35</f>
        <v>61.008227077097708</v>
      </c>
      <c r="AN25" s="998">
        <f>①CO2排出量の現状把握!AH35</f>
        <v>65.795883747211633</v>
      </c>
      <c r="AO25" s="998">
        <f>①CO2排出量の現状把握!AI35</f>
        <v>63.22958680919119</v>
      </c>
      <c r="AP25" s="999">
        <f>①CO2排出量の現状把握!AJ35</f>
        <v>60.435643705164424</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3.8319999999999999</v>
      </c>
      <c r="H26" s="998">
        <f>IFERROR(VLOOKUP(年度マスタ!$K$4&amp;"_"&amp;H$20,データシート1!$A:$BT,MATCH("ba_"&amp;$D26,データシート1!$A$1:$BT$1,0),0),0)</f>
        <v>4.2889999999999997</v>
      </c>
      <c r="I26" s="998">
        <f>IFERROR(VLOOKUP(年度マスタ!$K$4&amp;"_"&amp;I$20,データシート1!$A:$BT,MATCH("ba_"&amp;$D26,データシート1!$A$1:$BT$1,0),0),0)</f>
        <v>4.3929999999999998</v>
      </c>
      <c r="J26" s="998">
        <f>IFERROR(VLOOKUP(年度マスタ!$K$4&amp;"_"&amp;J$20,データシート1!$A:$BT,MATCH("ba_"&amp;$D26,データシート1!$A$1:$BT$1,0),0),0)</f>
        <v>4.3369999999999997</v>
      </c>
      <c r="K26" s="998">
        <f>IFERROR(VLOOKUP(年度マスタ!$K$4&amp;"_"&amp;K$20,データシート1!$A:$BT,MATCH("ba_"&amp;$D26,データシート1!$A$1:$BT$1,0),0),0)</f>
        <v>4.2130000000000001</v>
      </c>
      <c r="L26" s="998">
        <f>IFERROR(VLOOKUP(年度マスタ!$K$4&amp;"_"&amp;L$20,データシート1!$A:$BT,MATCH("ba_"&amp;$D26,データシート1!$A$1:$BT$1,0),0),0)</f>
        <v>3.8220000000000001</v>
      </c>
      <c r="M26" s="998">
        <f>IFERROR(VLOOKUP(年度マスタ!$K$4&amp;"_"&amp;M$20,データシート1!$A:$BT,MATCH("ba_"&amp;$D26,データシート1!$A$1:$BT$1,0),0),0)</f>
        <v>4.3520000000000003</v>
      </c>
      <c r="N26" s="998">
        <f>IFERROR(VLOOKUP(年度マスタ!$K$4&amp;"_"&amp;N$20,データシート1!$A:$BT,MATCH("ba_"&amp;$D26,データシート1!$A$1:$BT$1,0),0),0)</f>
        <v>4.0609999999999999</v>
      </c>
      <c r="O26" s="998">
        <f>IFERROR(VLOOKUP(年度マスタ!$K$4&amp;"_"&amp;O$20,データシート1!$A:$BT,MATCH("ba_"&amp;$D26,データシート1!$A$1:$BT$1,0),0),0)</f>
        <v>4.0449999999999999</v>
      </c>
      <c r="P26" s="999">
        <f>IFERROR(VLOOKUP(年度マスタ!$K$4&amp;"_"&amp;P$20,データシート1!$A:$BT,MATCH("ba_"&amp;$D26,データシート1!$A$1:$BT$1,0),0),0)</f>
        <v>4.0380000000000003</v>
      </c>
      <c r="Z26" s="313"/>
      <c r="AB26" s="312"/>
      <c r="AC26" s="572"/>
      <c r="AD26" s="458"/>
      <c r="AE26" s="457" t="s">
        <v>98</v>
      </c>
      <c r="AF26" s="1000">
        <f>①CO2排出量の現状把握!Z36</f>
        <v>37.579551537659718</v>
      </c>
      <c r="AG26" s="1000">
        <f>①CO2排出量の現状把握!AA36</f>
        <v>47.145437482464935</v>
      </c>
      <c r="AH26" s="1000">
        <f>①CO2排出量の現状把握!AB36</f>
        <v>41.800145896771923</v>
      </c>
      <c r="AI26" s="1000">
        <f>①CO2排出量の現状把握!AC36</f>
        <v>43.341774978639286</v>
      </c>
      <c r="AJ26" s="1000">
        <f>①CO2排出量の現状把握!AD36</f>
        <v>32.93454224994565</v>
      </c>
      <c r="AK26" s="1000">
        <f>①CO2排出量の現状把握!AE36</f>
        <v>27.312155803442295</v>
      </c>
      <c r="AL26" s="1000">
        <f>①CO2排出量の現状把握!AF36</f>
        <v>41.131900834160824</v>
      </c>
      <c r="AM26" s="1000">
        <f>①CO2排出量の現状把握!AG36</f>
        <v>34.594056694200333</v>
      </c>
      <c r="AN26" s="1000">
        <f>①CO2排出量の現状把握!AH36</f>
        <v>41.465947051090723</v>
      </c>
      <c r="AO26" s="1000">
        <f>①CO2排出量の現状把握!AI36</f>
        <v>38.959592916051122</v>
      </c>
      <c r="AP26" s="1001">
        <f>①CO2排出量の現状把握!AJ36</f>
        <v>35.870243125461897</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3.9220298692007787</v>
      </c>
      <c r="AG27" s="1000">
        <f>①CO2排出量の現状把握!AA37</f>
        <v>5.3276877968909853</v>
      </c>
      <c r="AH27" s="1000">
        <f>①CO2排出量の現状把握!AB37</f>
        <v>4.9529696200840654</v>
      </c>
      <c r="AI27" s="1000">
        <f>①CO2排出量の現状把握!AC37</f>
        <v>4.494637322419285</v>
      </c>
      <c r="AJ27" s="1000">
        <f>①CO2排出量の現状把握!AD37</f>
        <v>4.3004828658517509</v>
      </c>
      <c r="AK27" s="1000">
        <f>①CO2排出量の現状把握!AE37</f>
        <v>4.0558556359180384</v>
      </c>
      <c r="AL27" s="1000">
        <f>①CO2排出量の現状把握!AF37</f>
        <v>4.3111889862428123</v>
      </c>
      <c r="AM27" s="1000">
        <f>①CO2排出量の現状把握!AG37</f>
        <v>4.1830581989626312</v>
      </c>
      <c r="AN27" s="1000">
        <f>①CO2排出量の現状把握!AH37</f>
        <v>3.9555286549068041</v>
      </c>
      <c r="AO27" s="1000">
        <f>①CO2排出量の現状把握!AI37</f>
        <v>3.7069185872123409</v>
      </c>
      <c r="AP27" s="1001">
        <f>①CO2排出量の現状把握!AJ37</f>
        <v>3.7010855051249592</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18.984459805786631</v>
      </c>
      <c r="AG28" s="1000">
        <f>①CO2排出量の現状把握!AA38</f>
        <v>16.203595846528057</v>
      </c>
      <c r="AH28" s="1000">
        <f>①CO2排出量の現状把握!AB38</f>
        <v>16.000241943643935</v>
      </c>
      <c r="AI28" s="1000">
        <f>①CO2排出量の現状把握!AC38</f>
        <v>12.671561257082828</v>
      </c>
      <c r="AJ28" s="1000">
        <f>①CO2排出量の現状把握!AD38</f>
        <v>22.688955585539386</v>
      </c>
      <c r="AK28" s="1000">
        <f>①CO2排出量の現状把握!AE38</f>
        <v>24.290574832455111</v>
      </c>
      <c r="AL28" s="1000">
        <f>①CO2排出量の現状把握!AF38</f>
        <v>23.016910417705592</v>
      </c>
      <c r="AM28" s="1000">
        <f>①CO2排出量の現状把握!AG38</f>
        <v>22.231112183934741</v>
      </c>
      <c r="AN28" s="1000">
        <f>①CO2排出量の現状把握!AH38</f>
        <v>20.374408041214107</v>
      </c>
      <c r="AO28" s="1000">
        <f>①CO2排出量の現状把握!AI38</f>
        <v>20.563075305927722</v>
      </c>
      <c r="AP28" s="1001">
        <f>①CO2排出量の現状把握!AJ38</f>
        <v>20.864315074577565</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51.602762384859467</v>
      </c>
      <c r="AG29" s="1002">
        <f>①CO2排出量の現状把握!AA39</f>
        <v>59.59042187575384</v>
      </c>
      <c r="AH29" s="1002">
        <f>①CO2排出量の現状把握!AB39</f>
        <v>59.290129876590903</v>
      </c>
      <c r="AI29" s="1002">
        <f>①CO2排出量の現状把握!AC39</f>
        <v>58.502439838139587</v>
      </c>
      <c r="AJ29" s="1002">
        <f>①CO2排出量の現状把握!AD39</f>
        <v>53.617916033172015</v>
      </c>
      <c r="AK29" s="1002">
        <f>①CO2排出量の現状把握!AE39</f>
        <v>50.920704345613771</v>
      </c>
      <c r="AL29" s="1002">
        <f>①CO2排出量の現状把握!AF39</f>
        <v>44.261376765354349</v>
      </c>
      <c r="AM29" s="1002">
        <f>①CO2排出量の現状把握!AG39</f>
        <v>39.814675841373351</v>
      </c>
      <c r="AN29" s="1002">
        <f>①CO2排出量の現状把握!AH39</f>
        <v>41.717157955274523</v>
      </c>
      <c r="AO29" s="1002">
        <f>①CO2排出量の現状把握!AI39</f>
        <v>39.425076209532499</v>
      </c>
      <c r="AP29" s="1003">
        <f>①CO2排出量の現状把握!AJ39</f>
        <v>33.338923236095638</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0.31608866240756395</v>
      </c>
      <c r="AG32" s="509">
        <f t="shared" si="12"/>
        <v>0.31251962943844591</v>
      </c>
      <c r="AH32" s="509">
        <f t="shared" si="12"/>
        <v>0.35061272775508018</v>
      </c>
      <c r="AI32" s="509">
        <f t="shared" si="12"/>
        <v>0.33376070939050501</v>
      </c>
      <c r="AJ32" s="509">
        <f t="shared" si="12"/>
        <v>0.33776959081170582</v>
      </c>
      <c r="AK32" s="509">
        <f t="shared" si="12"/>
        <v>0.2855526605937368</v>
      </c>
      <c r="AL32" s="509">
        <f t="shared" si="12"/>
        <v>0.34022827807383504</v>
      </c>
      <c r="AM32" s="509">
        <f t="shared" si="12"/>
        <v>0.31428374985020241</v>
      </c>
      <c r="AN32" s="509">
        <f t="shared" si="12"/>
        <v>0.35804028414080163</v>
      </c>
      <c r="AO32" s="509">
        <f t="shared" si="12"/>
        <v>0.35524932747914656</v>
      </c>
      <c r="AP32" s="509">
        <f t="shared" si="12"/>
        <v>0.34518954398665919</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0.58575498230146839</v>
      </c>
      <c r="AG33" s="506">
        <f t="shared" ref="AG33:AP33" si="13">IFERROR(IF(G22/AG25&gt;1,1,G22/AG25),0)</f>
        <v>0.52789357741099285</v>
      </c>
      <c r="AH33" s="506">
        <f t="shared" si="13"/>
        <v>0.61352892591021024</v>
      </c>
      <c r="AI33" s="506">
        <f t="shared" si="13"/>
        <v>0.58385693525257032</v>
      </c>
      <c r="AJ33" s="506">
        <f t="shared" si="13"/>
        <v>0.56761916684952818</v>
      </c>
      <c r="AK33" s="506">
        <f t="shared" si="13"/>
        <v>0.47110431213517662</v>
      </c>
      <c r="AL33" s="506">
        <f t="shared" si="13"/>
        <v>0.50436751212248665</v>
      </c>
      <c r="AM33" s="506">
        <f t="shared" si="13"/>
        <v>0.44805432495941966</v>
      </c>
      <c r="AN33" s="506">
        <f t="shared" si="13"/>
        <v>0.52333061035082207</v>
      </c>
      <c r="AO33" s="506">
        <f t="shared" si="13"/>
        <v>0.51278209515813133</v>
      </c>
      <c r="AP33" s="506">
        <f t="shared" si="13"/>
        <v>0.46879619812139006</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0.52265126102734616</v>
      </c>
      <c r="AG34" s="507">
        <f t="shared" ref="AG34:AP36" si="14">IFERROR(IF(G23/AG26&gt;1,1,G23/AG26),0)</f>
        <v>0.43647913984579506</v>
      </c>
      <c r="AH34" s="507">
        <f t="shared" si="14"/>
        <v>0.54896937576890403</v>
      </c>
      <c r="AI34" s="507">
        <f t="shared" si="14"/>
        <v>0.46606305371562284</v>
      </c>
      <c r="AJ34" s="507">
        <f t="shared" si="14"/>
        <v>0.56946290182706116</v>
      </c>
      <c r="AK34" s="507">
        <f t="shared" si="14"/>
        <v>0.38832525987067157</v>
      </c>
      <c r="AL34" s="507">
        <f t="shared" si="14"/>
        <v>0.46088314946669939</v>
      </c>
      <c r="AM34" s="507">
        <f t="shared" si="14"/>
        <v>0.34708274042959997</v>
      </c>
      <c r="AN34" s="507">
        <f t="shared" si="14"/>
        <v>0.47627032310794698</v>
      </c>
      <c r="AO34" s="507">
        <f t="shared" si="14"/>
        <v>0.48273091663264339</v>
      </c>
      <c r="AP34" s="507">
        <f t="shared" si="14"/>
        <v>0.44451887165163112</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1</v>
      </c>
      <c r="AG35" s="507">
        <f t="shared" si="14"/>
        <v>1</v>
      </c>
      <c r="AH35" s="507">
        <f>IFERROR(IF(H24/AH27&gt;1,1,H24/AH27),0)</f>
        <v>1</v>
      </c>
      <c r="AI35" s="507">
        <f t="shared" si="14"/>
        <v>1</v>
      </c>
      <c r="AJ35" s="507">
        <f t="shared" si="14"/>
        <v>1</v>
      </c>
      <c r="AK35" s="507">
        <f t="shared" si="14"/>
        <v>1</v>
      </c>
      <c r="AL35" s="507">
        <f t="shared" si="14"/>
        <v>1</v>
      </c>
      <c r="AM35" s="507">
        <f t="shared" si="14"/>
        <v>1</v>
      </c>
      <c r="AN35" s="507">
        <f t="shared" si="14"/>
        <v>1</v>
      </c>
      <c r="AO35" s="507">
        <f t="shared" si="14"/>
        <v>1</v>
      </c>
      <c r="AP35" s="507">
        <f t="shared" si="14"/>
        <v>1</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6.4305636365349583E-2</v>
      </c>
      <c r="AH37" s="508">
        <f t="shared" si="17"/>
        <v>7.2339190501476622E-2</v>
      </c>
      <c r="AI37" s="508">
        <f t="shared" si="17"/>
        <v>7.5090885305881969E-2</v>
      </c>
      <c r="AJ37" s="508">
        <f t="shared" si="17"/>
        <v>8.0887142225311598E-2</v>
      </c>
      <c r="AK37" s="508">
        <f t="shared" si="17"/>
        <v>8.2736483207402872E-2</v>
      </c>
      <c r="AL37" s="508">
        <f t="shared" si="17"/>
        <v>8.6350680419676321E-2</v>
      </c>
      <c r="AM37" s="508">
        <f t="shared" si="17"/>
        <v>0.10930642804524926</v>
      </c>
      <c r="AN37" s="508">
        <f t="shared" si="17"/>
        <v>9.7346036955677756E-2</v>
      </c>
      <c r="AO37" s="508">
        <f t="shared" si="17"/>
        <v>0.1025996748491248</v>
      </c>
      <c r="AP37" s="508">
        <f t="shared" si="17"/>
        <v>0.12111968858154686</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P：医療，福祉(N=1)</v>
      </c>
      <c r="BE49" s="961">
        <f>VLOOKUP(BE$13&amp;"_"&amp;$AV$8,データシート2!$A:$SI,MATCH($AV$5&amp;"_"&amp;$BA49&amp;$AV$6,データシート2!$A$1:$SI$1,0),0)</f>
        <v>1</v>
      </c>
      <c r="BF49" s="1071">
        <f>VLOOKUP(BF$13&amp;"_"&amp;$AW$8,データシート2!$A:$SI,MATCH($AW$5&amp;"_"&amp;$BA49&amp;$AW$6,データシート2!$A$1:$SI$1,0),0)</f>
        <v>4.0380000000000003</v>
      </c>
      <c r="BG49" s="1071">
        <f t="shared" si="18"/>
        <v>4.0380000000000003</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f t="shared" si="20"/>
        <v>0.72915206016589051</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35.43</v>
      </c>
      <c r="G55" s="1004">
        <f t="shared" ref="G55:P55" si="29">SUM(G56,G57,G60,G61,G62,G63,G64,G65,)</f>
        <v>40.085999999999999</v>
      </c>
      <c r="H55" s="1004">
        <f t="shared" si="29"/>
        <v>42.79</v>
      </c>
      <c r="I55" s="1004">
        <f t="shared" si="29"/>
        <v>39.720999999999997</v>
      </c>
      <c r="J55" s="1004">
        <f t="shared" si="29"/>
        <v>38.350999999999999</v>
      </c>
      <c r="K55" s="1004">
        <f t="shared" si="29"/>
        <v>30.434000000000001</v>
      </c>
      <c r="L55" s="1004">
        <f t="shared" si="29"/>
        <v>38.350999999999999</v>
      </c>
      <c r="M55" s="1004">
        <f t="shared" si="29"/>
        <v>31.687000000000001</v>
      </c>
      <c r="N55" s="1004">
        <f t="shared" si="29"/>
        <v>38.494</v>
      </c>
      <c r="O55" s="1004">
        <f t="shared" si="29"/>
        <v>36.468000000000004</v>
      </c>
      <c r="P55" s="1005">
        <f t="shared" si="29"/>
        <v>32.369999999999997</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35.43</v>
      </c>
      <c r="G56" s="1006">
        <f>IFERROR(VLOOKUP(年度マスタ!$K$4&amp;"_"&amp;G$54,データシート1!$A:$CD,MATCH("bc_"&amp;$C56,データシート1!$A$1:$CD$1,0),0),0)</f>
        <v>40.085999999999999</v>
      </c>
      <c r="H56" s="1006">
        <f>IFERROR(VLOOKUP(年度マスタ!$K$4&amp;"_"&amp;H$54,データシート1!$A:$CD,MATCH("bc_"&amp;$C56,データシート1!$A$1:$CD$1,0),0),0)</f>
        <v>42.79</v>
      </c>
      <c r="I56" s="1006">
        <f>IFERROR(VLOOKUP(年度マスタ!$K$4&amp;"_"&amp;I$54,データシート1!$A:$CD,MATCH("bc_"&amp;$C56,データシート1!$A$1:$CD$1,0),0),0)</f>
        <v>39.720999999999997</v>
      </c>
      <c r="J56" s="1006">
        <f>IFERROR(VLOOKUP(年度マスタ!$K$4&amp;"_"&amp;J$54,データシート1!$A:$CD,MATCH("bc_"&amp;$C56,データシート1!$A$1:$CD$1,0),0),0)</f>
        <v>38.350999999999999</v>
      </c>
      <c r="K56" s="1006">
        <f>IFERROR(VLOOKUP(年度マスタ!$K$4&amp;"_"&amp;K$54,データシート1!$A:$CD,MATCH("bc_"&amp;$C56,データシート1!$A$1:$CD$1,0),0),0)</f>
        <v>30.434000000000001</v>
      </c>
      <c r="L56" s="1006">
        <f>IFERROR(VLOOKUP(年度マスタ!$K$4&amp;"_"&amp;L$54,データシート1!$A:$CD,MATCH("bc_"&amp;$C56,データシート1!$A$1:$CD$1,0),0),0)</f>
        <v>38.350999999999999</v>
      </c>
      <c r="M56" s="1006">
        <f>IFERROR(VLOOKUP(年度マスタ!$K$4&amp;"_"&amp;M$54,データシート1!$A:$CD,MATCH("bc_"&amp;$C56,データシート1!$A$1:$CD$1,0),0),0)</f>
        <v>31.687000000000001</v>
      </c>
      <c r="N56" s="1006">
        <f>IFERROR(VLOOKUP(年度マスタ!$K$4&amp;"_"&amp;N$54,データシート1!$A:$CD,MATCH("bc_"&amp;$C56,データシート1!$A$1:$CD$1,0),0),0)</f>
        <v>38.494</v>
      </c>
      <c r="O56" s="1006">
        <f>IFERROR(VLOOKUP(年度マスタ!$K$4&amp;"_"&amp;O$54,データシート1!$A:$CD,MATCH("bc_"&amp;$C56,データシート1!$A$1:$CD$1,0),0),0)</f>
        <v>36.468000000000004</v>
      </c>
      <c r="P56" s="1007">
        <f>IFERROR(VLOOKUP(年度マスタ!$K$4&amp;"_"&amp;P$54,データシート1!$A:$CD,MATCH("bc_"&amp;$C56,データシート1!$A$1:$CD$1,0),0),0)</f>
        <v>32.369999999999997</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北秋田市</v>
      </c>
      <c r="AF1" s="345"/>
      <c r="AG1" s="203"/>
      <c r="AH1" s="188"/>
      <c r="AI1" s="188"/>
      <c r="AJ1" s="188"/>
      <c r="AK1" s="188"/>
      <c r="AL1" s="189"/>
      <c r="AM1" s="189"/>
      <c r="AN1" s="189"/>
      <c r="AO1" s="189"/>
      <c r="AP1" s="189"/>
      <c r="AQ1" s="189"/>
      <c r="AR1" s="189"/>
      <c r="AS1" s="189"/>
      <c r="AT1" s="190"/>
    </row>
    <row r="2" spans="1:47" s="577" customFormat="1" ht="27.95" customHeight="1">
      <c r="A2" s="576"/>
      <c r="B2" s="576" t="s">
        <v>1645</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1649</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732.40000000000009</v>
      </c>
      <c r="K6" s="688">
        <f>VLOOKUP(年度マスタ!$K$4&amp;"_"&amp;K$5,データシート1!$A:$BS,MATCH("cb_"&amp;$G6,データシート1!$A$1:$BS$1,0),0)</f>
        <v>860</v>
      </c>
      <c r="L6" s="688">
        <f>VLOOKUP(年度マスタ!$K$4&amp;"_"&amp;L$5,データシート1!$A:$BS,MATCH("cb_"&amp;$G6,データシート1!$A$1:$BS$1,0),0)</f>
        <v>1001.3</v>
      </c>
      <c r="M6" s="688">
        <f>VLOOKUP(年度マスタ!$K$4&amp;"_"&amp;M$5,データシート1!$A:$BS,MATCH("cb_"&amp;$G6,データシート1!$A$1:$BS$1,0),0)</f>
        <v>1104</v>
      </c>
      <c r="N6" s="688">
        <f>VLOOKUP(年度マスタ!$K$4&amp;"_"&amp;N$5,データシート1!$A:$BS,MATCH("cb_"&amp;$G6,データシート1!$A$1:$BS$1,0),0)</f>
        <v>1182.5999999999999</v>
      </c>
      <c r="O6" s="688">
        <f>VLOOKUP(年度マスタ!$K$4&amp;"_"&amp;O$5,データシート1!$A:$BS,MATCH("cb_"&amp;$G6,データシート1!$A$1:$BS$1,0),0)</f>
        <v>1260.8</v>
      </c>
      <c r="P6" s="688">
        <f>VLOOKUP(年度マスタ!$K$4&amp;"_"&amp;P$5,データシート1!$A:$BS,MATCH("cb_"&amp;$G6,データシート1!$A$1:$BS$1,0),0)</f>
        <v>1317.6</v>
      </c>
      <c r="Q6" s="688">
        <f>VLOOKUP(年度マスタ!$K$4&amp;"_"&amp;Q$5,データシート1!$A:$BS,MATCH("cb_"&amp;$G6,データシート1!$A$1:$BS$1,0),0)</f>
        <v>1401.5</v>
      </c>
      <c r="R6" s="704">
        <f>VLOOKUP(年度マスタ!$K$4&amp;"_"&amp;R$5,データシート1!$A:$BS,MATCH("cb_"&amp;$G6,データシート1!$A$1:$BS$1,0),0)</f>
        <v>1563.3</v>
      </c>
      <c r="S6" s="627"/>
      <c r="T6" s="226"/>
      <c r="U6" s="640"/>
      <c r="V6" s="231"/>
      <c r="W6" s="231"/>
      <c r="X6" s="231"/>
      <c r="Y6" s="232" t="s">
        <v>233</v>
      </c>
      <c r="Z6" s="734" t="s">
        <v>234</v>
      </c>
      <c r="AA6" s="734"/>
      <c r="AB6" s="734"/>
      <c r="AC6" s="735">
        <f>SUM(AC7:AC8)</f>
        <v>1138921</v>
      </c>
      <c r="AD6" s="735">
        <f>SUM(AD7:AD8)</f>
        <v>1279600.1220000002</v>
      </c>
      <c r="AE6" s="736">
        <f>$AD6*3600/100000000</f>
        <v>46.065604392000004</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6615</v>
      </c>
      <c r="K7" s="684">
        <f>VLOOKUP(年度マスタ!$K$4&amp;"_"&amp;K$5,データシート1!$A:$BS,MATCH("cb_"&amp;$G7,データシート1!$A$1:$BS$1,0),0)</f>
        <v>10614</v>
      </c>
      <c r="L7" s="684">
        <f>VLOOKUP(年度マスタ!$K$4&amp;"_"&amp;L$5,データシート1!$A:$BS,MATCH("cb_"&amp;$G7,データシート1!$A$1:$BS$1,0),0)</f>
        <v>14878.5</v>
      </c>
      <c r="M7" s="684">
        <f>VLOOKUP(年度マスタ!$K$4&amp;"_"&amp;M$5,データシート1!$A:$BS,MATCH("cb_"&amp;$G7,データシート1!$A$1:$BS$1,0),0)</f>
        <v>16433.2</v>
      </c>
      <c r="N7" s="684">
        <f>VLOOKUP(年度マスタ!$K$4&amp;"_"&amp;N$5,データシート1!$A:$BS,MATCH("cb_"&amp;$G7,データシート1!$A$1:$BS$1,0),0)</f>
        <v>18323</v>
      </c>
      <c r="O7" s="684">
        <f>VLOOKUP(年度マスタ!$K$4&amp;"_"&amp;O$5,データシート1!$A:$BS,MATCH("cb_"&amp;$G7,データシート1!$A$1:$BS$1,0),0)</f>
        <v>18471.7</v>
      </c>
      <c r="P7" s="684">
        <f>VLOOKUP(年度マスタ!$K$4&amp;"_"&amp;P$5,データシート1!$A:$BS,MATCH("cb_"&amp;$G7,データシート1!$A$1:$BS$1,0),0)</f>
        <v>19214.2</v>
      </c>
      <c r="Q7" s="684">
        <f>VLOOKUP(年度マスタ!$K$4&amp;"_"&amp;Q$5,データシート1!$A:$BS,MATCH("cb_"&amp;$G7,データシート1!$A$1:$BS$1,0),0)</f>
        <v>19214.2</v>
      </c>
      <c r="R7" s="705">
        <f>VLOOKUP(年度マスタ!$K$4&amp;"_"&amp;R$5,データシート1!$A:$BS,MATCH("cb_"&amp;$G7,データシート1!$A$1:$BS$1,0),0)</f>
        <v>19214.2</v>
      </c>
      <c r="S7" s="627"/>
      <c r="T7" s="226"/>
      <c r="U7" s="640"/>
      <c r="V7" s="231"/>
      <c r="W7" s="231"/>
      <c r="X7" s="231"/>
      <c r="Y7" s="232" t="s">
        <v>236</v>
      </c>
      <c r="Z7" s="248" t="s">
        <v>1368</v>
      </c>
      <c r="AA7" s="248"/>
      <c r="AB7" s="248"/>
      <c r="AC7" s="671">
        <f>VLOOKUP(年度マスタ!$K$4&amp;"_令和4年度",データシート3!A:AB,MATCH("ea_"&amp;$Y7&amp;"_設備",データシート3!$A$1:$AB$1,0),0)</f>
        <v>268576</v>
      </c>
      <c r="AD7" s="671">
        <f>VLOOKUP(年度マスタ!$K$4&amp;"_令和4年度",データシート3!A:AB,MATCH("ea_"&amp;$Y7&amp;"_年間発電",データシート3!$A$1:$AB$1,0),0)/10^3</f>
        <v>301888.967</v>
      </c>
      <c r="AE7" s="606">
        <f t="shared" ref="AE7:AE16" si="0">$AD7*3600/100000000</f>
        <v>10.868002812</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19.5</v>
      </c>
      <c r="N8" s="684">
        <f>VLOOKUP(年度マスタ!$K$4&amp;"_"&amp;N$5,データシート1!$A:$BS,MATCH("cb_"&amp;$G8,データシート1!$A$1:$BS$1,0),0)</f>
        <v>20</v>
      </c>
      <c r="O8" s="684">
        <f>VLOOKUP(年度マスタ!$K$4&amp;"_"&amp;O$5,データシート1!$A:$BS,MATCH("cb_"&amp;$G8,データシート1!$A$1:$BS$1,0),0)</f>
        <v>19.5</v>
      </c>
      <c r="P8" s="684">
        <f>VLOOKUP(年度マスタ!$K$4&amp;"_"&amp;P$5,データシート1!$A:$BS,MATCH("cb_"&amp;$G8,データシート1!$A$1:$BS$1,0),0)</f>
        <v>19.5</v>
      </c>
      <c r="Q8" s="684">
        <f>VLOOKUP(年度マスタ!$K$4&amp;"_"&amp;Q$5,データシート1!$A:$BS,MATCH("cb_"&amp;$G8,データシート1!$A$1:$BS$1,0),0)</f>
        <v>19.5</v>
      </c>
      <c r="R8" s="705">
        <f>VLOOKUP(年度マスタ!$K$4&amp;"_"&amp;R$5,データシート1!$A:$BS,MATCH("cb_"&amp;$G8,データシート1!$A$1:$BS$1,0),0)</f>
        <v>19.5</v>
      </c>
      <c r="S8" s="627"/>
      <c r="T8" s="226"/>
      <c r="U8" s="640"/>
      <c r="V8" s="231"/>
      <c r="W8" s="231"/>
      <c r="X8" s="231"/>
      <c r="Y8" s="232" t="s">
        <v>237</v>
      </c>
      <c r="Z8" s="222" t="s">
        <v>1369</v>
      </c>
      <c r="AA8" s="222"/>
      <c r="AB8" s="222"/>
      <c r="AC8" s="671">
        <f>VLOOKUP(年度マスタ!$K$4&amp;"_令和4年度",データシート3!A:AB,MATCH("ea_"&amp;$Y8&amp;"_設備",データシート3!$A$1:$AB$1,0),0)</f>
        <v>870345</v>
      </c>
      <c r="AD8" s="671">
        <f>VLOOKUP(年度マスタ!$K$4&amp;"_令和4年度",データシート3!A:AB,MATCH("ea_"&amp;$Y8&amp;"_年間発電",データシート3!$A$1:$AB$1,0),0)/10^3</f>
        <v>977711.15500000014</v>
      </c>
      <c r="AE8" s="606">
        <f t="shared" si="0"/>
        <v>35.197601580000004</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470</v>
      </c>
      <c r="K9" s="684">
        <f>VLOOKUP(年度マスタ!$K$4&amp;"_"&amp;K$5,データシート1!$A:$BS,MATCH("cb_"&amp;$G9,データシート1!$A$1:$BS$1,0),0)</f>
        <v>7278</v>
      </c>
      <c r="L9" s="684">
        <f>VLOOKUP(年度マスタ!$K$4&amp;"_"&amp;L$5,データシート1!$A:$BS,MATCH("cb_"&amp;$G9,データシート1!$A$1:$BS$1,0),0)</f>
        <v>7278</v>
      </c>
      <c r="M9" s="684">
        <f>VLOOKUP(年度マスタ!$K$4&amp;"_"&amp;M$5,データシート1!$A:$BS,MATCH("cb_"&amp;$G9,データシート1!$A$1:$BS$1,0),0)</f>
        <v>7278</v>
      </c>
      <c r="N9" s="684">
        <f>VLOOKUP(年度マスタ!$K$4&amp;"_"&amp;N$5,データシート1!$A:$BS,MATCH("cb_"&amp;$G9,データシート1!$A$1:$BS$1,0),0)</f>
        <v>7278</v>
      </c>
      <c r="O9" s="684">
        <f>VLOOKUP(年度マスタ!$K$4&amp;"_"&amp;O$5,データシート1!$A:$BS,MATCH("cb_"&amp;$G9,データシート1!$A$1:$BS$1,0),0)</f>
        <v>7278</v>
      </c>
      <c r="P9" s="684">
        <f>VLOOKUP(年度マスタ!$K$4&amp;"_"&amp;P$5,データシート1!$A:$BS,MATCH("cb_"&amp;$G9,データシート1!$A$1:$BS$1,0),0)</f>
        <v>7278</v>
      </c>
      <c r="Q9" s="684">
        <f>VLOOKUP(年度マスタ!$K$4&amp;"_"&amp;Q$5,データシート1!$A:$BS,MATCH("cb_"&amp;$G9,データシート1!$A$1:$BS$1,0),0)</f>
        <v>7278</v>
      </c>
      <c r="R9" s="705">
        <f>VLOOKUP(年度マスタ!$K$4&amp;"_"&amp;R$5,データシート1!$A:$BS,MATCH("cb_"&amp;$G9,データシート1!$A$1:$BS$1,0),0)</f>
        <v>17604</v>
      </c>
      <c r="S9" s="627"/>
      <c r="T9" s="226"/>
      <c r="U9" s="640"/>
      <c r="V9" s="231"/>
      <c r="W9" s="231"/>
      <c r="X9" s="231"/>
      <c r="Y9" s="232" t="s">
        <v>238</v>
      </c>
      <c r="Z9" s="244" t="s">
        <v>222</v>
      </c>
      <c r="AA9" s="244"/>
      <c r="AB9" s="244"/>
      <c r="AC9" s="737">
        <f>VLOOKUP(年度マスタ!$K$4&amp;"_令和4年度",データシート3!A:AB,MATCH("ea_"&amp;$Y9&amp;"_設備",データシート3!$A$1:$AB$1,0),0)</f>
        <v>2362900</v>
      </c>
      <c r="AD9" s="737">
        <f>VLOOKUP(年度マスタ!$K$4&amp;"_令和4年度",データシート3!A:AB,MATCH("ea_"&amp;$Y9&amp;"_年間発電",データシート3!$A$1:$AB$1,0),0)/10^3</f>
        <v>5437159.2549999999</v>
      </c>
      <c r="AE9" s="738">
        <f t="shared" si="0"/>
        <v>195.73773317999999</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30297</v>
      </c>
      <c r="AD10" s="737">
        <f>SUM(AD11:AD12)</f>
        <v>181983.541</v>
      </c>
      <c r="AE10" s="738">
        <f t="shared" si="0"/>
        <v>6.5514074760000005</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40</v>
      </c>
      <c r="N11" s="725">
        <f>VLOOKUP(年度マスタ!$K$4&amp;"_"&amp;N$5,データシート1!$A:$BS,MATCH("cb_"&amp;$G11,データシート1!$A$1:$BS$1,0),0)</f>
        <v>40</v>
      </c>
      <c r="O11" s="725">
        <f>VLOOKUP(年度マスタ!$K$4&amp;"_"&amp;O$5,データシート1!$A:$BS,MATCH("cb_"&amp;$G11,データシート1!$A$1:$BS$1,0),0)</f>
        <v>40</v>
      </c>
      <c r="P11" s="725">
        <f>VLOOKUP(年度マスタ!$K$4&amp;"_"&amp;P$5,データシート1!$A:$BS,MATCH("cb_"&amp;$G11,データシート1!$A$1:$BS$1,0),0)</f>
        <v>40</v>
      </c>
      <c r="Q11" s="725">
        <f>VLOOKUP(年度マスタ!$K$4&amp;"_"&amp;Q$5,データシート1!$A:$BS,MATCH("cb_"&amp;$G11,データシート1!$A$1:$BS$1,0),0)</f>
        <v>80</v>
      </c>
      <c r="R11" s="726">
        <f>VLOOKUP(年度マスタ!$K$4&amp;"_"&amp;R$5,データシート1!$A:$BS,MATCH("cb_"&amp;$G11,データシート1!$A$1:$BS$1,0),0)</f>
        <v>80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30297</v>
      </c>
      <c r="AD11" s="671">
        <f>VLOOKUP(年度マスタ!$K$4&amp;"_令和4年度",データシート3!A:AB,MATCH("ea_"&amp;$Y11&amp;"_年間発電",データシート3!$A$1:$AB$1,0),0)/10^3</f>
        <v>181983.541</v>
      </c>
      <c r="AE11" s="606">
        <f t="shared" si="0"/>
        <v>6.5514074760000005</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7817.4</v>
      </c>
      <c r="K12" s="722">
        <f t="shared" ref="K12:Q12" si="1">SUM(K6:K11)</f>
        <v>18752</v>
      </c>
      <c r="L12" s="722">
        <f t="shared" si="1"/>
        <v>23157.8</v>
      </c>
      <c r="M12" s="722">
        <f t="shared" si="1"/>
        <v>24874.7</v>
      </c>
      <c r="N12" s="722">
        <f t="shared" si="1"/>
        <v>26843.599999999999</v>
      </c>
      <c r="O12" s="722">
        <f t="shared" si="1"/>
        <v>27070</v>
      </c>
      <c r="P12" s="722">
        <f t="shared" si="1"/>
        <v>27869.3</v>
      </c>
      <c r="Q12" s="722">
        <f t="shared" si="1"/>
        <v>27993.200000000001</v>
      </c>
      <c r="R12" s="723">
        <f t="shared" ref="R12" si="2">SUM(R6:R11)</f>
        <v>38481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678</v>
      </c>
      <c r="AD13" s="737">
        <f>SUM(AD14:AD16)</f>
        <v>4155.2889999999998</v>
      </c>
      <c r="AE13" s="738">
        <f t="shared" si="0"/>
        <v>0.14959040399999998</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21</v>
      </c>
      <c r="AD15" s="671">
        <f>VLOOKUP(年度マスタ!$K$4&amp;"_令和4年度",データシート3!A:AB,MATCH("ea_"&amp;$Y15&amp;"_年間発電",データシート3!$A$1:$AB$1,0),0)/10^3</f>
        <v>129.26300000000001</v>
      </c>
      <c r="AE15" s="606">
        <f t="shared" si="0"/>
        <v>4.6534680000000009E-3</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657</v>
      </c>
      <c r="AD16" s="671">
        <f>VLOOKUP(年度マスタ!$K$4&amp;"_令和4年度",データシート3!A:AB,MATCH("ea_"&amp;$Y16&amp;"_年間発電",データシート3!$A$1:$AB$1,0),0)/10^3</f>
        <v>4026.0259999999998</v>
      </c>
      <c r="AE16" s="606">
        <f t="shared" si="0"/>
        <v>0.14493693599999999</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6.1717236900000003</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25.80560496</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878.96788800000002</v>
      </c>
      <c r="K19" s="682">
        <f>K6*別紙!$C5/100*別紙!$E5/10^3</f>
        <v>1032.1032</v>
      </c>
      <c r="L19" s="682">
        <f>L6*別紙!$C5/100*別紙!$E5/10^3</f>
        <v>1201.6801559999999</v>
      </c>
      <c r="M19" s="682">
        <f>M6*別紙!$C5/100*別紙!$E5/10^3</f>
        <v>1324.9324799999999</v>
      </c>
      <c r="N19" s="682">
        <f>N6*別紙!$C5/100*別紙!$E5/10^3</f>
        <v>1419.2619119999997</v>
      </c>
      <c r="O19" s="682">
        <f>O6*別紙!$C5/100*別紙!$E5/10^3</f>
        <v>1513.111296</v>
      </c>
      <c r="P19" s="682">
        <f>P6*別紙!$C5/100*別紙!$E5/10^3</f>
        <v>1581.278112</v>
      </c>
      <c r="Q19" s="682">
        <f>Q6*別紙!$C5/100*別紙!$E5/10^3</f>
        <v>1681.9681799999998</v>
      </c>
      <c r="R19" s="710">
        <f>R6*別紙!$C5/100*別紙!$E5/10^3</f>
        <v>1876.1475959999998</v>
      </c>
      <c r="S19" s="631"/>
      <c r="T19" s="227"/>
      <c r="U19" s="647"/>
      <c r="W19" s="237"/>
      <c r="X19" s="237"/>
      <c r="Y19" s="209"/>
      <c r="Z19" s="699" t="s">
        <v>229</v>
      </c>
      <c r="AA19" s="748"/>
      <c r="AB19" s="749"/>
      <c r="AC19" s="750">
        <f>SUM($AC$6,$AC$9,$AC$10,$AC$13)</f>
        <v>3532796</v>
      </c>
      <c r="AD19" s="750">
        <f>SUM($AD$6,$AD$9,$AD$10,$AD$13)</f>
        <v>6902898.2070000004</v>
      </c>
      <c r="AE19" s="751">
        <f>SUM($AE$6,$AE$9,$AE$10,$AE$13,$AE$17,$AE$18)</f>
        <v>280.48166410200002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8750.0573999999997</v>
      </c>
      <c r="K20" s="684">
        <f>K7*別紙!$C6/100*別紙!$E6/10^3</f>
        <v>14039.77464</v>
      </c>
      <c r="L20" s="684">
        <f>L7*別紙!$C6/100*別紙!$E6/10^3</f>
        <v>19680.684659999999</v>
      </c>
      <c r="M20" s="684">
        <f>M7*別紙!$C6/100*別紙!$E6/10^3</f>
        <v>21737.179631999999</v>
      </c>
      <c r="N20" s="684">
        <f>N7*別紙!$C6/100*別紙!$E6/10^3</f>
        <v>24236.931479999996</v>
      </c>
      <c r="O20" s="684">
        <f>O7*別紙!$C6/100*別紙!$E6/10^3</f>
        <v>24433.625891999996</v>
      </c>
      <c r="P20" s="684">
        <f>P7*別紙!$C6/100*別紙!$E6/10^3</f>
        <v>25415.775192000001</v>
      </c>
      <c r="Q20" s="684">
        <f>Q7*別紙!$C6/100*別紙!$E6/10^3</f>
        <v>25415.775192000001</v>
      </c>
      <c r="R20" s="705">
        <f>R7*別紙!$C6/100*別紙!$E6/10^3</f>
        <v>25415.775192000001</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42.36336</v>
      </c>
      <c r="N21" s="684">
        <f>N8*別紙!$C7/100*別紙!$E7/10^3</f>
        <v>43.449599999999997</v>
      </c>
      <c r="O21" s="684">
        <f>O8*別紙!$C7/100*別紙!$E7/10^3</f>
        <v>42.36336</v>
      </c>
      <c r="P21" s="684">
        <f>P8*別紙!$C7/100*別紙!$E7/10^3</f>
        <v>42.36336</v>
      </c>
      <c r="Q21" s="684">
        <f>Q8*別紙!$C7/100*別紙!$E7/10^3</f>
        <v>42.36336</v>
      </c>
      <c r="R21" s="705">
        <f>R8*別紙!$C7/100*別紙!$E7/10^3</f>
        <v>42.36336</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2470.3200000000002</v>
      </c>
      <c r="K22" s="684">
        <f>K9*別紙!$C8/100*別紙!$E8/10^3</f>
        <v>38253.167999999998</v>
      </c>
      <c r="L22" s="684">
        <f>L9*別紙!$C8/100*別紙!$E8/10^3</f>
        <v>38253.167999999998</v>
      </c>
      <c r="M22" s="684">
        <f>M9*別紙!$C8/100*別紙!$E8/10^3</f>
        <v>38253.167999999998</v>
      </c>
      <c r="N22" s="684">
        <f>N9*別紙!$C8/100*別紙!$E8/10^3</f>
        <v>38253.167999999998</v>
      </c>
      <c r="O22" s="684">
        <f>O9*別紙!$C8/100*別紙!$E8/10^3</f>
        <v>38253.167999999998</v>
      </c>
      <c r="P22" s="684">
        <f>P9*別紙!$C8/100*別紙!$E8/10^3</f>
        <v>38253.167999999998</v>
      </c>
      <c r="Q22" s="684">
        <f>Q9*別紙!$C8/100*別紙!$E8/10^3</f>
        <v>38253.167999999998</v>
      </c>
      <c r="R22" s="705">
        <f>R9*別紙!$C8/100*別紙!$E8/10^3</f>
        <v>92526.623999999996</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280.32</v>
      </c>
      <c r="N24" s="725">
        <f>N11*別紙!$C10/100*別紙!$E10/10^3</f>
        <v>280.32</v>
      </c>
      <c r="O24" s="725">
        <f>O11*別紙!$C10/100*別紙!$E10/10^3</f>
        <v>280.32</v>
      </c>
      <c r="P24" s="725">
        <f>P11*別紙!$C10/100*別紙!$E10/10^3</f>
        <v>280.32</v>
      </c>
      <c r="Q24" s="725">
        <f>Q11*別紙!$C10/100*別紙!$E10/10^3</f>
        <v>560.64</v>
      </c>
      <c r="R24" s="726">
        <f>R11*別紙!$C10/100*別紙!$E10/10^3</f>
        <v>560.64</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12099.345287999999</v>
      </c>
      <c r="K25" s="728">
        <f t="shared" si="3"/>
        <v>53325.045839999999</v>
      </c>
      <c r="L25" s="728">
        <f t="shared" si="3"/>
        <v>59135.532815999992</v>
      </c>
      <c r="M25" s="728">
        <f t="shared" si="3"/>
        <v>61637.963471999996</v>
      </c>
      <c r="N25" s="728">
        <f t="shared" si="3"/>
        <v>64233.130991999991</v>
      </c>
      <c r="O25" s="728">
        <f t="shared" si="3"/>
        <v>64522.588547999992</v>
      </c>
      <c r="P25" s="728">
        <f t="shared" si="3"/>
        <v>65572.904664000002</v>
      </c>
      <c r="Q25" s="728">
        <f t="shared" si="3"/>
        <v>65953.914732000005</v>
      </c>
      <c r="R25" s="729">
        <f t="shared" ref="R25" si="4">SUM(R19:R24)</f>
        <v>120421.55014799999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180403.78414540435</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182077.51120673024</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203698.33958115193</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193684.72522805119</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193946.53108031579</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188316.13188250715</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175632.56671741526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191322.33931732309</v>
      </c>
      <c r="R26" s="726">
        <f>Q26</f>
        <v>191322.33931732309</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6.7068134658683207E-2</v>
      </c>
      <c r="K27" s="951">
        <f t="shared" ref="K27:P27" si="5">K25/K26</f>
        <v>0.29287002819065838</v>
      </c>
      <c r="L27" s="951">
        <f t="shared" si="5"/>
        <v>0.29030935125733232</v>
      </c>
      <c r="M27" s="951">
        <f t="shared" si="5"/>
        <v>0.31823863962129845</v>
      </c>
      <c r="N27" s="951">
        <f t="shared" si="5"/>
        <v>0.33118989359701523</v>
      </c>
      <c r="O27" s="951">
        <f t="shared" si="5"/>
        <v>0.34262910937580465</v>
      </c>
      <c r="P27" s="951">
        <f t="shared" si="5"/>
        <v>0.37335276645762283</v>
      </c>
      <c r="Q27" s="951">
        <f>Q25/Q26</f>
        <v>0.34472667942142537</v>
      </c>
      <c r="R27" s="952">
        <f>R25/R26</f>
        <v>0.62941709043328919</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0.62941709043328919</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36.079938347142011</v>
      </c>
      <c r="AA52" s="209"/>
      <c r="AB52" s="755" t="s">
        <v>232</v>
      </c>
      <c r="AC52" s="756">
        <f>$AD6</f>
        <v>1279600.1220000002</v>
      </c>
      <c r="AD52" s="757">
        <f>R19+R20</f>
        <v>27291.922788</v>
      </c>
      <c r="AE52" s="758">
        <f t="shared" ref="AE52:AE54" si="6">IFERROR(AD52/AC52,"-")</f>
        <v>2.1328477794565259E-2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6711575.8676826777</v>
      </c>
      <c r="Z53" s="1142"/>
      <c r="AA53" s="209"/>
      <c r="AB53" s="755" t="s">
        <v>222</v>
      </c>
      <c r="AC53" s="756">
        <f>$AD9</f>
        <v>5437159.2549999999</v>
      </c>
      <c r="AD53" s="757">
        <f>R21</f>
        <v>42.36336</v>
      </c>
      <c r="AE53" s="758">
        <f t="shared" si="6"/>
        <v>7.7914510157197888E-6</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181983.541</v>
      </c>
      <c r="AD54" s="756">
        <f>R22</f>
        <v>92526.623999999996</v>
      </c>
      <c r="AE54" s="758">
        <f t="shared" si="6"/>
        <v>0.50843402371206747</v>
      </c>
      <c r="AF54" s="523"/>
      <c r="AG54" s="47"/>
      <c r="AH54" s="468"/>
      <c r="AI54" s="490" t="s">
        <v>1284</v>
      </c>
      <c r="AJ54" s="491">
        <f>VLOOKUP(年度マスタ!$K$4&amp;"_"&amp;AJ$53,データシート1!$A$1:$BS$996,MATCH("ca_太陽光発電（10kW未満）",データシート1!$A$1:$BS$1,0),0)</f>
        <v>173</v>
      </c>
      <c r="AK54" s="491">
        <f>VLOOKUP(年度マスタ!$K$4&amp;"_"&amp;AK$53,データシート1!$A$1:$BS$996,MATCH("ca_太陽光発電（10kW未満）",データシート1!$A$1:$BS$1,0),0)</f>
        <v>198</v>
      </c>
      <c r="AL54" s="491">
        <f>VLOOKUP(年度マスタ!$K$4&amp;"_"&amp;AL$53,データシート1!$A$1:$BS$996,MATCH("ca_太陽光発電（10kW未満）",データシート1!$A$1:$BS$1,0),0)</f>
        <v>221</v>
      </c>
      <c r="AM54" s="491">
        <f>VLOOKUP(年度マスタ!$K$4&amp;"_"&amp;AM$53,データシート1!$A$1:$BS$996,MATCH("ca_太陽光発電（10kW未満）",データシート1!$A$1:$BS$1,0),0)</f>
        <v>236</v>
      </c>
      <c r="AN54" s="491">
        <f>VLOOKUP(年度マスタ!$K$4&amp;"_"&amp;AN$53,データシート1!$A$1:$BS$996,MATCH("ca_太陽光発電（10kW未満）",データシート1!$A$1:$BS$1,0),0)</f>
        <v>249</v>
      </c>
      <c r="AO54" s="201">
        <f>VLOOKUP(年度マスタ!$K$4&amp;"_"&amp;AO$53,データシート1!$A$1:$BS$996,MATCH("ca_太陽光発電（10kW未満）",データシート1!$A$1:$BS$1,0),0)</f>
        <v>264</v>
      </c>
      <c r="AP54" s="201">
        <f>VLOOKUP(年度マスタ!$K$4&amp;"_"&amp;AP$53,データシート1!$A$1:$BS$996,MATCH("ca_太陽光発電（10kW未満）",データシート1!$A$1:$BS$1,0),0)</f>
        <v>276</v>
      </c>
      <c r="AQ54" s="201">
        <f>VLOOKUP(年度マスタ!$K$4&amp;"_"&amp;AQ$53,データシート1!$A$1:$BS$996,MATCH("ca_太陽光発電（10kW未満）",データシート1!$A$1:$BS$1,0),0)</f>
        <v>287</v>
      </c>
      <c r="AR54" s="201">
        <f>VLOOKUP(年度マスタ!$K$4&amp;"_"&amp;AR$53,データシート1!$A$1:$BS$996,MATCH("ca_太陽光発電（10kW未満）",データシート1!$A$1:$BS$1,0),0)</f>
        <v>313</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4155.2889999999998</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北秋田市</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秋田県</v>
      </c>
      <c r="AY12" s="25" t="str">
        <f>年度マスタ!$J4</f>
        <v>北秋田市</v>
      </c>
      <c r="AZ12" s="25" t="str">
        <f>年度マスタ!$K4</f>
        <v>05213</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26213</v>
      </c>
      <c r="AY21" s="20" t="str">
        <f>IF(IFERROR(比較地域マスタ!$Z6,"")=0,"",IFERROR(比較地域マスタ!$Z6,""))</f>
        <v>南丹市</v>
      </c>
      <c r="BB21" s="122" t="str">
        <f t="shared" ref="BB21:BC68" si="0">AX21</f>
        <v>26213</v>
      </c>
      <c r="BC21" s="123" t="str">
        <f t="shared" si="0"/>
        <v>南丹市</v>
      </c>
      <c r="BD21" s="40">
        <f>SUM(BE21,BI21:BK21,BQ21)</f>
        <v>204.82975384816191</v>
      </c>
      <c r="BE21" s="40">
        <f>SUM(BF21:BH21)</f>
        <v>73.006309323793786</v>
      </c>
      <c r="BF21" s="40">
        <f>VLOOKUP($AX21&amp;"_"&amp;$BC$14,データシート1!$A:$BS,MATCH($BC$12&amp;"_"&amp;BF$20,データシート1!$A$1:$BS$1,0),0)</f>
        <v>55.493376950128813</v>
      </c>
      <c r="BG21" s="40">
        <f>VLOOKUP($AX21&amp;"_"&amp;$BC$14,データシート1!$A:$BS,MATCH($BC$12&amp;"_"&amp;BG$20,データシート1!$A$1:$BS$1,0),0)</f>
        <v>1.5808023842491328</v>
      </c>
      <c r="BH21" s="40">
        <f>VLOOKUP($AX21&amp;"_"&amp;$BC$14,データシート1!$A:$BS,MATCH($BC$12&amp;"_"&amp;BH$20,データシート1!$A$1:$BS$1,0),0)</f>
        <v>15.932129989415843</v>
      </c>
      <c r="BI21" s="40">
        <f>VLOOKUP($AX21&amp;"_"&amp;$BC$14,データシート1!$A:$BS,MATCH($BC$12&amp;"_"&amp;BI$20,データシート1!$A$1:$BS$1,0),0)</f>
        <v>35.910026994551423</v>
      </c>
      <c r="BJ21" s="40">
        <f>VLOOKUP($AX21&amp;"_"&amp;$BC$14,データシート1!$A:$BS,MATCH($BC$12&amp;"_"&amp;BJ$20,データシート1!$A$1:$BS$1,0),0)</f>
        <v>34.955823302842674</v>
      </c>
      <c r="BK21" s="40">
        <f t="shared" ref="BK21:BK68" si="1">SUM(BL21,BO21:BP21)</f>
        <v>60.957594226974031</v>
      </c>
      <c r="BL21" s="40">
        <f t="shared" ref="BL21:BL67" si="2">SUM(BM21:BN21)</f>
        <v>59.125372649698029</v>
      </c>
      <c r="BM21" s="40">
        <f>VLOOKUP($AX21&amp;"_"&amp;$BC$14,データシート1!$A:$BS,MATCH($BC$12&amp;"_"&amp;BM$20,データシート1!$A$1:$BS$1,0),0)</f>
        <v>25.539668321167468</v>
      </c>
      <c r="BN21" s="40">
        <f>VLOOKUP($AX21&amp;"_"&amp;$BC$14,データシート1!$A:$BS,MATCH($BC$12&amp;"_"&amp;BN$20,データシート1!$A$1:$BS$1,0),0)</f>
        <v>33.585704328530561</v>
      </c>
      <c r="BO21" s="40">
        <f>VLOOKUP($AX21&amp;"_"&amp;$BC$14,データシート1!$A:$BS,MATCH($BC$12&amp;"_"&amp;BO$20,データシート1!$A$1:$BS$1,0),0)</f>
        <v>1.8322215772760022</v>
      </c>
      <c r="BP21" s="40">
        <f>VLOOKUP($AX21&amp;"_"&amp;$BC$14,データシート1!$A:$BS,MATCH($BC$12&amp;"_"&amp;BP$20,データシート1!$A$1:$BS$1,0),0)</f>
        <v>0</v>
      </c>
      <c r="BQ21" s="40">
        <f>VLOOKUP($AX21&amp;"_"&amp;$BC$14,データシート1!$A:$BS,MATCH($BC$12&amp;"_"&amp;BQ$20,データシート1!$A$1:$BS$1,0),0)</f>
        <v>0</v>
      </c>
      <c r="BR21" s="41">
        <f t="shared" ref="BR21:BR68" si="3">BD21</f>
        <v>204.82975384816191</v>
      </c>
      <c r="BT21" s="124" t="str">
        <f t="shared" ref="BT21:BT68" si="4">AY21</f>
        <v>南丹市</v>
      </c>
      <c r="BU21" s="40">
        <f>BD21</f>
        <v>204.82975384816191</v>
      </c>
      <c r="BV21" s="70">
        <f>BE21/$BR21</f>
        <v>0.35642433753990926</v>
      </c>
      <c r="BW21" s="70">
        <f t="shared" ref="BW21:CH42" si="5">BF21/$BR21</f>
        <v>0.27092439407638724</v>
      </c>
      <c r="BX21" s="70">
        <f t="shared" si="5"/>
        <v>7.7176404040448371E-3</v>
      </c>
      <c r="BY21" s="70">
        <f t="shared" si="5"/>
        <v>7.7782303059477184E-2</v>
      </c>
      <c r="BZ21" s="70">
        <f t="shared" si="5"/>
        <v>0.17531645827769307</v>
      </c>
      <c r="CA21" s="70">
        <f t="shared" si="5"/>
        <v>0.17065793736565757</v>
      </c>
      <c r="CB21" s="70">
        <f t="shared" si="5"/>
        <v>0.2976012668167401</v>
      </c>
      <c r="CC21" s="70">
        <f t="shared" si="5"/>
        <v>0.28865617196184801</v>
      </c>
      <c r="CD21" s="70">
        <f t="shared" si="5"/>
        <v>0.12468729684701838</v>
      </c>
      <c r="CE21" s="70">
        <f t="shared" si="5"/>
        <v>0.16396887511482966</v>
      </c>
      <c r="CF21" s="70">
        <f t="shared" si="5"/>
        <v>8.9450948548920692E-3</v>
      </c>
      <c r="CG21" s="70">
        <f t="shared" si="5"/>
        <v>0</v>
      </c>
      <c r="CH21" s="70">
        <f>BQ21/$BR21</f>
        <v>0</v>
      </c>
      <c r="CI21" s="125">
        <f t="shared" ref="CI21:CI68" si="6">BR21/$BR21</f>
        <v>1</v>
      </c>
      <c r="CK21" s="126" t="str">
        <f t="shared" ref="CK21:CK68" si="7">AY21</f>
        <v>南丹市</v>
      </c>
      <c r="CL21" s="127">
        <f>CN21+CP21+CR21</f>
        <v>73.006309323793786</v>
      </c>
      <c r="CM21" s="71">
        <f>IF(IF(CL21=0,0,CW21/CL21)&gt;1,1,IF(CL21=0,0,CW21/CL21))</f>
        <v>0.75072963566639717</v>
      </c>
      <c r="CN21" s="72">
        <f>BF21</f>
        <v>55.493376950128813</v>
      </c>
      <c r="CO21" s="71">
        <f>IF(IF(CN21=0,0,CX21/CN21)&gt;1,1,IF(CN21=0,0,CX21/CN21))</f>
        <v>0.98764939191311507</v>
      </c>
      <c r="CP21" s="72">
        <f t="shared" ref="CP21:CP68" si="8">BG21</f>
        <v>1.5808023842491328</v>
      </c>
      <c r="CQ21" s="71">
        <f>IF(IF(CP21=0,0,CY21/CP21)&gt;1,1,IF(CP21=0,0,CY21/CP21))</f>
        <v>0</v>
      </c>
      <c r="CR21" s="72">
        <f t="shared" ref="CR21:CR68" si="9">BH21</f>
        <v>15.932129989415843</v>
      </c>
      <c r="CS21" s="71">
        <f>IF(IF(CR21=0,0,CZ21/CR21)&gt;1,1,IF(CR21=0,0,CZ21/CR21))</f>
        <v>0</v>
      </c>
      <c r="CT21" s="72">
        <f t="shared" ref="CT21:CT68" si="10">BI21</f>
        <v>35.910026994551423</v>
      </c>
      <c r="CU21" s="73">
        <f>IF(IF(CT21=0,0,DA21/CT21)&gt;1,1,IF(CT21=0,0,DA21/CT21))</f>
        <v>0</v>
      </c>
      <c r="CV21" s="18"/>
      <c r="CW21" s="1075">
        <f>SUM(CX21:CZ21)</f>
        <v>54.808</v>
      </c>
      <c r="CX21" s="1076">
        <f>VLOOKUP($AX21&amp;"_"&amp;$CW$14,データシート1!$A:$BS,MATCH($CW$12&amp;"_"&amp;CX$20,データシート1!$A$1:$BS$1,0),0)</f>
        <v>54.808</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54.808</v>
      </c>
      <c r="DE21" s="18"/>
      <c r="DF21" s="128">
        <f>VLOOKUP($AX21&amp;"_"&amp;$DF$14,データシート1!$A:$BS,MATCH($DF$12&amp;"_"&amp;DF$20,データシート1!$A$1:$BS$1,0),0)</f>
        <v>7</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7</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38401</v>
      </c>
      <c r="AY22" s="20" t="str">
        <f>IF(IFERROR(比較地域マスタ!$Z7,"")=0,"",IFERROR(比較地域マスタ!$Z7,""))</f>
        <v>松前町</v>
      </c>
      <c r="BB22" s="122" t="str">
        <f t="shared" si="0"/>
        <v>38401</v>
      </c>
      <c r="BC22" s="123" t="str">
        <f t="shared" si="0"/>
        <v>松前町</v>
      </c>
      <c r="BD22" s="40">
        <f t="shared" ref="BD22:BD68" si="14">SUM(BE22,BI22:BK22,BQ22)</f>
        <v>412.9914105019509</v>
      </c>
      <c r="BE22" s="40">
        <f t="shared" ref="BE22:BE67" si="15">SUM(BF22:BH22)</f>
        <v>282.67384914822458</v>
      </c>
      <c r="BF22" s="40">
        <f>VLOOKUP($AX22&amp;"_"&amp;$BC$14,データシート1!$A:$BS,MATCH($BC$12&amp;"_"&amp;BF$20,データシート1!$A$1:$BS$1,0),0)</f>
        <v>272.31969129362233</v>
      </c>
      <c r="BG22" s="40">
        <f>VLOOKUP($AX22&amp;"_"&amp;$BC$14,データシート1!$A:$BS,MATCH($BC$12&amp;"_"&amp;BG$20,データシート1!$A$1:$BS$1,0),0)</f>
        <v>2.3993947833900893</v>
      </c>
      <c r="BH22" s="40">
        <f>VLOOKUP($AX22&amp;"_"&amp;$BC$14,データシート1!$A:$BS,MATCH($BC$12&amp;"_"&amp;BH$20,データシート1!$A$1:$BS$1,0),0)</f>
        <v>7.9547630712121249</v>
      </c>
      <c r="BI22" s="40">
        <f>VLOOKUP($AX22&amp;"_"&amp;$BC$14,データシート1!$A:$BS,MATCH($BC$12&amp;"_"&amp;BI$20,データシート1!$A$1:$BS$1,0),0)</f>
        <v>36.671638544083656</v>
      </c>
      <c r="BJ22" s="40">
        <f>VLOOKUP($AX22&amp;"_"&amp;$BC$14,データシート1!$A:$BS,MATCH($BC$12&amp;"_"&amp;BJ$20,データシート1!$A$1:$BS$1,0),0)</f>
        <v>43.784293161605355</v>
      </c>
      <c r="BK22" s="40">
        <f t="shared" si="1"/>
        <v>47.6115061464508</v>
      </c>
      <c r="BL22" s="40">
        <f t="shared" si="2"/>
        <v>45.23345952653392</v>
      </c>
      <c r="BM22" s="40">
        <f>VLOOKUP($AX22&amp;"_"&amp;$BC$14,データシート1!$A:$BS,MATCH($BC$12&amp;"_"&amp;BM$20,データシート1!$A$1:$BS$1,0),0)</f>
        <v>23.37194524009961</v>
      </c>
      <c r="BN22" s="40">
        <f>VLOOKUP($AX22&amp;"_"&amp;$BC$14,データシート1!$A:$BS,MATCH($BC$12&amp;"_"&amp;BN$20,データシート1!$A$1:$BS$1,0),0)</f>
        <v>21.861514286434307</v>
      </c>
      <c r="BO22" s="40">
        <f>VLOOKUP($AX22&amp;"_"&amp;$BC$14,データシート1!$A:$BS,MATCH($BC$12&amp;"_"&amp;BO$20,データシート1!$A$1:$BS$1,0),0)</f>
        <v>1.8055702239604086</v>
      </c>
      <c r="BP22" s="40">
        <f>VLOOKUP($AX22&amp;"_"&amp;$BC$14,データシート1!$A:$BS,MATCH($BC$12&amp;"_"&amp;BP$20,データシート1!$A$1:$BS$1,0),0)</f>
        <v>0.57247639595647015</v>
      </c>
      <c r="BQ22" s="40">
        <f>VLOOKUP($AX22&amp;"_"&amp;$BC$14,データシート1!$A:$BS,MATCH($BC$12&amp;"_"&amp;BQ$20,データシート1!$A$1:$BS$1,0),0)</f>
        <v>2.250123501586506</v>
      </c>
      <c r="BR22" s="41">
        <f t="shared" si="3"/>
        <v>412.9914105019509</v>
      </c>
      <c r="BT22" s="134" t="str">
        <f t="shared" si="4"/>
        <v>松前町</v>
      </c>
      <c r="BU22" s="38">
        <f>BD22</f>
        <v>412.9914105019509</v>
      </c>
      <c r="BV22" s="69">
        <f t="shared" ref="BV22:BZ68" si="16">BE22/$BR22</f>
        <v>0.68445454786738058</v>
      </c>
      <c r="BW22" s="69">
        <f t="shared" si="5"/>
        <v>0.65938342631059621</v>
      </c>
      <c r="BX22" s="69">
        <f t="shared" si="5"/>
        <v>5.809793430022814E-3</v>
      </c>
      <c r="BY22" s="69">
        <f t="shared" si="5"/>
        <v>1.9261328126761484E-2</v>
      </c>
      <c r="BZ22" s="69">
        <f t="shared" si="5"/>
        <v>8.8795160411478891E-2</v>
      </c>
      <c r="CA22" s="69">
        <f t="shared" si="5"/>
        <v>0.10601744261070661</v>
      </c>
      <c r="CB22" s="69">
        <f t="shared" si="5"/>
        <v>0.11528449487262615</v>
      </c>
      <c r="CC22" s="69">
        <f t="shared" si="5"/>
        <v>0.10952639298613269</v>
      </c>
      <c r="CD22" s="69">
        <f t="shared" si="5"/>
        <v>5.6591843427671491E-2</v>
      </c>
      <c r="CE22" s="69">
        <f t="shared" si="5"/>
        <v>5.2934549558461184E-2</v>
      </c>
      <c r="CF22" s="69">
        <f t="shared" si="5"/>
        <v>4.3719316626123373E-3</v>
      </c>
      <c r="CG22" s="69">
        <f t="shared" si="5"/>
        <v>1.3861702238811232E-3</v>
      </c>
      <c r="CH22" s="69">
        <f t="shared" si="5"/>
        <v>5.4483542378077543E-3</v>
      </c>
      <c r="CI22" s="135">
        <f t="shared" si="6"/>
        <v>1</v>
      </c>
      <c r="CK22" s="136" t="str">
        <f t="shared" si="7"/>
        <v>松前町</v>
      </c>
      <c r="CL22" s="137">
        <f t="shared" ref="CL22:CL68" si="17">CN22+CP22+CR22</f>
        <v>282.67384914822458</v>
      </c>
      <c r="CM22" s="75">
        <f t="shared" ref="CM22:CM68" si="18">IF(IF(CL22=0,0,CW22/CL22)&gt;1,1,IF(CL22=0,0,CW22/CL22))</f>
        <v>1</v>
      </c>
      <c r="CN22" s="76">
        <f t="shared" ref="CN22:CN68" si="19">BF22</f>
        <v>272.31969129362233</v>
      </c>
      <c r="CO22" s="75">
        <f t="shared" ref="CO22:CO68" si="20">IF(IF(CN22=0,0,CX22/CN22)&gt;1,1,IF(CN22=0,0,CX22/CN22))</f>
        <v>1</v>
      </c>
      <c r="CP22" s="76">
        <f t="shared" si="8"/>
        <v>2.3993947833900893</v>
      </c>
      <c r="CQ22" s="75">
        <f t="shared" ref="CQ22:CQ68" si="21">IF(IF(CP22=0,0,CY22/CP22)&gt;1,1,IF(CP22=0,0,CY22/CP22))</f>
        <v>0</v>
      </c>
      <c r="CR22" s="76">
        <f t="shared" si="9"/>
        <v>7.9547630712121249</v>
      </c>
      <c r="CS22" s="75">
        <f t="shared" ref="CS22:CS68" si="22">IF(IF(CR22=0,0,CZ22/CR22)&gt;1,1,IF(CR22=0,0,CZ22/CR22))</f>
        <v>0</v>
      </c>
      <c r="CT22" s="76">
        <f t="shared" si="10"/>
        <v>36.671638544083656</v>
      </c>
      <c r="CU22" s="77">
        <f t="shared" ref="CU22:CU68" si="23">IF(IF(CT22=0,0,DA22/CT22)&gt;1,1,IF(CT22=0,0,DA22/CT22))</f>
        <v>0.10684005829982481</v>
      </c>
      <c r="CV22" s="18"/>
      <c r="CW22" s="1078">
        <f t="shared" ref="CW22:CW68" si="24">SUM(CX22:CZ22)</f>
        <v>518.91099999999994</v>
      </c>
      <c r="CX22" s="1079">
        <f>VLOOKUP($AX22&amp;"_"&amp;$CW$14,データシート1!$A:$BS,MATCH($CW$12&amp;"_"&amp;CX$20,データシート1!$A$1:$BS$1,0),0)</f>
        <v>518.91099999999994</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3.9180000000000001</v>
      </c>
      <c r="DB22" s="1079">
        <f>VLOOKUP($AX22&amp;"_"&amp;$CW$14,データシート1!$A:$BS,MATCH($CW$12&amp;"_"&amp;DB$20,データシート1!$A$1:$BS$1,0),0)</f>
        <v>0</v>
      </c>
      <c r="DC22" s="1079">
        <f>VLOOKUP($AX22&amp;"_"&amp;$CW$14,データシート1!$A:$BS,MATCH($CW$12&amp;"_"&amp;DC$20,データシート1!$A$1:$BS$1,0),0)</f>
        <v>0</v>
      </c>
      <c r="DD22" s="1080">
        <f t="shared" si="11"/>
        <v>522.82899999999995</v>
      </c>
      <c r="DE22" s="18"/>
      <c r="DF22" s="138">
        <f>VLOOKUP($AX22&amp;"_"&amp;$DF$14,データシート1!$A:$BS,MATCH($DF$12&amp;"_"&amp;DF$20,データシート1!$A$1:$BS$1,0),0)</f>
        <v>3</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1</v>
      </c>
      <c r="DJ22" s="74">
        <f>VLOOKUP($AX22&amp;"_"&amp;$DF$14,データシート1!$A:$BS,MATCH($DF$12&amp;"_"&amp;DJ$20,データシート1!$A$1:$BS$1,0),0)</f>
        <v>0</v>
      </c>
      <c r="DK22" s="74">
        <f>VLOOKUP($AX22&amp;"_"&amp;$DF$14,データシート1!$A:$BS,MATCH($DF$12&amp;"_"&amp;DK$20,データシート1!$A$1:$BS$1,0),0)</f>
        <v>0</v>
      </c>
      <c r="DL22" s="78">
        <f t="shared" si="12"/>
        <v>4</v>
      </c>
      <c r="DM22" s="18"/>
      <c r="DN22" s="139">
        <f>IF($DD22=0,0,ROUND(CX22/$DD22,2))</f>
        <v>0.99</v>
      </c>
      <c r="DO22" s="140">
        <f>IF($DD22=0,0,ROUND(CY22/$DD22,2))</f>
        <v>0</v>
      </c>
      <c r="DP22" s="140">
        <f t="shared" si="13"/>
        <v>0</v>
      </c>
      <c r="DQ22" s="140">
        <f t="shared" si="13"/>
        <v>0.01</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15217</v>
      </c>
      <c r="AY23" s="20" t="str">
        <f>IF(IFERROR(比較地域マスタ!$Z8,"")=0,"",IFERROR(比較地域マスタ!$Z8,""))</f>
        <v>妙高市</v>
      </c>
      <c r="BB23" s="122" t="str">
        <f t="shared" si="0"/>
        <v>15217</v>
      </c>
      <c r="BC23" s="123" t="str">
        <f t="shared" si="0"/>
        <v>妙高市</v>
      </c>
      <c r="BD23" s="40">
        <f t="shared" si="14"/>
        <v>290.60545758593992</v>
      </c>
      <c r="BE23" s="40">
        <f t="shared" si="15"/>
        <v>144.71637629991451</v>
      </c>
      <c r="BF23" s="40">
        <f>VLOOKUP($AX23&amp;"_"&amp;$BC$14,データシート1!$A:$BS,MATCH($BC$12&amp;"_"&amp;BF$20,データシート1!$A$1:$BS$1,0),0)</f>
        <v>125.52889446185191</v>
      </c>
      <c r="BG23" s="40">
        <f>VLOOKUP($AX23&amp;"_"&amp;$BC$14,データシート1!$A:$BS,MATCH($BC$12&amp;"_"&amp;BG$20,データシート1!$A$1:$BS$1,0),0)</f>
        <v>5.1715462516937105</v>
      </c>
      <c r="BH23" s="40">
        <f>VLOOKUP($AX23&amp;"_"&amp;$BC$14,データシート1!$A:$BS,MATCH($BC$12&amp;"_"&amp;BH$20,データシート1!$A$1:$BS$1,0),0)</f>
        <v>14.015935586368906</v>
      </c>
      <c r="BI23" s="40">
        <f>VLOOKUP($AX23&amp;"_"&amp;$BC$14,データシート1!$A:$BS,MATCH($BC$12&amp;"_"&amp;BI$20,データシート1!$A$1:$BS$1,0),0)</f>
        <v>37.167907835719241</v>
      </c>
      <c r="BJ23" s="40">
        <f>VLOOKUP($AX23&amp;"_"&amp;$BC$14,データシート1!$A:$BS,MATCH($BC$12&amp;"_"&amp;BJ$20,データシート1!$A$1:$BS$1,0),0)</f>
        <v>46.372249659342771</v>
      </c>
      <c r="BK23" s="40">
        <f t="shared" si="1"/>
        <v>61.070629123303348</v>
      </c>
      <c r="BL23" s="40">
        <f t="shared" si="2"/>
        <v>59.226379059132697</v>
      </c>
      <c r="BM23" s="40">
        <f>VLOOKUP($AX23&amp;"_"&amp;$BC$14,データシート1!$A:$BS,MATCH($BC$12&amp;"_"&amp;BM$20,データシート1!$A$1:$BS$1,0),0)</f>
        <v>28.54845116448309</v>
      </c>
      <c r="BN23" s="40">
        <f>VLOOKUP($AX23&amp;"_"&amp;$BC$14,データシート1!$A:$BS,MATCH($BC$12&amp;"_"&amp;BN$20,データシート1!$A$1:$BS$1,0),0)</f>
        <v>30.677927894649603</v>
      </c>
      <c r="BO23" s="40">
        <f>VLOOKUP($AX23&amp;"_"&amp;$BC$14,データシート1!$A:$BS,MATCH($BC$12&amp;"_"&amp;BO$20,データシート1!$A$1:$BS$1,0),0)</f>
        <v>1.8442500641706505</v>
      </c>
      <c r="BP23" s="40">
        <f>VLOOKUP($AX23&amp;"_"&amp;$BC$14,データシート1!$A:$BS,MATCH($BC$12&amp;"_"&amp;BP$20,データシート1!$A$1:$BS$1,0),0)</f>
        <v>0</v>
      </c>
      <c r="BQ23" s="40">
        <f>VLOOKUP($AX23&amp;"_"&amp;$BC$14,データシート1!$A:$BS,MATCH($BC$12&amp;"_"&amp;BQ$20,データシート1!$A$1:$BS$1,0),0)</f>
        <v>1.27829466766</v>
      </c>
      <c r="BR23" s="41">
        <f t="shared" si="3"/>
        <v>290.60545758593992</v>
      </c>
      <c r="BT23" s="134" t="str">
        <f t="shared" si="4"/>
        <v>妙高市</v>
      </c>
      <c r="BU23" s="38">
        <f t="shared" ref="BU23:BU68" si="25">BD23</f>
        <v>290.60545758593992</v>
      </c>
      <c r="BV23" s="69">
        <f t="shared" si="16"/>
        <v>0.49798230735951665</v>
      </c>
      <c r="BW23" s="69">
        <f t="shared" si="5"/>
        <v>0.43195642471624818</v>
      </c>
      <c r="BX23" s="69">
        <f t="shared" si="5"/>
        <v>1.7795764383276746E-2</v>
      </c>
      <c r="BY23" s="69">
        <f t="shared" si="5"/>
        <v>4.8230118259991774E-2</v>
      </c>
      <c r="BZ23" s="69">
        <f t="shared" si="5"/>
        <v>0.12789817556928601</v>
      </c>
      <c r="CA23" s="69">
        <f t="shared" si="5"/>
        <v>0.15957115893334259</v>
      </c>
      <c r="CB23" s="69">
        <f t="shared" si="5"/>
        <v>0.21014962909030402</v>
      </c>
      <c r="CC23" s="69">
        <f t="shared" si="5"/>
        <v>0.20380339567992403</v>
      </c>
      <c r="CD23" s="69">
        <f t="shared" si="5"/>
        <v>9.8237835592060549E-2</v>
      </c>
      <c r="CE23" s="69">
        <f t="shared" si="5"/>
        <v>0.10556556008786348</v>
      </c>
      <c r="CF23" s="69">
        <f t="shared" si="5"/>
        <v>6.3462334103799676E-3</v>
      </c>
      <c r="CG23" s="69">
        <f t="shared" si="5"/>
        <v>0</v>
      </c>
      <c r="CH23" s="69">
        <f t="shared" si="5"/>
        <v>4.3987290475505734E-3</v>
      </c>
      <c r="CI23" s="135">
        <f t="shared" si="6"/>
        <v>1</v>
      </c>
      <c r="CK23" s="136" t="str">
        <f t="shared" si="7"/>
        <v>妙高市</v>
      </c>
      <c r="CL23" s="137">
        <f t="shared" si="17"/>
        <v>144.71637629991451</v>
      </c>
      <c r="CM23" s="75">
        <f t="shared" si="18"/>
        <v>1</v>
      </c>
      <c r="CN23" s="76">
        <f t="shared" si="19"/>
        <v>125.52889446185191</v>
      </c>
      <c r="CO23" s="75">
        <f t="shared" si="20"/>
        <v>1</v>
      </c>
      <c r="CP23" s="76">
        <f t="shared" si="8"/>
        <v>5.1715462516937105</v>
      </c>
      <c r="CQ23" s="75">
        <f t="shared" si="21"/>
        <v>0</v>
      </c>
      <c r="CR23" s="76">
        <f t="shared" si="9"/>
        <v>14.015935586368906</v>
      </c>
      <c r="CS23" s="75">
        <f t="shared" si="22"/>
        <v>0</v>
      </c>
      <c r="CT23" s="76">
        <f t="shared" si="10"/>
        <v>37.167907835719241</v>
      </c>
      <c r="CU23" s="77">
        <f t="shared" si="23"/>
        <v>0</v>
      </c>
      <c r="CV23" s="18"/>
      <c r="CW23" s="1078">
        <f t="shared" si="24"/>
        <v>188.30600000000001</v>
      </c>
      <c r="CX23" s="1081">
        <f>VLOOKUP($AX23&amp;"_"&amp;$CW$14,データシート1!$A:$BS,MATCH($CW$12&amp;"_"&amp;CX$20,データシート1!$A$1:$BS$1,0),0)</f>
        <v>188.30600000000001</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188.30600000000001</v>
      </c>
      <c r="DE23" s="18"/>
      <c r="DF23" s="138">
        <f>VLOOKUP($AX23&amp;"_"&amp;$DF$14,データシート1!$A:$BS,MATCH($DF$12&amp;"_"&amp;DF$20,データシート1!$A$1:$BS$1,0),0)</f>
        <v>7</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7</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40447</v>
      </c>
      <c r="AY24" s="20" t="str">
        <f>IF(IFERROR(比較地域マスタ!$Z9,"")=0,"",IFERROR(比較地域マスタ!$Z9,""))</f>
        <v>筑前町</v>
      </c>
      <c r="BB24" s="122" t="str">
        <f t="shared" si="0"/>
        <v>40447</v>
      </c>
      <c r="BC24" s="123" t="str">
        <f t="shared" si="0"/>
        <v>筑前町</v>
      </c>
      <c r="BD24" s="40">
        <f t="shared" si="14"/>
        <v>169.95492541600959</v>
      </c>
      <c r="BE24" s="40">
        <f t="shared" si="15"/>
        <v>71.776546307604647</v>
      </c>
      <c r="BF24" s="40">
        <f>VLOOKUP($AX24&amp;"_"&amp;$BC$14,データシート1!$A:$BS,MATCH($BC$12&amp;"_"&amp;BF$20,データシート1!$A$1:$BS$1,0),0)</f>
        <v>59.177464668010003</v>
      </c>
      <c r="BG24" s="40">
        <f>VLOOKUP($AX24&amp;"_"&amp;$BC$14,データシート1!$A:$BS,MATCH($BC$12&amp;"_"&amp;BG$20,データシート1!$A$1:$BS$1,0),0)</f>
        <v>1.4572574950830053</v>
      </c>
      <c r="BH24" s="40">
        <f>VLOOKUP($AX24&amp;"_"&amp;$BC$14,データシート1!$A:$BS,MATCH($BC$12&amp;"_"&amp;BH$20,データシート1!$A$1:$BS$1,0),0)</f>
        <v>11.141824144511638</v>
      </c>
      <c r="BI24" s="40">
        <f>VLOOKUP($AX24&amp;"_"&amp;$BC$14,データシート1!$A:$BS,MATCH($BC$12&amp;"_"&amp;BI$20,データシート1!$A$1:$BS$1,0),0)</f>
        <v>20.924692553718142</v>
      </c>
      <c r="BJ24" s="40">
        <f>VLOOKUP($AX24&amp;"_"&amp;$BC$14,データシート1!$A:$BS,MATCH($BC$12&amp;"_"&amp;BJ$20,データシート1!$A$1:$BS$1,0),0)</f>
        <v>21.960720358080383</v>
      </c>
      <c r="BK24" s="40">
        <f t="shared" si="1"/>
        <v>51.712434142845936</v>
      </c>
      <c r="BL24" s="40">
        <f t="shared" si="2"/>
        <v>49.943303158595789</v>
      </c>
      <c r="BM24" s="40">
        <f>VLOOKUP($AX24&amp;"_"&amp;$BC$14,データシート1!$A:$BS,MATCH($BC$12&amp;"_"&amp;BM$20,データシート1!$A$1:$BS$1,0),0)</f>
        <v>25.896523960723506</v>
      </c>
      <c r="BN24" s="40">
        <f>VLOOKUP($AX24&amp;"_"&amp;$BC$14,データシート1!$A:$BS,MATCH($BC$12&amp;"_"&amp;BN$20,データシート1!$A$1:$BS$1,0),0)</f>
        <v>24.046779197872283</v>
      </c>
      <c r="BO24" s="40">
        <f>VLOOKUP($AX24&amp;"_"&amp;$BC$14,データシート1!$A:$BS,MATCH($BC$12&amp;"_"&amp;BO$20,データシート1!$A$1:$BS$1,0),0)</f>
        <v>1.7691309842501501</v>
      </c>
      <c r="BP24" s="40">
        <f>VLOOKUP($AX24&amp;"_"&amp;$BC$14,データシート1!$A:$BS,MATCH($BC$12&amp;"_"&amp;BP$20,データシート1!$A$1:$BS$1,0),0)</f>
        <v>0</v>
      </c>
      <c r="BQ24" s="40">
        <f>VLOOKUP($AX24&amp;"_"&amp;$BC$14,データシート1!$A:$BS,MATCH($BC$12&amp;"_"&amp;BQ$20,データシート1!$A$1:$BS$1,0),0)</f>
        <v>3.5805320537604648</v>
      </c>
      <c r="BR24" s="41">
        <f t="shared" si="3"/>
        <v>169.95492541600959</v>
      </c>
      <c r="BT24" s="134" t="str">
        <f t="shared" si="4"/>
        <v>筑前町</v>
      </c>
      <c r="BU24" s="38">
        <f t="shared" si="25"/>
        <v>169.95492541600959</v>
      </c>
      <c r="BV24" s="69">
        <f t="shared" si="16"/>
        <v>0.42232695599678904</v>
      </c>
      <c r="BW24" s="69">
        <f t="shared" si="5"/>
        <v>0.34819505538399387</v>
      </c>
      <c r="BX24" s="69">
        <f t="shared" si="5"/>
        <v>8.5743763619441013E-3</v>
      </c>
      <c r="BY24" s="69">
        <f t="shared" si="5"/>
        <v>6.5557524250851096E-2</v>
      </c>
      <c r="BZ24" s="69">
        <f t="shared" si="5"/>
        <v>0.1231190711448899</v>
      </c>
      <c r="CA24" s="69">
        <f t="shared" si="5"/>
        <v>0.12921496864139545</v>
      </c>
      <c r="CB24" s="69">
        <f t="shared" si="5"/>
        <v>0.30427146501500968</v>
      </c>
      <c r="CC24" s="69">
        <f t="shared" si="5"/>
        <v>0.2938620521667516</v>
      </c>
      <c r="CD24" s="69">
        <f t="shared" si="5"/>
        <v>0.1523728947386192</v>
      </c>
      <c r="CE24" s="69">
        <f t="shared" si="5"/>
        <v>0.14148915742813242</v>
      </c>
      <c r="CF24" s="69">
        <f t="shared" si="5"/>
        <v>1.0409412848258057E-2</v>
      </c>
      <c r="CG24" s="69">
        <f t="shared" si="5"/>
        <v>0</v>
      </c>
      <c r="CH24" s="69">
        <f t="shared" si="5"/>
        <v>2.1067539201915841E-2</v>
      </c>
      <c r="CI24" s="135">
        <f t="shared" si="6"/>
        <v>1</v>
      </c>
      <c r="CK24" s="136" t="str">
        <f t="shared" si="7"/>
        <v>筑前町</v>
      </c>
      <c r="CL24" s="137">
        <f t="shared" si="17"/>
        <v>71.776546307604647</v>
      </c>
      <c r="CM24" s="75">
        <f t="shared" si="18"/>
        <v>0.11049570379175125</v>
      </c>
      <c r="CN24" s="76">
        <f t="shared" si="19"/>
        <v>59.177464668010003</v>
      </c>
      <c r="CO24" s="75">
        <f t="shared" si="20"/>
        <v>0.13402061146913782</v>
      </c>
      <c r="CP24" s="76">
        <f t="shared" si="8"/>
        <v>1.4572574950830053</v>
      </c>
      <c r="CQ24" s="75">
        <f t="shared" si="21"/>
        <v>0</v>
      </c>
      <c r="CR24" s="76">
        <f t="shared" si="9"/>
        <v>11.141824144511638</v>
      </c>
      <c r="CS24" s="75">
        <f t="shared" si="22"/>
        <v>0</v>
      </c>
      <c r="CT24" s="76">
        <f t="shared" si="10"/>
        <v>20.924692553718142</v>
      </c>
      <c r="CU24" s="77">
        <f t="shared" si="23"/>
        <v>1</v>
      </c>
      <c r="CV24" s="18"/>
      <c r="CW24" s="1078">
        <f t="shared" si="24"/>
        <v>7.931</v>
      </c>
      <c r="CX24" s="1081">
        <f>VLOOKUP($AX24&amp;"_"&amp;$CW$14,データシート1!$A:$BS,MATCH($CW$12&amp;"_"&amp;CX$20,データシート1!$A$1:$BS$1,0),0)</f>
        <v>7.931</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28.065000000000001</v>
      </c>
      <c r="DB24" s="1081">
        <f>VLOOKUP($AX24&amp;"_"&amp;$CW$14,データシート1!$A:$BS,MATCH($CW$12&amp;"_"&amp;DB$20,データシート1!$A$1:$BS$1,0),0)</f>
        <v>0</v>
      </c>
      <c r="DC24" s="1081">
        <f>VLOOKUP($AX24&amp;"_"&amp;$CW$14,データシート1!$A:$BS,MATCH($CW$12&amp;"_"&amp;DC$20,データシート1!$A$1:$BS$1,0),0)</f>
        <v>0</v>
      </c>
      <c r="DD24" s="1080">
        <f t="shared" si="11"/>
        <v>35.996000000000002</v>
      </c>
      <c r="DE24" s="18"/>
      <c r="DF24" s="138">
        <f>VLOOKUP($AX24&amp;"_"&amp;$DF$14,データシート1!$A:$BS,MATCH($DF$12&amp;"_"&amp;DF$20,データシート1!$A$1:$BS$1,0),0)</f>
        <v>2</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0</v>
      </c>
      <c r="DK24" s="74">
        <f>VLOOKUP($AX24&amp;"_"&amp;$DF$14,データシート1!$A:$BS,MATCH($DF$12&amp;"_"&amp;DK$20,データシート1!$A$1:$BS$1,0),0)</f>
        <v>0</v>
      </c>
      <c r="DL24" s="78">
        <f t="shared" si="12"/>
        <v>3</v>
      </c>
      <c r="DM24" s="18"/>
      <c r="DN24" s="139">
        <f t="shared" si="26"/>
        <v>0.22</v>
      </c>
      <c r="DO24" s="140">
        <f t="shared" si="27"/>
        <v>0</v>
      </c>
      <c r="DP24" s="140">
        <f t="shared" si="13"/>
        <v>0</v>
      </c>
      <c r="DQ24" s="140">
        <f t="shared" si="13"/>
        <v>0.78</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35212</v>
      </c>
      <c r="AY25" s="20" t="str">
        <f>IF(IFERROR(比較地域マスタ!$Z10,"")=0,"",IFERROR(比較地域マスタ!$Z10,""))</f>
        <v>柳井市</v>
      </c>
      <c r="BB25" s="122" t="str">
        <f t="shared" si="0"/>
        <v>35212</v>
      </c>
      <c r="BC25" s="123" t="str">
        <f t="shared" si="0"/>
        <v>柳井市</v>
      </c>
      <c r="BD25" s="40">
        <f t="shared" si="14"/>
        <v>282.06621017423919</v>
      </c>
      <c r="BE25" s="40">
        <f t="shared" si="15"/>
        <v>110.16727748920526</v>
      </c>
      <c r="BF25" s="40">
        <f>VLOOKUP($AX25&amp;"_"&amp;$BC$14,データシート1!$A:$BS,MATCH($BC$12&amp;"_"&amp;BF$20,データシート1!$A$1:$BS$1,0),0)</f>
        <v>98.652007059130028</v>
      </c>
      <c r="BG25" s="40">
        <f>VLOOKUP($AX25&amp;"_"&amp;$BC$14,データシート1!$A:$BS,MATCH($BC$12&amp;"_"&amp;BG$20,データシート1!$A$1:$BS$1,0),0)</f>
        <v>3.6930676993680827</v>
      </c>
      <c r="BH25" s="40">
        <f>VLOOKUP($AX25&amp;"_"&amp;$BC$14,データシート1!$A:$BS,MATCH($BC$12&amp;"_"&amp;BH$20,データシート1!$A$1:$BS$1,0),0)</f>
        <v>7.8222027307071516</v>
      </c>
      <c r="BI25" s="40">
        <f>VLOOKUP($AX25&amp;"_"&amp;$BC$14,データシート1!$A:$BS,MATCH($BC$12&amp;"_"&amp;BI$20,データシート1!$A$1:$BS$1,0),0)</f>
        <v>47.530153503193944</v>
      </c>
      <c r="BJ25" s="40">
        <f>VLOOKUP($AX25&amp;"_"&amp;$BC$14,データシート1!$A:$BS,MATCH($BC$12&amp;"_"&amp;BJ$20,データシート1!$A$1:$BS$1,0),0)</f>
        <v>50.376753867583467</v>
      </c>
      <c r="BK25" s="40">
        <f t="shared" si="1"/>
        <v>70.021813525186474</v>
      </c>
      <c r="BL25" s="40">
        <f t="shared" si="2"/>
        <v>51.974417080481217</v>
      </c>
      <c r="BM25" s="40">
        <f>VLOOKUP($AX25&amp;"_"&amp;$BC$14,データシート1!$A:$BS,MATCH($BC$12&amp;"_"&amp;BM$20,データシート1!$A$1:$BS$1,0),0)</f>
        <v>26.646620520731499</v>
      </c>
      <c r="BN25" s="40">
        <f>VLOOKUP($AX25&amp;"_"&amp;$BC$14,データシート1!$A:$BS,MATCH($BC$12&amp;"_"&amp;BN$20,データシート1!$A$1:$BS$1,0),0)</f>
        <v>25.327796559749721</v>
      </c>
      <c r="BO25" s="40">
        <f>VLOOKUP($AX25&amp;"_"&amp;$BC$14,データシート1!$A:$BS,MATCH($BC$12&amp;"_"&amp;BO$20,データシート1!$A$1:$BS$1,0),0)</f>
        <v>1.8329880984996807</v>
      </c>
      <c r="BP25" s="40">
        <f>VLOOKUP($AX25&amp;"_"&amp;$BC$14,データシート1!$A:$BS,MATCH($BC$12&amp;"_"&amp;BP$20,データシート1!$A$1:$BS$1,0),0)</f>
        <v>16.21440834620558</v>
      </c>
      <c r="BQ25" s="40">
        <f>VLOOKUP($AX25&amp;"_"&amp;$BC$14,データシート1!$A:$BS,MATCH($BC$12&amp;"_"&amp;BQ$20,データシート1!$A$1:$BS$1,0),0)</f>
        <v>3.9702117890700568</v>
      </c>
      <c r="BR25" s="41">
        <f t="shared" si="3"/>
        <v>282.06621017423919</v>
      </c>
      <c r="BT25" s="134" t="str">
        <f t="shared" si="4"/>
        <v>柳井市</v>
      </c>
      <c r="BU25" s="38">
        <f t="shared" si="25"/>
        <v>282.06621017423919</v>
      </c>
      <c r="BV25" s="69">
        <f t="shared" si="16"/>
        <v>0.39057240291615308</v>
      </c>
      <c r="BW25" s="69">
        <f t="shared" si="5"/>
        <v>0.34974769575622078</v>
      </c>
      <c r="BX25" s="69">
        <f t="shared" si="5"/>
        <v>1.3092910693155286E-2</v>
      </c>
      <c r="BY25" s="69">
        <f t="shared" si="5"/>
        <v>2.7731796466777023E-2</v>
      </c>
      <c r="BZ25" s="69">
        <f t="shared" si="5"/>
        <v>0.16850708021295216</v>
      </c>
      <c r="CA25" s="69">
        <f t="shared" si="5"/>
        <v>0.17859903827709286</v>
      </c>
      <c r="CB25" s="69">
        <f t="shared" si="5"/>
        <v>0.2482460181314603</v>
      </c>
      <c r="CC25" s="69">
        <f t="shared" si="5"/>
        <v>0.18426318079140125</v>
      </c>
      <c r="CD25" s="69">
        <f t="shared" si="5"/>
        <v>9.4469381867013535E-2</v>
      </c>
      <c r="CE25" s="69">
        <f t="shared" si="5"/>
        <v>8.9793798924387727E-2</v>
      </c>
      <c r="CF25" s="69">
        <f t="shared" si="5"/>
        <v>6.4984320431979402E-3</v>
      </c>
      <c r="CG25" s="69">
        <f t="shared" si="5"/>
        <v>5.7484405296861128E-2</v>
      </c>
      <c r="CH25" s="69">
        <f t="shared" si="5"/>
        <v>1.4075460462341661E-2</v>
      </c>
      <c r="CI25" s="135">
        <f t="shared" si="6"/>
        <v>1</v>
      </c>
      <c r="CK25" s="136" t="str">
        <f t="shared" si="7"/>
        <v>柳井市</v>
      </c>
      <c r="CL25" s="137">
        <f t="shared" si="17"/>
        <v>110.16727748920526</v>
      </c>
      <c r="CM25" s="75">
        <f t="shared" si="18"/>
        <v>0.25100919828675605</v>
      </c>
      <c r="CN25" s="76">
        <f t="shared" si="19"/>
        <v>98.652007059130028</v>
      </c>
      <c r="CO25" s="75">
        <f t="shared" si="20"/>
        <v>0.28030853932272604</v>
      </c>
      <c r="CP25" s="76">
        <f t="shared" si="8"/>
        <v>3.6930676993680827</v>
      </c>
      <c r="CQ25" s="75">
        <f t="shared" si="21"/>
        <v>0</v>
      </c>
      <c r="CR25" s="76">
        <f t="shared" si="9"/>
        <v>7.8222027307071516</v>
      </c>
      <c r="CS25" s="75">
        <f t="shared" si="22"/>
        <v>0</v>
      </c>
      <c r="CT25" s="76">
        <f t="shared" si="10"/>
        <v>47.530153503193944</v>
      </c>
      <c r="CU25" s="77">
        <f t="shared" si="23"/>
        <v>9.0048099670294382E-2</v>
      </c>
      <c r="CV25" s="18"/>
      <c r="CW25" s="1078">
        <f t="shared" si="24"/>
        <v>27.652999999999999</v>
      </c>
      <c r="CX25" s="1081">
        <f>VLOOKUP($AX25&amp;"_"&amp;$CW$14,データシート1!$A:$BS,MATCH($CW$12&amp;"_"&amp;CX$20,データシート1!$A$1:$BS$1,0),0)</f>
        <v>27.652999999999999</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4.28</v>
      </c>
      <c r="DB25" s="1081">
        <f>VLOOKUP($AX25&amp;"_"&amp;$CW$14,データシート1!$A:$BS,MATCH($CW$12&amp;"_"&amp;DB$20,データシート1!$A$1:$BS$1,0),0)</f>
        <v>85.885000000000005</v>
      </c>
      <c r="DC25" s="1081">
        <f>VLOOKUP($AX25&amp;"_"&amp;$CW$14,データシート1!$A:$BS,MATCH($CW$12&amp;"_"&amp;DC$20,データシート1!$A$1:$BS$1,0),0)</f>
        <v>0</v>
      </c>
      <c r="DD25" s="1080">
        <f t="shared" si="11"/>
        <v>117.81800000000001</v>
      </c>
      <c r="DE25" s="18"/>
      <c r="DF25" s="138">
        <f>VLOOKUP($AX25&amp;"_"&amp;$DF$14,データシート1!$A:$BS,MATCH($DF$12&amp;"_"&amp;DF$20,データシート1!$A$1:$BS$1,0),0)</f>
        <v>2</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1</v>
      </c>
      <c r="DJ25" s="74">
        <f>VLOOKUP($AX25&amp;"_"&amp;$DF$14,データシート1!$A:$BS,MATCH($DF$12&amp;"_"&amp;DJ$20,データシート1!$A$1:$BS$1,0),0)</f>
        <v>2</v>
      </c>
      <c r="DK25" s="74">
        <f>VLOOKUP($AX25&amp;"_"&amp;$DF$14,データシート1!$A:$BS,MATCH($DF$12&amp;"_"&amp;DK$20,データシート1!$A$1:$BS$1,0),0)</f>
        <v>0</v>
      </c>
      <c r="DL25" s="78">
        <f t="shared" si="12"/>
        <v>5</v>
      </c>
      <c r="DM25" s="18"/>
      <c r="DN25" s="139">
        <f t="shared" si="26"/>
        <v>0.23</v>
      </c>
      <c r="DO25" s="140">
        <f t="shared" si="27"/>
        <v>0</v>
      </c>
      <c r="DP25" s="140">
        <f t="shared" si="13"/>
        <v>0</v>
      </c>
      <c r="DQ25" s="140">
        <f t="shared" si="13"/>
        <v>0.04</v>
      </c>
      <c r="DR25" s="140">
        <f t="shared" si="13"/>
        <v>0.73</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02209</v>
      </c>
      <c r="AY26" s="20" t="str">
        <f>IF(IFERROR(比較地域マスタ!$Z11,"")=0,"",IFERROR(比較地域マスタ!$Z11,""))</f>
        <v>つがる市</v>
      </c>
      <c r="BB26" s="122" t="str">
        <f t="shared" si="0"/>
        <v>02209</v>
      </c>
      <c r="BC26" s="123" t="str">
        <f t="shared" si="0"/>
        <v>つがる市</v>
      </c>
      <c r="BD26" s="40">
        <f t="shared" si="14"/>
        <v>206.35430634642276</v>
      </c>
      <c r="BE26" s="40">
        <f t="shared" si="15"/>
        <v>39.239586962755084</v>
      </c>
      <c r="BF26" s="40">
        <f>VLOOKUP($AX26&amp;"_"&amp;$BC$14,データシート1!$A:$BS,MATCH($BC$12&amp;"_"&amp;BF$20,データシート1!$A$1:$BS$1,0),0)</f>
        <v>10.921362331059949</v>
      </c>
      <c r="BG26" s="40">
        <f>VLOOKUP($AX26&amp;"_"&amp;$BC$14,データシート1!$A:$BS,MATCH($BC$12&amp;"_"&amp;BG$20,データシート1!$A$1:$BS$1,0),0)</f>
        <v>3.5274218967408442</v>
      </c>
      <c r="BH26" s="40">
        <f>VLOOKUP($AX26&amp;"_"&amp;$BC$14,データシート1!$A:$BS,MATCH($BC$12&amp;"_"&amp;BH$20,データシート1!$A$1:$BS$1,0),0)</f>
        <v>24.790802734954294</v>
      </c>
      <c r="BI26" s="40">
        <f>VLOOKUP($AX26&amp;"_"&amp;$BC$14,データシート1!$A:$BS,MATCH($BC$12&amp;"_"&amp;BI$20,データシート1!$A$1:$BS$1,0),0)</f>
        <v>28.896001977035514</v>
      </c>
      <c r="BJ26" s="40">
        <f>VLOOKUP($AX26&amp;"_"&amp;$BC$14,データシート1!$A:$BS,MATCH($BC$12&amp;"_"&amp;BJ$20,データシート1!$A$1:$BS$1,0),0)</f>
        <v>61.941195274769491</v>
      </c>
      <c r="BK26" s="40">
        <f t="shared" si="1"/>
        <v>74.531604715924132</v>
      </c>
      <c r="BL26" s="40">
        <f t="shared" si="2"/>
        <v>72.679394623661437</v>
      </c>
      <c r="BM26" s="40">
        <f>VLOOKUP($AX26&amp;"_"&amp;$BC$14,データシート1!$A:$BS,MATCH($BC$12&amp;"_"&amp;BM$20,データシート1!$A$1:$BS$1,0),0)</f>
        <v>27.063651817153847</v>
      </c>
      <c r="BN26" s="40">
        <f>VLOOKUP($AX26&amp;"_"&amp;$BC$14,データシート1!$A:$BS,MATCH($BC$12&amp;"_"&amp;BN$20,データシート1!$A$1:$BS$1,0),0)</f>
        <v>45.615742806507598</v>
      </c>
      <c r="BO26" s="40">
        <f>VLOOKUP($AX26&amp;"_"&amp;$BC$14,データシート1!$A:$BS,MATCH($BC$12&amp;"_"&amp;BO$20,データシート1!$A$1:$BS$1,0),0)</f>
        <v>1.8522100922626972</v>
      </c>
      <c r="BP26" s="40">
        <f>VLOOKUP($AX26&amp;"_"&amp;$BC$14,データシート1!$A:$BS,MATCH($BC$12&amp;"_"&amp;BP$20,データシート1!$A$1:$BS$1,0),0)</f>
        <v>0</v>
      </c>
      <c r="BQ26" s="40">
        <f>VLOOKUP($AX26&amp;"_"&amp;$BC$14,データシート1!$A:$BS,MATCH($BC$12&amp;"_"&amp;BQ$20,データシート1!$A$1:$BS$1,0),0)</f>
        <v>1.7459174159385309</v>
      </c>
      <c r="BR26" s="41">
        <f t="shared" si="3"/>
        <v>206.35430634642276</v>
      </c>
      <c r="BT26" s="134" t="str">
        <f t="shared" si="4"/>
        <v>つがる市</v>
      </c>
      <c r="BU26" s="38">
        <f t="shared" si="25"/>
        <v>206.35430634642276</v>
      </c>
      <c r="BV26" s="69">
        <f t="shared" si="16"/>
        <v>0.19015637549565156</v>
      </c>
      <c r="BW26" s="69">
        <f t="shared" si="5"/>
        <v>5.2925293997622823E-2</v>
      </c>
      <c r="BX26" s="69">
        <f t="shared" si="5"/>
        <v>1.7094006707178144E-2</v>
      </c>
      <c r="BY26" s="69">
        <f t="shared" si="5"/>
        <v>0.12013707479085063</v>
      </c>
      <c r="BZ26" s="69">
        <f t="shared" si="5"/>
        <v>0.14003101020109357</v>
      </c>
      <c r="CA26" s="69">
        <f t="shared" si="5"/>
        <v>0.30016914292442276</v>
      </c>
      <c r="CB26" s="69">
        <f t="shared" si="5"/>
        <v>0.36118269608971582</v>
      </c>
      <c r="CC26" s="69">
        <f t="shared" si="5"/>
        <v>0.35220682286924981</v>
      </c>
      <c r="CD26" s="69">
        <f t="shared" si="5"/>
        <v>0.13115137888966574</v>
      </c>
      <c r="CE26" s="69">
        <f t="shared" si="5"/>
        <v>0.22105544397958413</v>
      </c>
      <c r="CF26" s="69">
        <f t="shared" si="5"/>
        <v>8.9758732204660192E-3</v>
      </c>
      <c r="CG26" s="69">
        <f t="shared" si="5"/>
        <v>0</v>
      </c>
      <c r="CH26" s="69">
        <f t="shared" si="5"/>
        <v>8.4607752891162138E-3</v>
      </c>
      <c r="CI26" s="135">
        <f t="shared" si="6"/>
        <v>1</v>
      </c>
      <c r="CK26" s="136" t="str">
        <f t="shared" si="7"/>
        <v>つがる市</v>
      </c>
      <c r="CL26" s="137">
        <f t="shared" si="17"/>
        <v>39.239586962755084</v>
      </c>
      <c r="CM26" s="75">
        <f t="shared" si="18"/>
        <v>0</v>
      </c>
      <c r="CN26" s="76">
        <f t="shared" si="19"/>
        <v>10.921362331059949</v>
      </c>
      <c r="CO26" s="75">
        <f t="shared" si="20"/>
        <v>0</v>
      </c>
      <c r="CP26" s="76">
        <f t="shared" si="8"/>
        <v>3.5274218967408442</v>
      </c>
      <c r="CQ26" s="75">
        <f t="shared" si="21"/>
        <v>0</v>
      </c>
      <c r="CR26" s="76">
        <f t="shared" si="9"/>
        <v>24.790802734954294</v>
      </c>
      <c r="CS26" s="75">
        <f t="shared" si="22"/>
        <v>0</v>
      </c>
      <c r="CT26" s="76">
        <f t="shared" si="10"/>
        <v>28.896001977035514</v>
      </c>
      <c r="CU26" s="77">
        <f t="shared" si="23"/>
        <v>7.3747226405008109E-2</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2.1309999999999998</v>
      </c>
      <c r="DB26" s="1081">
        <f>VLOOKUP($AX26&amp;"_"&amp;$CW$14,データシート1!$A:$BS,MATCH($CW$12&amp;"_"&amp;DB$20,データシート1!$A$1:$BS$1,0),0)</f>
        <v>0</v>
      </c>
      <c r="DC26" s="1081">
        <f>VLOOKUP($AX26&amp;"_"&amp;$CW$14,データシート1!$A:$BS,MATCH($CW$12&amp;"_"&amp;DC$20,データシート1!$A$1:$BS$1,0),0)</f>
        <v>0</v>
      </c>
      <c r="DD26" s="1080">
        <f t="shared" si="11"/>
        <v>2.1309999999999998</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1</v>
      </c>
      <c r="DJ26" s="74">
        <f>VLOOKUP($AX26&amp;"_"&amp;$DF$14,データシート1!$A:$BS,MATCH($DF$12&amp;"_"&amp;DJ$20,データシート1!$A$1:$BS$1,0),0)</f>
        <v>0</v>
      </c>
      <c r="DK26" s="74">
        <f>VLOOKUP($AX26&amp;"_"&amp;$DF$14,データシート1!$A:$BS,MATCH($DF$12&amp;"_"&amp;DK$20,データシート1!$A$1:$BS$1,0),0)</f>
        <v>0</v>
      </c>
      <c r="DL26" s="78">
        <f t="shared" si="12"/>
        <v>1</v>
      </c>
      <c r="DM26" s="18"/>
      <c r="DN26" s="139">
        <f t="shared" si="26"/>
        <v>0</v>
      </c>
      <c r="DO26" s="140">
        <f t="shared" si="27"/>
        <v>0</v>
      </c>
      <c r="DP26" s="140">
        <f t="shared" si="13"/>
        <v>0</v>
      </c>
      <c r="DQ26" s="140">
        <f t="shared" si="13"/>
        <v>1</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02210</v>
      </c>
      <c r="AY27" s="20" t="str">
        <f>IF(IFERROR(比較地域マスタ!$Z12,"")=0,"",IFERROR(比較地域マスタ!$Z12,""))</f>
        <v>平川市</v>
      </c>
      <c r="BB27" s="122" t="str">
        <f t="shared" si="0"/>
        <v>02210</v>
      </c>
      <c r="BC27" s="123" t="str">
        <f t="shared" si="0"/>
        <v>平川市</v>
      </c>
      <c r="BD27" s="40">
        <f t="shared" si="14"/>
        <v>317.97131213953281</v>
      </c>
      <c r="BE27" s="40">
        <f t="shared" si="15"/>
        <v>177.23714517366335</v>
      </c>
      <c r="BF27" s="40">
        <f>VLOOKUP($AX27&amp;"_"&amp;$BC$14,データシート1!$A:$BS,MATCH($BC$12&amp;"_"&amp;BF$20,データシート1!$A$1:$BS$1,0),0)</f>
        <v>159.83983037838999</v>
      </c>
      <c r="BG27" s="40">
        <f>VLOOKUP($AX27&amp;"_"&amp;$BC$14,データシート1!$A:$BS,MATCH($BC$12&amp;"_"&amp;BG$20,データシート1!$A$1:$BS$1,0),0)</f>
        <v>2.861531028478542</v>
      </c>
      <c r="BH27" s="40">
        <f>VLOOKUP($AX27&amp;"_"&amp;$BC$14,データシート1!$A:$BS,MATCH($BC$12&amp;"_"&amp;BH$20,データシート1!$A$1:$BS$1,0),0)</f>
        <v>14.535783766794832</v>
      </c>
      <c r="BI27" s="40">
        <f>VLOOKUP($AX27&amp;"_"&amp;$BC$14,データシート1!$A:$BS,MATCH($BC$12&amp;"_"&amp;BI$20,データシート1!$A$1:$BS$1,0),0)</f>
        <v>23.769709836879986</v>
      </c>
      <c r="BJ27" s="40">
        <f>VLOOKUP($AX27&amp;"_"&amp;$BC$14,データシート1!$A:$BS,MATCH($BC$12&amp;"_"&amp;BJ$20,データシート1!$A$1:$BS$1,0),0)</f>
        <v>55.044180802749615</v>
      </c>
      <c r="BK27" s="40">
        <f t="shared" si="1"/>
        <v>59.072685379818374</v>
      </c>
      <c r="BL27" s="40">
        <f t="shared" si="2"/>
        <v>57.262044323147478</v>
      </c>
      <c r="BM27" s="40">
        <f>VLOOKUP($AX27&amp;"_"&amp;$BC$14,データシート1!$A:$BS,MATCH($BC$12&amp;"_"&amp;BM$20,データシート1!$A$1:$BS$1,0),0)</f>
        <v>24.589452716231978</v>
      </c>
      <c r="BN27" s="40">
        <f>VLOOKUP($AX27&amp;"_"&amp;$BC$14,データシート1!$A:$BS,MATCH($BC$12&amp;"_"&amp;BN$20,データシート1!$A$1:$BS$1,0),0)</f>
        <v>32.672591606915503</v>
      </c>
      <c r="BO27" s="40">
        <f>VLOOKUP($AX27&amp;"_"&amp;$BC$14,データシート1!$A:$BS,MATCH($BC$12&amp;"_"&amp;BO$20,データシート1!$A$1:$BS$1,0),0)</f>
        <v>1.8106410566708975</v>
      </c>
      <c r="BP27" s="40">
        <f>VLOOKUP($AX27&amp;"_"&amp;$BC$14,データシート1!$A:$BS,MATCH($BC$12&amp;"_"&amp;BP$20,データシート1!$A$1:$BS$1,0),0)</f>
        <v>0</v>
      </c>
      <c r="BQ27" s="40">
        <f>VLOOKUP($AX27&amp;"_"&amp;$BC$14,データシート1!$A:$BS,MATCH($BC$12&amp;"_"&amp;BQ$20,データシート1!$A$1:$BS$1,0),0)</f>
        <v>2.847590946421465</v>
      </c>
      <c r="BR27" s="41">
        <f t="shared" si="3"/>
        <v>317.97131213953281</v>
      </c>
      <c r="BT27" s="134" t="str">
        <f t="shared" si="4"/>
        <v>平川市</v>
      </c>
      <c r="BU27" s="38">
        <f t="shared" si="25"/>
        <v>317.97131213953281</v>
      </c>
      <c r="BV27" s="69">
        <f t="shared" si="16"/>
        <v>0.55739979805438478</v>
      </c>
      <c r="BW27" s="69">
        <f t="shared" si="5"/>
        <v>0.50268632507403299</v>
      </c>
      <c r="BX27" s="69">
        <f t="shared" si="5"/>
        <v>8.9993371075653486E-3</v>
      </c>
      <c r="BY27" s="69">
        <f t="shared" si="5"/>
        <v>4.5714135872786568E-2</v>
      </c>
      <c r="BZ27" s="69">
        <f t="shared" si="5"/>
        <v>7.4754259046015181E-2</v>
      </c>
      <c r="CA27" s="69">
        <f t="shared" si="5"/>
        <v>0.17311052507339095</v>
      </c>
      <c r="CB27" s="69">
        <f t="shared" si="5"/>
        <v>0.18577992140968988</v>
      </c>
      <c r="CC27" s="69">
        <f t="shared" si="5"/>
        <v>0.18008556790186037</v>
      </c>
      <c r="CD27" s="69">
        <f t="shared" si="5"/>
        <v>7.7332299416500772E-2</v>
      </c>
      <c r="CE27" s="69">
        <f t="shared" si="5"/>
        <v>0.10275326848535962</v>
      </c>
      <c r="CF27" s="69">
        <f t="shared" si="5"/>
        <v>5.6943535078294999E-3</v>
      </c>
      <c r="CG27" s="69">
        <f t="shared" si="5"/>
        <v>0</v>
      </c>
      <c r="CH27" s="69">
        <f t="shared" si="5"/>
        <v>8.9554964165191094E-3</v>
      </c>
      <c r="CI27" s="135">
        <f t="shared" si="6"/>
        <v>1</v>
      </c>
      <c r="CK27" s="136" t="str">
        <f t="shared" si="7"/>
        <v>平川市</v>
      </c>
      <c r="CL27" s="137">
        <f t="shared" si="17"/>
        <v>177.23714517366335</v>
      </c>
      <c r="CM27" s="75">
        <f t="shared" si="18"/>
        <v>3.9850562888944174E-2</v>
      </c>
      <c r="CN27" s="76">
        <f t="shared" si="19"/>
        <v>159.83983037838999</v>
      </c>
      <c r="CO27" s="75">
        <f t="shared" si="20"/>
        <v>4.4187984830062123E-2</v>
      </c>
      <c r="CP27" s="76">
        <f t="shared" si="8"/>
        <v>2.861531028478542</v>
      </c>
      <c r="CQ27" s="75">
        <f t="shared" si="21"/>
        <v>0</v>
      </c>
      <c r="CR27" s="76">
        <f t="shared" si="9"/>
        <v>14.535783766794832</v>
      </c>
      <c r="CS27" s="75">
        <f t="shared" si="22"/>
        <v>0</v>
      </c>
      <c r="CT27" s="76">
        <f t="shared" si="10"/>
        <v>23.769709836879986</v>
      </c>
      <c r="CU27" s="77">
        <f t="shared" si="23"/>
        <v>0</v>
      </c>
      <c r="CV27" s="18"/>
      <c r="CW27" s="1078">
        <f t="shared" si="24"/>
        <v>7.0629999999999997</v>
      </c>
      <c r="CX27" s="1081">
        <f>VLOOKUP($AX27&amp;"_"&amp;$CW$14,データシート1!$A:$BS,MATCH($CW$12&amp;"_"&amp;CX$20,データシート1!$A$1:$BS$1,0),0)</f>
        <v>7.0629999999999997</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7.0629999999999997</v>
      </c>
      <c r="DE27" s="18"/>
      <c r="DF27" s="138">
        <f>VLOOKUP($AX27&amp;"_"&amp;$DF$14,データシート1!$A:$BS,MATCH($DF$12&amp;"_"&amp;DF$20,データシート1!$A$1:$BS$1,0),0)</f>
        <v>1</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1</v>
      </c>
      <c r="DM27" s="18"/>
      <c r="DN27" s="139">
        <f t="shared" si="26"/>
        <v>1</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21220</v>
      </c>
      <c r="AY28" s="20" t="str">
        <f>IF(IFERROR(比較地域マスタ!$Z13,"")=0,"",IFERROR(比較地域マスタ!$Z13,""))</f>
        <v>下呂市</v>
      </c>
      <c r="BB28" s="122" t="str">
        <f t="shared" si="0"/>
        <v>21220</v>
      </c>
      <c r="BC28" s="123" t="str">
        <f t="shared" si="0"/>
        <v>下呂市</v>
      </c>
      <c r="BD28" s="40">
        <f t="shared" si="14"/>
        <v>194.34174032015898</v>
      </c>
      <c r="BE28" s="40">
        <f t="shared" si="15"/>
        <v>48.281255440509604</v>
      </c>
      <c r="BF28" s="40">
        <f>VLOOKUP($AX28&amp;"_"&amp;$BC$14,データシート1!$A:$BS,MATCH($BC$12&amp;"_"&amp;BF$20,データシート1!$A$1:$BS$1,0),0)</f>
        <v>35.718084325044721</v>
      </c>
      <c r="BG28" s="40">
        <f>VLOOKUP($AX28&amp;"_"&amp;$BC$14,データシート1!$A:$BS,MATCH($BC$12&amp;"_"&amp;BG$20,データシート1!$A$1:$BS$1,0),0)</f>
        <v>3.710301774758594</v>
      </c>
      <c r="BH28" s="40">
        <f>VLOOKUP($AX28&amp;"_"&amp;$BC$14,データシート1!$A:$BS,MATCH($BC$12&amp;"_"&amp;BH$20,データシート1!$A$1:$BS$1,0),0)</f>
        <v>8.8528693407062917</v>
      </c>
      <c r="BI28" s="40">
        <f>VLOOKUP($AX28&amp;"_"&amp;$BC$14,データシート1!$A:$BS,MATCH($BC$12&amp;"_"&amp;BI$20,データシート1!$A$1:$BS$1,0),0)</f>
        <v>39.250048776076859</v>
      </c>
      <c r="BJ28" s="40">
        <f>VLOOKUP($AX28&amp;"_"&amp;$BC$14,データシート1!$A:$BS,MATCH($BC$12&amp;"_"&amp;BJ$20,データシート1!$A$1:$BS$1,0),0)</f>
        <v>36.403697818415807</v>
      </c>
      <c r="BK28" s="40">
        <f t="shared" si="1"/>
        <v>64.406473303236695</v>
      </c>
      <c r="BL28" s="40">
        <f t="shared" si="2"/>
        <v>62.555914179763455</v>
      </c>
      <c r="BM28" s="40">
        <f>VLOOKUP($AX28&amp;"_"&amp;$BC$14,データシート1!$A:$BS,MATCH($BC$12&amp;"_"&amp;BM$20,データシート1!$A$1:$BS$1,0),0)</f>
        <v>27.715788005519002</v>
      </c>
      <c r="BN28" s="40">
        <f>VLOOKUP($AX28&amp;"_"&amp;$BC$14,データシート1!$A:$BS,MATCH($BC$12&amp;"_"&amp;BN$20,データシート1!$A$1:$BS$1,0),0)</f>
        <v>34.840126174244453</v>
      </c>
      <c r="BO28" s="40">
        <f>VLOOKUP($AX28&amp;"_"&amp;$BC$14,データシート1!$A:$BS,MATCH($BC$12&amp;"_"&amp;BO$20,データシート1!$A$1:$BS$1,0),0)</f>
        <v>1.8505591234732355</v>
      </c>
      <c r="BP28" s="40">
        <f>VLOOKUP($AX28&amp;"_"&amp;$BC$14,データシート1!$A:$BS,MATCH($BC$12&amp;"_"&amp;BP$20,データシート1!$A$1:$BS$1,0),0)</f>
        <v>0</v>
      </c>
      <c r="BQ28" s="40">
        <f>VLOOKUP($AX28&amp;"_"&amp;$BC$14,データシート1!$A:$BS,MATCH($BC$12&amp;"_"&amp;BQ$20,データシート1!$A$1:$BS$1,0),0)</f>
        <v>6.0002649819199991</v>
      </c>
      <c r="BR28" s="41">
        <f t="shared" si="3"/>
        <v>194.34174032015898</v>
      </c>
      <c r="BT28" s="134" t="str">
        <f t="shared" si="4"/>
        <v>下呂市</v>
      </c>
      <c r="BU28" s="38">
        <f t="shared" si="25"/>
        <v>194.34174032015898</v>
      </c>
      <c r="BV28" s="69">
        <f t="shared" si="16"/>
        <v>0.24843482085202576</v>
      </c>
      <c r="BW28" s="69">
        <f t="shared" si="5"/>
        <v>0.18379008166852204</v>
      </c>
      <c r="BX28" s="69">
        <f t="shared" si="5"/>
        <v>1.909163604610227E-2</v>
      </c>
      <c r="BY28" s="69">
        <f t="shared" si="5"/>
        <v>4.5553103137401449E-2</v>
      </c>
      <c r="BZ28" s="69">
        <f t="shared" si="5"/>
        <v>0.20196406964050156</v>
      </c>
      <c r="CA28" s="69">
        <f t="shared" si="5"/>
        <v>0.18731795731809484</v>
      </c>
      <c r="CB28" s="69">
        <f t="shared" si="5"/>
        <v>0.33140833871886372</v>
      </c>
      <c r="CC28" s="69">
        <f t="shared" si="5"/>
        <v>0.32188614796136289</v>
      </c>
      <c r="CD28" s="69">
        <f t="shared" si="5"/>
        <v>0.1426136658026215</v>
      </c>
      <c r="CE28" s="69">
        <f t="shared" si="5"/>
        <v>0.17927248215874139</v>
      </c>
      <c r="CF28" s="69">
        <f t="shared" si="5"/>
        <v>9.5221907575007859E-3</v>
      </c>
      <c r="CG28" s="69">
        <f t="shared" si="5"/>
        <v>0</v>
      </c>
      <c r="CH28" s="69">
        <f t="shared" si="5"/>
        <v>3.0874813470514108E-2</v>
      </c>
      <c r="CI28" s="135">
        <f t="shared" si="6"/>
        <v>1</v>
      </c>
      <c r="CK28" s="136" t="str">
        <f t="shared" si="7"/>
        <v>下呂市</v>
      </c>
      <c r="CL28" s="137">
        <f t="shared" si="17"/>
        <v>48.281255440509604</v>
      </c>
      <c r="CM28" s="75">
        <f t="shared" si="18"/>
        <v>0.15550548409519058</v>
      </c>
      <c r="CN28" s="76">
        <f t="shared" si="19"/>
        <v>35.718084325044721</v>
      </c>
      <c r="CO28" s="75">
        <f t="shared" si="20"/>
        <v>0.21020164272179509</v>
      </c>
      <c r="CP28" s="76">
        <f t="shared" si="8"/>
        <v>3.710301774758594</v>
      </c>
      <c r="CQ28" s="75">
        <f t="shared" si="21"/>
        <v>0</v>
      </c>
      <c r="CR28" s="76">
        <f t="shared" si="9"/>
        <v>8.8528693407062917</v>
      </c>
      <c r="CS28" s="75">
        <f t="shared" si="22"/>
        <v>0</v>
      </c>
      <c r="CT28" s="76">
        <f t="shared" si="10"/>
        <v>39.250048776076859</v>
      </c>
      <c r="CU28" s="77">
        <f t="shared" si="23"/>
        <v>0.10224191116027218</v>
      </c>
      <c r="CV28" s="18"/>
      <c r="CW28" s="1078">
        <f t="shared" si="24"/>
        <v>7.508</v>
      </c>
      <c r="CX28" s="1081">
        <f>VLOOKUP($AX28&amp;"_"&amp;$CW$14,データシート1!$A:$BS,MATCH($CW$12&amp;"_"&amp;CX$20,データシート1!$A$1:$BS$1,0),0)</f>
        <v>7.508</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4.0129999999999999</v>
      </c>
      <c r="DB28" s="1081">
        <f>VLOOKUP($AX28&amp;"_"&amp;$CW$14,データシート1!$A:$BS,MATCH($CW$12&amp;"_"&amp;DB$20,データシート1!$A$1:$BS$1,0),0)</f>
        <v>0</v>
      </c>
      <c r="DC28" s="1081">
        <f>VLOOKUP($AX28&amp;"_"&amp;$CW$14,データシート1!$A:$BS,MATCH($CW$12&amp;"_"&amp;DC$20,データシート1!$A$1:$BS$1,0),0)</f>
        <v>0</v>
      </c>
      <c r="DD28" s="1080">
        <f t="shared" si="11"/>
        <v>11.521000000000001</v>
      </c>
      <c r="DE28" s="18"/>
      <c r="DF28" s="138">
        <f>VLOOKUP($AX28&amp;"_"&amp;$DF$14,データシート1!$A:$BS,MATCH($DF$12&amp;"_"&amp;DF$20,データシート1!$A$1:$BS$1,0),0)</f>
        <v>2</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1</v>
      </c>
      <c r="DJ28" s="74">
        <f>VLOOKUP($AX28&amp;"_"&amp;$DF$14,データシート1!$A:$BS,MATCH($DF$12&amp;"_"&amp;DJ$20,データシート1!$A$1:$BS$1,0),0)</f>
        <v>0</v>
      </c>
      <c r="DK28" s="74">
        <f>VLOOKUP($AX28&amp;"_"&amp;$DF$14,データシート1!$A:$BS,MATCH($DF$12&amp;"_"&amp;DK$20,データシート1!$A$1:$BS$1,0),0)</f>
        <v>0</v>
      </c>
      <c r="DL28" s="78">
        <f t="shared" si="12"/>
        <v>3</v>
      </c>
      <c r="DM28" s="18"/>
      <c r="DN28" s="139">
        <f t="shared" si="26"/>
        <v>0.65</v>
      </c>
      <c r="DO28" s="140">
        <f t="shared" si="27"/>
        <v>0</v>
      </c>
      <c r="DP28" s="140">
        <f t="shared" si="13"/>
        <v>0</v>
      </c>
      <c r="DQ28" s="140">
        <f t="shared" si="13"/>
        <v>0.35</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07214</v>
      </c>
      <c r="AY29" s="20" t="str">
        <f>IF(IFERROR(比較地域マスタ!$Z14,"")=0,"",IFERROR(比較地域マスタ!$Z14,""))</f>
        <v>本宮市</v>
      </c>
      <c r="BB29" s="122" t="str">
        <f t="shared" si="0"/>
        <v>07214</v>
      </c>
      <c r="BC29" s="123" t="str">
        <f t="shared" si="0"/>
        <v>本宮市</v>
      </c>
      <c r="BD29" s="40">
        <f t="shared" si="14"/>
        <v>337.30100970121975</v>
      </c>
      <c r="BE29" s="40">
        <f t="shared" si="15"/>
        <v>192.35828945506211</v>
      </c>
      <c r="BF29" s="40">
        <f>VLOOKUP($AX29&amp;"_"&amp;$BC$14,データシート1!$A:$BS,MATCH($BC$12&amp;"_"&amp;BF$20,データシート1!$A$1:$BS$1,0),0)</f>
        <v>187.37870960810491</v>
      </c>
      <c r="BG29" s="40">
        <f>VLOOKUP($AX29&amp;"_"&amp;$BC$14,データシート1!$A:$BS,MATCH($BC$12&amp;"_"&amp;BG$20,データシート1!$A$1:$BS$1,0),0)</f>
        <v>2.8752231615695467</v>
      </c>
      <c r="BH29" s="40">
        <f>VLOOKUP($AX29&amp;"_"&amp;$BC$14,データシート1!$A:$BS,MATCH($BC$12&amp;"_"&amp;BH$20,データシート1!$A$1:$BS$1,0),0)</f>
        <v>2.1043566853876507</v>
      </c>
      <c r="BI29" s="40">
        <f>VLOOKUP($AX29&amp;"_"&amp;$BC$14,データシート1!$A:$BS,MATCH($BC$12&amp;"_"&amp;BI$20,データシート1!$A$1:$BS$1,0),0)</f>
        <v>38.176426994824304</v>
      </c>
      <c r="BJ29" s="40">
        <f>VLOOKUP($AX29&amp;"_"&amp;$BC$14,データシート1!$A:$BS,MATCH($BC$12&amp;"_"&amp;BJ$20,データシート1!$A$1:$BS$1,0),0)</f>
        <v>37.391433436150265</v>
      </c>
      <c r="BK29" s="40">
        <f t="shared" si="1"/>
        <v>67.456879393525142</v>
      </c>
      <c r="BL29" s="40">
        <f t="shared" si="2"/>
        <v>65.679316675814533</v>
      </c>
      <c r="BM29" s="40">
        <f>VLOOKUP($AX29&amp;"_"&amp;$BC$14,データシート1!$A:$BS,MATCH($BC$12&amp;"_"&amp;BM$20,データシート1!$A$1:$BS$1,0),0)</f>
        <v>30.418094828980614</v>
      </c>
      <c r="BN29" s="40">
        <f>VLOOKUP($AX29&amp;"_"&amp;$BC$14,データシート1!$A:$BS,MATCH($BC$12&amp;"_"&amp;BN$20,データシート1!$A$1:$BS$1,0),0)</f>
        <v>35.261221846833919</v>
      </c>
      <c r="BO29" s="40">
        <f>VLOOKUP($AX29&amp;"_"&amp;$BC$14,データシート1!$A:$BS,MATCH($BC$12&amp;"_"&amp;BO$20,データシート1!$A$1:$BS$1,0),0)</f>
        <v>1.7775627177106146</v>
      </c>
      <c r="BP29" s="40">
        <f>VLOOKUP($AX29&amp;"_"&amp;$BC$14,データシート1!$A:$BS,MATCH($BC$12&amp;"_"&amp;BP$20,データシート1!$A$1:$BS$1,0),0)</f>
        <v>0</v>
      </c>
      <c r="BQ29" s="40">
        <f>VLOOKUP($AX29&amp;"_"&amp;$BC$14,データシート1!$A:$BS,MATCH($BC$12&amp;"_"&amp;BQ$20,データシート1!$A$1:$BS$1,0),0)</f>
        <v>1.9179804216579699</v>
      </c>
      <c r="BR29" s="41">
        <f t="shared" si="3"/>
        <v>337.30100970121975</v>
      </c>
      <c r="BT29" s="134" t="str">
        <f t="shared" si="4"/>
        <v>本宮市</v>
      </c>
      <c r="BU29" s="38">
        <f t="shared" si="25"/>
        <v>337.30100970121975</v>
      </c>
      <c r="BV29" s="69">
        <f t="shared" si="16"/>
        <v>0.57028672883443932</v>
      </c>
      <c r="BW29" s="69">
        <f t="shared" si="5"/>
        <v>0.55552371389010791</v>
      </c>
      <c r="BX29" s="69">
        <f t="shared" si="5"/>
        <v>8.5242056171619847E-3</v>
      </c>
      <c r="BY29" s="69">
        <f t="shared" si="5"/>
        <v>6.2388093271694735E-3</v>
      </c>
      <c r="BZ29" s="69">
        <f t="shared" si="5"/>
        <v>0.11318207149347365</v>
      </c>
      <c r="CA29" s="69">
        <f t="shared" si="5"/>
        <v>0.1108547924871956</v>
      </c>
      <c r="CB29" s="69">
        <f t="shared" si="5"/>
        <v>0.1999901496093304</v>
      </c>
      <c r="CC29" s="69">
        <f t="shared" si="5"/>
        <v>0.19472018993952339</v>
      </c>
      <c r="CD29" s="69">
        <f t="shared" si="5"/>
        <v>9.0180859096522931E-2</v>
      </c>
      <c r="CE29" s="69">
        <f t="shared" si="5"/>
        <v>0.10453933084300046</v>
      </c>
      <c r="CF29" s="69">
        <f t="shared" si="5"/>
        <v>5.26995966980702E-3</v>
      </c>
      <c r="CG29" s="69">
        <f t="shared" si="5"/>
        <v>0</v>
      </c>
      <c r="CH29" s="69">
        <f t="shared" si="5"/>
        <v>5.6862575755611032E-3</v>
      </c>
      <c r="CI29" s="135">
        <f t="shared" si="6"/>
        <v>1</v>
      </c>
      <c r="CK29" s="136" t="str">
        <f t="shared" si="7"/>
        <v>本宮市</v>
      </c>
      <c r="CL29" s="137">
        <f t="shared" si="17"/>
        <v>192.35828945506211</v>
      </c>
      <c r="CM29" s="75">
        <f t="shared" si="18"/>
        <v>0.56501854070287283</v>
      </c>
      <c r="CN29" s="76">
        <f t="shared" si="19"/>
        <v>187.37870960810491</v>
      </c>
      <c r="CO29" s="75">
        <f t="shared" si="20"/>
        <v>0.58003388019542046</v>
      </c>
      <c r="CP29" s="76">
        <f t="shared" si="8"/>
        <v>2.8752231615695467</v>
      </c>
      <c r="CQ29" s="75">
        <f t="shared" si="21"/>
        <v>0</v>
      </c>
      <c r="CR29" s="76">
        <f t="shared" si="9"/>
        <v>2.1043566853876507</v>
      </c>
      <c r="CS29" s="75">
        <f t="shared" si="22"/>
        <v>0</v>
      </c>
      <c r="CT29" s="76">
        <f t="shared" si="10"/>
        <v>38.176426994824304</v>
      </c>
      <c r="CU29" s="77">
        <f t="shared" si="23"/>
        <v>8.9269747545050071E-2</v>
      </c>
      <c r="CV29" s="18"/>
      <c r="CW29" s="1078">
        <f t="shared" si="24"/>
        <v>108.68600000000001</v>
      </c>
      <c r="CX29" s="1081">
        <f>VLOOKUP($AX29&amp;"_"&amp;$CW$14,データシート1!$A:$BS,MATCH($CW$12&amp;"_"&amp;CX$20,データシート1!$A$1:$BS$1,0),0)</f>
        <v>108.68600000000001</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3.4079999999999999</v>
      </c>
      <c r="DB29" s="1081">
        <f>VLOOKUP($AX29&amp;"_"&amp;$CW$14,データシート1!$A:$BS,MATCH($CW$12&amp;"_"&amp;DB$20,データシート1!$A$1:$BS$1,0),0)</f>
        <v>0</v>
      </c>
      <c r="DC29" s="1081">
        <f>VLOOKUP($AX29&amp;"_"&amp;$CW$14,データシート1!$A:$BS,MATCH($CW$12&amp;"_"&amp;DC$20,データシート1!$A$1:$BS$1,0),0)</f>
        <v>0</v>
      </c>
      <c r="DD29" s="1080">
        <f t="shared" si="11"/>
        <v>112.09400000000001</v>
      </c>
      <c r="DE29" s="18"/>
      <c r="DF29" s="138">
        <f>VLOOKUP($AX29&amp;"_"&amp;$DF$14,データシート1!$A:$BS,MATCH($DF$12&amp;"_"&amp;DF$20,データシート1!$A$1:$BS$1,0),0)</f>
        <v>12</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1</v>
      </c>
      <c r="DJ29" s="74">
        <f>VLOOKUP($AX29&amp;"_"&amp;$DF$14,データシート1!$A:$BS,MATCH($DF$12&amp;"_"&amp;DJ$20,データシート1!$A$1:$BS$1,0),0)</f>
        <v>0</v>
      </c>
      <c r="DK29" s="74">
        <f>VLOOKUP($AX29&amp;"_"&amp;$DF$14,データシート1!$A:$BS,MATCH($DF$12&amp;"_"&amp;DK$20,データシート1!$A$1:$BS$1,0),0)</f>
        <v>0</v>
      </c>
      <c r="DL29" s="78">
        <f t="shared" si="12"/>
        <v>13</v>
      </c>
      <c r="DM29" s="18"/>
      <c r="DN29" s="139">
        <f t="shared" si="26"/>
        <v>0.97</v>
      </c>
      <c r="DO29" s="140">
        <f t="shared" si="27"/>
        <v>0</v>
      </c>
      <c r="DP29" s="140">
        <f t="shared" si="13"/>
        <v>0</v>
      </c>
      <c r="DQ29" s="140">
        <f t="shared" si="13"/>
        <v>0.03</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19213</v>
      </c>
      <c r="AY30" s="20" t="str">
        <f>IF(IFERROR(比較地域マスタ!$Z15,"")=0,"",IFERROR(比較地域マスタ!$Z15,""))</f>
        <v>甲州市</v>
      </c>
      <c r="BB30" s="122" t="str">
        <f t="shared" si="0"/>
        <v>19213</v>
      </c>
      <c r="BC30" s="123" t="str">
        <f t="shared" si="0"/>
        <v>甲州市</v>
      </c>
      <c r="BD30" s="40">
        <f t="shared" si="14"/>
        <v>164.46823231096934</v>
      </c>
      <c r="BE30" s="40">
        <f t="shared" si="15"/>
        <v>19.650294756779097</v>
      </c>
      <c r="BF30" s="40">
        <f>VLOOKUP($AX30&amp;"_"&amp;$BC$14,データシート1!$A:$BS,MATCH($BC$12&amp;"_"&amp;BF$20,データシート1!$A$1:$BS$1,0),0)</f>
        <v>11.79204756549259</v>
      </c>
      <c r="BG30" s="40">
        <f>VLOOKUP($AX30&amp;"_"&amp;$BC$14,データシート1!$A:$BS,MATCH($BC$12&amp;"_"&amp;BG$20,データシート1!$A$1:$BS$1,0),0)</f>
        <v>2.1175521117535858</v>
      </c>
      <c r="BH30" s="40">
        <f>VLOOKUP($AX30&amp;"_"&amp;$BC$14,データシート1!$A:$BS,MATCH($BC$12&amp;"_"&amp;BH$20,データシート1!$A$1:$BS$1,0),0)</f>
        <v>5.7406950795329221</v>
      </c>
      <c r="BI30" s="40">
        <f>VLOOKUP($AX30&amp;"_"&amp;$BC$14,データシート1!$A:$BS,MATCH($BC$12&amp;"_"&amp;BI$20,データシート1!$A$1:$BS$1,0),0)</f>
        <v>30.279907081678093</v>
      </c>
      <c r="BJ30" s="40">
        <f>VLOOKUP($AX30&amp;"_"&amp;$BC$14,データシート1!$A:$BS,MATCH($BC$12&amp;"_"&amp;BJ$20,データシート1!$A$1:$BS$1,0),0)</f>
        <v>37.195206918803365</v>
      </c>
      <c r="BK30" s="40">
        <f t="shared" si="1"/>
        <v>73.649479647118056</v>
      </c>
      <c r="BL30" s="40">
        <f t="shared" si="2"/>
        <v>71.835182873841916</v>
      </c>
      <c r="BM30" s="40">
        <f>VLOOKUP($AX30&amp;"_"&amp;$BC$14,データシート1!$A:$BS,MATCH($BC$12&amp;"_"&amp;BM$20,データシート1!$A$1:$BS$1,0),0)</f>
        <v>29.694587512704249</v>
      </c>
      <c r="BN30" s="40">
        <f>VLOOKUP($AX30&amp;"_"&amp;$BC$14,データシート1!$A:$BS,MATCH($BC$12&amp;"_"&amp;BN$20,データシート1!$A$1:$BS$1,0),0)</f>
        <v>42.140595361137663</v>
      </c>
      <c r="BO30" s="40">
        <f>VLOOKUP($AX30&amp;"_"&amp;$BC$14,データシート1!$A:$BS,MATCH($BC$12&amp;"_"&amp;BO$20,データシート1!$A$1:$BS$1,0),0)</f>
        <v>1.8142967732761339</v>
      </c>
      <c r="BP30" s="40">
        <f>VLOOKUP($AX30&amp;"_"&amp;$BC$14,データシート1!$A:$BS,MATCH($BC$12&amp;"_"&amp;BP$20,データシート1!$A$1:$BS$1,0),0)</f>
        <v>0</v>
      </c>
      <c r="BQ30" s="40">
        <f>VLOOKUP($AX30&amp;"_"&amp;$BC$14,データシート1!$A:$BS,MATCH($BC$12&amp;"_"&amp;BQ$20,データシート1!$A$1:$BS$1,0),0)</f>
        <v>3.6933439065907501</v>
      </c>
      <c r="BR30" s="41">
        <f t="shared" si="3"/>
        <v>164.46823231096934</v>
      </c>
      <c r="BT30" s="134" t="str">
        <f t="shared" si="4"/>
        <v>甲州市</v>
      </c>
      <c r="BU30" s="38">
        <f t="shared" si="25"/>
        <v>164.46823231096934</v>
      </c>
      <c r="BV30" s="69">
        <f t="shared" si="16"/>
        <v>0.11947775251590945</v>
      </c>
      <c r="BW30" s="69">
        <f t="shared" si="5"/>
        <v>7.1698025812040725E-2</v>
      </c>
      <c r="BX30" s="69">
        <f t="shared" si="5"/>
        <v>1.2875143618919737E-2</v>
      </c>
      <c r="BY30" s="69">
        <f t="shared" si="5"/>
        <v>3.4904583084948995E-2</v>
      </c>
      <c r="BZ30" s="69">
        <f t="shared" si="5"/>
        <v>0.1841079377835482</v>
      </c>
      <c r="CA30" s="69">
        <f t="shared" si="5"/>
        <v>0.22615435452894206</v>
      </c>
      <c r="CB30" s="69">
        <f t="shared" si="5"/>
        <v>0.44780367984903519</v>
      </c>
      <c r="CC30" s="69">
        <f t="shared" si="5"/>
        <v>0.43677238980728567</v>
      </c>
      <c r="CD30" s="69">
        <f t="shared" si="5"/>
        <v>0.18054907683666852</v>
      </c>
      <c r="CE30" s="69">
        <f t="shared" si="5"/>
        <v>0.25622331297061712</v>
      </c>
      <c r="CF30" s="69">
        <f t="shared" si="5"/>
        <v>1.1031290041749466E-2</v>
      </c>
      <c r="CG30" s="69">
        <f t="shared" si="5"/>
        <v>0</v>
      </c>
      <c r="CH30" s="69">
        <f t="shared" si="5"/>
        <v>2.2456275322565254E-2</v>
      </c>
      <c r="CI30" s="135">
        <f t="shared" si="6"/>
        <v>1</v>
      </c>
      <c r="CK30" s="136" t="str">
        <f t="shared" si="7"/>
        <v>甲州市</v>
      </c>
      <c r="CL30" s="137">
        <f t="shared" si="17"/>
        <v>19.650294756779097</v>
      </c>
      <c r="CM30" s="75">
        <f t="shared" si="18"/>
        <v>0.13730073942372925</v>
      </c>
      <c r="CN30" s="76">
        <f t="shared" si="19"/>
        <v>11.79204756549259</v>
      </c>
      <c r="CO30" s="75">
        <f t="shared" si="20"/>
        <v>0.22879826298320197</v>
      </c>
      <c r="CP30" s="76">
        <f t="shared" si="8"/>
        <v>2.1175521117535858</v>
      </c>
      <c r="CQ30" s="75">
        <f t="shared" si="21"/>
        <v>0</v>
      </c>
      <c r="CR30" s="76">
        <f t="shared" si="9"/>
        <v>5.7406950795329221</v>
      </c>
      <c r="CS30" s="75">
        <f t="shared" si="22"/>
        <v>0</v>
      </c>
      <c r="CT30" s="76">
        <f t="shared" si="10"/>
        <v>30.279907081678093</v>
      </c>
      <c r="CU30" s="77">
        <f t="shared" si="23"/>
        <v>0</v>
      </c>
      <c r="CV30" s="18"/>
      <c r="CW30" s="1078">
        <f t="shared" si="24"/>
        <v>2.698</v>
      </c>
      <c r="CX30" s="1081">
        <f>VLOOKUP($AX30&amp;"_"&amp;$CW$14,データシート1!$A:$BS,MATCH($CW$12&amp;"_"&amp;CX$20,データシート1!$A$1:$BS$1,0),0)</f>
        <v>2.698</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2.698</v>
      </c>
      <c r="DE30" s="18"/>
      <c r="DF30" s="138">
        <f>VLOOKUP($AX30&amp;"_"&amp;$DF$14,データシート1!$A:$BS,MATCH($DF$12&amp;"_"&amp;DF$20,データシート1!$A$1:$BS$1,0),0)</f>
        <v>1</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1</v>
      </c>
      <c r="DM30" s="18"/>
      <c r="DN30" s="139">
        <f t="shared" si="26"/>
        <v>1</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06213</v>
      </c>
      <c r="AY31" s="20" t="str">
        <f>IF(IFERROR(比較地域マスタ!$Z16,"")=0,"",IFERROR(比較地域マスタ!$Z16,""))</f>
        <v>南陽市</v>
      </c>
      <c r="BB31" s="122" t="str">
        <f t="shared" si="0"/>
        <v>06213</v>
      </c>
      <c r="BC31" s="123" t="str">
        <f t="shared" si="0"/>
        <v>南陽市</v>
      </c>
      <c r="BD31" s="40">
        <f t="shared" si="14"/>
        <v>174.57907587329035</v>
      </c>
      <c r="BE31" s="40">
        <f t="shared" si="15"/>
        <v>33.124044759842889</v>
      </c>
      <c r="BF31" s="40">
        <f>VLOOKUP($AX31&amp;"_"&amp;$BC$14,データシート1!$A:$BS,MATCH($BC$12&amp;"_"&amp;BF$20,データシート1!$A$1:$BS$1,0),0)</f>
        <v>26.8314643988369</v>
      </c>
      <c r="BG31" s="40">
        <f>VLOOKUP($AX31&amp;"_"&amp;$BC$14,データシート1!$A:$BS,MATCH($BC$12&amp;"_"&amp;BG$20,データシート1!$A$1:$BS$1,0),0)</f>
        <v>2.1199695324413281</v>
      </c>
      <c r="BH31" s="40">
        <f>VLOOKUP($AX31&amp;"_"&amp;$BC$14,データシート1!$A:$BS,MATCH($BC$12&amp;"_"&amp;BH$20,データシート1!$A$1:$BS$1,0),0)</f>
        <v>4.1726108285646601</v>
      </c>
      <c r="BI31" s="40">
        <f>VLOOKUP($AX31&amp;"_"&amp;$BC$14,データシート1!$A:$BS,MATCH($BC$12&amp;"_"&amp;BI$20,データシート1!$A$1:$BS$1,0),0)</f>
        <v>34.611225547132456</v>
      </c>
      <c r="BJ31" s="40">
        <f>VLOOKUP($AX31&amp;"_"&amp;$BC$14,データシート1!$A:$BS,MATCH($BC$12&amp;"_"&amp;BJ$20,データシート1!$A$1:$BS$1,0),0)</f>
        <v>44.776782534865973</v>
      </c>
      <c r="BK31" s="40">
        <f t="shared" si="1"/>
        <v>57.415135036721693</v>
      </c>
      <c r="BL31" s="40">
        <f t="shared" si="2"/>
        <v>55.602607158577129</v>
      </c>
      <c r="BM31" s="40">
        <f>VLOOKUP($AX31&amp;"_"&amp;$BC$14,データシート1!$A:$BS,MATCH($BC$12&amp;"_"&amp;BM$20,データシート1!$A$1:$BS$1,0),0)</f>
        <v>28.617023424633075</v>
      </c>
      <c r="BN31" s="40">
        <f>VLOOKUP($AX31&amp;"_"&amp;$BC$14,データシート1!$A:$BS,MATCH($BC$12&amp;"_"&amp;BN$20,データシート1!$A$1:$BS$1,0),0)</f>
        <v>26.985583733944051</v>
      </c>
      <c r="BO31" s="40">
        <f>VLOOKUP($AX31&amp;"_"&amp;$BC$14,データシート1!$A:$BS,MATCH($BC$12&amp;"_"&amp;BO$20,データシート1!$A$1:$BS$1,0),0)</f>
        <v>1.8125278781445679</v>
      </c>
      <c r="BP31" s="40">
        <f>VLOOKUP($AX31&amp;"_"&amp;$BC$14,データシート1!$A:$BS,MATCH($BC$12&amp;"_"&amp;BP$20,データシート1!$A$1:$BS$1,0),0)</f>
        <v>0</v>
      </c>
      <c r="BQ31" s="40">
        <f>VLOOKUP($AX31&amp;"_"&amp;$BC$14,データシート1!$A:$BS,MATCH($BC$12&amp;"_"&amp;BQ$20,データシート1!$A$1:$BS$1,0),0)</f>
        <v>4.6518879947273319</v>
      </c>
      <c r="BR31" s="41">
        <f t="shared" si="3"/>
        <v>174.57907587329035</v>
      </c>
      <c r="BT31" s="134" t="str">
        <f t="shared" si="4"/>
        <v>南陽市</v>
      </c>
      <c r="BU31" s="38">
        <f t="shared" si="25"/>
        <v>174.57907587329035</v>
      </c>
      <c r="BV31" s="69">
        <f t="shared" si="16"/>
        <v>0.18973662561877891</v>
      </c>
      <c r="BW31" s="69">
        <f t="shared" si="5"/>
        <v>0.1536923268989647</v>
      </c>
      <c r="BX31" s="69">
        <f t="shared" si="5"/>
        <v>1.2143319706767172E-2</v>
      </c>
      <c r="BY31" s="69">
        <f t="shared" si="5"/>
        <v>2.3900979013047045E-2</v>
      </c>
      <c r="BZ31" s="69">
        <f t="shared" si="5"/>
        <v>0.19825529132857431</v>
      </c>
      <c r="CA31" s="69">
        <f t="shared" si="5"/>
        <v>0.25648424538210413</v>
      </c>
      <c r="CB31" s="69">
        <f t="shared" si="5"/>
        <v>0.32887752870449177</v>
      </c>
      <c r="CC31" s="69">
        <f t="shared" si="5"/>
        <v>0.31849525425907027</v>
      </c>
      <c r="CD31" s="69">
        <f t="shared" si="5"/>
        <v>0.16392012205061354</v>
      </c>
      <c r="CE31" s="69">
        <f t="shared" si="5"/>
        <v>0.1545751322084567</v>
      </c>
      <c r="CF31" s="69">
        <f t="shared" si="5"/>
        <v>1.0382274445421525E-2</v>
      </c>
      <c r="CG31" s="69">
        <f t="shared" si="5"/>
        <v>0</v>
      </c>
      <c r="CH31" s="69">
        <f t="shared" si="5"/>
        <v>2.6646308966050872E-2</v>
      </c>
      <c r="CI31" s="135">
        <f t="shared" si="6"/>
        <v>1</v>
      </c>
      <c r="CK31" s="136" t="str">
        <f t="shared" si="7"/>
        <v>南陽市</v>
      </c>
      <c r="CL31" s="137">
        <f t="shared" si="17"/>
        <v>33.124044759842889</v>
      </c>
      <c r="CM31" s="75">
        <f t="shared" si="18"/>
        <v>0.37265980315800507</v>
      </c>
      <c r="CN31" s="76">
        <f t="shared" si="19"/>
        <v>26.8314643988369</v>
      </c>
      <c r="CO31" s="75">
        <f t="shared" si="20"/>
        <v>0.46005688755978191</v>
      </c>
      <c r="CP31" s="76">
        <f t="shared" si="8"/>
        <v>2.1199695324413281</v>
      </c>
      <c r="CQ31" s="75">
        <f t="shared" si="21"/>
        <v>0</v>
      </c>
      <c r="CR31" s="76">
        <f t="shared" si="9"/>
        <v>4.1726108285646601</v>
      </c>
      <c r="CS31" s="75">
        <f t="shared" si="22"/>
        <v>0</v>
      </c>
      <c r="CT31" s="76">
        <f t="shared" si="10"/>
        <v>34.611225547132456</v>
      </c>
      <c r="CU31" s="77">
        <f t="shared" si="23"/>
        <v>0</v>
      </c>
      <c r="CV31" s="18"/>
      <c r="CW31" s="1078">
        <f t="shared" si="24"/>
        <v>12.343999999999999</v>
      </c>
      <c r="CX31" s="1081">
        <f>VLOOKUP($AX31&amp;"_"&amp;$CW$14,データシート1!$A:$BS,MATCH($CW$12&amp;"_"&amp;CX$20,データシート1!$A$1:$BS$1,0),0)</f>
        <v>12.343999999999999</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12.343999999999999</v>
      </c>
      <c r="DE31" s="18"/>
      <c r="DF31" s="138">
        <f>VLOOKUP($AX31&amp;"_"&amp;$DF$14,データシート1!$A:$BS,MATCH($DF$12&amp;"_"&amp;DF$20,データシート1!$A$1:$BS$1,0),0)</f>
        <v>2</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2</v>
      </c>
      <c r="DM31" s="18"/>
      <c r="DN31" s="139">
        <f t="shared" si="26"/>
        <v>1</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46221</v>
      </c>
      <c r="AY32" s="20" t="str">
        <f>IF(IFERROR(比較地域マスタ!$Z17,"")=0,"",IFERROR(比較地域マスタ!$Z17,""))</f>
        <v>志布志市</v>
      </c>
      <c r="AZ32" s="18"/>
      <c r="BA32" s="18"/>
      <c r="BB32" s="122" t="str">
        <f t="shared" si="0"/>
        <v>46221</v>
      </c>
      <c r="BC32" s="123" t="str">
        <f t="shared" si="0"/>
        <v>志布志市</v>
      </c>
      <c r="BD32" s="40">
        <f t="shared" si="14"/>
        <v>357.20663506689721</v>
      </c>
      <c r="BE32" s="40">
        <f t="shared" si="15"/>
        <v>153.10609489456613</v>
      </c>
      <c r="BF32" s="40">
        <f>VLOOKUP($AX32&amp;"_"&amp;$BC$14,データシート1!$A:$BS,MATCH($BC$12&amp;"_"&amp;BF$20,データシート1!$A$1:$BS$1,0),0)</f>
        <v>109.7459184750175</v>
      </c>
      <c r="BG32" s="40">
        <f>VLOOKUP($AX32&amp;"_"&amp;$BC$14,データシート1!$A:$BS,MATCH($BC$12&amp;"_"&amp;BG$20,データシート1!$A$1:$BS$1,0),0)</f>
        <v>2.2839023561643441</v>
      </c>
      <c r="BH32" s="40">
        <f>VLOOKUP($AX32&amp;"_"&amp;$BC$14,データシート1!$A:$BS,MATCH($BC$12&amp;"_"&amp;BH$20,データシート1!$A$1:$BS$1,0),0)</f>
        <v>41.07627406338429</v>
      </c>
      <c r="BI32" s="40">
        <f>VLOOKUP($AX32&amp;"_"&amp;$BC$14,データシート1!$A:$BS,MATCH($BC$12&amp;"_"&amp;BI$20,データシート1!$A$1:$BS$1,0),0)</f>
        <v>31.140771223188665</v>
      </c>
      <c r="BJ32" s="40">
        <f>VLOOKUP($AX32&amp;"_"&amp;$BC$14,データシート1!$A:$BS,MATCH($BC$12&amp;"_"&amp;BJ$20,データシート1!$A$1:$BS$1,0),0)</f>
        <v>31.32994801189054</v>
      </c>
      <c r="BK32" s="40">
        <f t="shared" si="1"/>
        <v>141.62982093725185</v>
      </c>
      <c r="BL32" s="40">
        <f t="shared" si="2"/>
        <v>79.579308031076181</v>
      </c>
      <c r="BM32" s="40">
        <f>VLOOKUP($AX32&amp;"_"&amp;$BC$14,データシート1!$A:$BS,MATCH($BC$12&amp;"_"&amp;BM$20,データシート1!$A$1:$BS$1,0),0)</f>
        <v>28.999068874040127</v>
      </c>
      <c r="BN32" s="40">
        <f>VLOOKUP($AX32&amp;"_"&amp;$BC$14,データシート1!$A:$BS,MATCH($BC$12&amp;"_"&amp;BN$20,データシート1!$A$1:$BS$1,0),0)</f>
        <v>50.580239157036061</v>
      </c>
      <c r="BO32" s="40">
        <f>VLOOKUP($AX32&amp;"_"&amp;$BC$14,データシート1!$A:$BS,MATCH($BC$12&amp;"_"&amp;BO$20,データシート1!$A$1:$BS$1,0),0)</f>
        <v>1.8069853400656615</v>
      </c>
      <c r="BP32" s="40">
        <f>VLOOKUP($AX32&amp;"_"&amp;$BC$14,データシート1!$A:$BS,MATCH($BC$12&amp;"_"&amp;BP$20,データシート1!$A$1:$BS$1,0),0)</f>
        <v>60.243527566110018</v>
      </c>
      <c r="BQ32" s="40">
        <f>VLOOKUP($AX32&amp;"_"&amp;$BC$14,データシート1!$A:$BS,MATCH($BC$12&amp;"_"&amp;BQ$20,データシート1!$A$1:$BS$1,0),0)</f>
        <v>0</v>
      </c>
      <c r="BR32" s="41">
        <f t="shared" si="3"/>
        <v>357.20663506689721</v>
      </c>
      <c r="BS32" s="23"/>
      <c r="BT32" s="134" t="str">
        <f t="shared" si="4"/>
        <v>志布志市</v>
      </c>
      <c r="BU32" s="38">
        <f t="shared" si="25"/>
        <v>357.20663506689721</v>
      </c>
      <c r="BV32" s="69">
        <f t="shared" si="16"/>
        <v>0.42862052342866647</v>
      </c>
      <c r="BW32" s="69">
        <f t="shared" si="5"/>
        <v>0.30723370649166254</v>
      </c>
      <c r="BX32" s="69">
        <f t="shared" si="5"/>
        <v>6.3937848067593082E-3</v>
      </c>
      <c r="BY32" s="69">
        <f t="shared" si="5"/>
        <v>0.11499303213024466</v>
      </c>
      <c r="BZ32" s="69">
        <f t="shared" si="5"/>
        <v>8.7178591230133953E-2</v>
      </c>
      <c r="CA32" s="69">
        <f t="shared" si="5"/>
        <v>8.7708191663413829E-2</v>
      </c>
      <c r="CB32" s="69">
        <f t="shared" si="5"/>
        <v>0.39649269367778567</v>
      </c>
      <c r="CC32" s="69">
        <f t="shared" si="5"/>
        <v>0.22278227843156573</v>
      </c>
      <c r="CD32" s="69">
        <f t="shared" si="5"/>
        <v>8.1182895353019452E-2</v>
      </c>
      <c r="CE32" s="69">
        <f t="shared" si="5"/>
        <v>0.14159938307854628</v>
      </c>
      <c r="CF32" s="69">
        <f t="shared" si="5"/>
        <v>5.0586555866389531E-3</v>
      </c>
      <c r="CG32" s="69">
        <f t="shared" si="5"/>
        <v>0.16865175965958104</v>
      </c>
      <c r="CH32" s="69">
        <f t="shared" si="5"/>
        <v>0</v>
      </c>
      <c r="CI32" s="135">
        <f t="shared" si="6"/>
        <v>1</v>
      </c>
      <c r="CJ32" s="18"/>
      <c r="CK32" s="136" t="str">
        <f t="shared" si="7"/>
        <v>志布志市</v>
      </c>
      <c r="CL32" s="137">
        <f t="shared" si="17"/>
        <v>153.10609489456613</v>
      </c>
      <c r="CM32" s="75">
        <f t="shared" si="18"/>
        <v>0.4327848610183036</v>
      </c>
      <c r="CN32" s="76">
        <f t="shared" si="19"/>
        <v>109.7459184750175</v>
      </c>
      <c r="CO32" s="75">
        <f t="shared" si="20"/>
        <v>0.52402859987081474</v>
      </c>
      <c r="CP32" s="76">
        <f t="shared" si="8"/>
        <v>2.2839023561643441</v>
      </c>
      <c r="CQ32" s="75">
        <f t="shared" si="21"/>
        <v>0</v>
      </c>
      <c r="CR32" s="76">
        <f t="shared" si="9"/>
        <v>41.07627406338429</v>
      </c>
      <c r="CS32" s="75">
        <f t="shared" si="22"/>
        <v>0.21306703686159309</v>
      </c>
      <c r="CT32" s="76">
        <f t="shared" si="10"/>
        <v>31.140771223188665</v>
      </c>
      <c r="CU32" s="77">
        <f t="shared" si="23"/>
        <v>0</v>
      </c>
      <c r="CV32" s="18"/>
      <c r="CW32" s="1078">
        <f t="shared" si="24"/>
        <v>66.262</v>
      </c>
      <c r="CX32" s="1081">
        <f>VLOOKUP($AX32&amp;"_"&amp;$CW$14,データシート1!$A:$BS,MATCH($CW$12&amp;"_"&amp;CX$20,データシート1!$A$1:$BS$1,0),0)</f>
        <v>57.51</v>
      </c>
      <c r="CY32" s="1081">
        <f>VLOOKUP($AX32&amp;"_"&amp;$CW$14,データシート1!$A:$BS,MATCH($CW$12&amp;"_"&amp;CY$20,データシート1!$A$1:$BS$1,0),0)</f>
        <v>0</v>
      </c>
      <c r="CZ32" s="1081">
        <f>VLOOKUP($AX32&amp;"_"&amp;$CW$14,データシート1!$A:$BS,MATCH($CW$12&amp;"_"&amp;CZ$20,データシート1!$A$1:$BS$1,0),0)</f>
        <v>8.7520000000000007</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66.262</v>
      </c>
      <c r="DE32" s="18"/>
      <c r="DF32" s="138">
        <f>VLOOKUP($AX32&amp;"_"&amp;$DF$14,データシート1!$A:$BS,MATCH($DF$12&amp;"_"&amp;DF$20,データシート1!$A$1:$BS$1,0),0)</f>
        <v>8</v>
      </c>
      <c r="DG32" s="74">
        <f>VLOOKUP($AX32&amp;"_"&amp;$DF$14,データシート1!$A:$BS,MATCH($DF$12&amp;"_"&amp;DG$20,データシート1!$A$1:$BS$1,0),0)</f>
        <v>0</v>
      </c>
      <c r="DH32" s="74">
        <f>VLOOKUP($AX32&amp;"_"&amp;$DF$14,データシート1!$A:$BS,MATCH($DF$12&amp;"_"&amp;DH$20,データシート1!$A$1:$BS$1,0),0)</f>
        <v>2</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10</v>
      </c>
      <c r="DM32" s="18"/>
      <c r="DN32" s="139">
        <f t="shared" si="26"/>
        <v>0.87</v>
      </c>
      <c r="DO32" s="140">
        <f t="shared" si="27"/>
        <v>0</v>
      </c>
      <c r="DP32" s="140">
        <f t="shared" si="13"/>
        <v>0.13</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28301</v>
      </c>
      <c r="AY33" s="20" t="str">
        <f>IF(IFERROR(比較地域マスタ!$Z18,"")=0,"",IFERROR(比較地域マスタ!$Z18,""))</f>
        <v>猪名川町</v>
      </c>
      <c r="BB33" s="122" t="str">
        <f t="shared" si="0"/>
        <v>28301</v>
      </c>
      <c r="BC33" s="123" t="str">
        <f t="shared" si="0"/>
        <v>猪名川町</v>
      </c>
      <c r="BD33" s="40">
        <f t="shared" si="14"/>
        <v>104.30589088463002</v>
      </c>
      <c r="BE33" s="40">
        <f t="shared" si="15"/>
        <v>17.596698411690696</v>
      </c>
      <c r="BF33" s="40">
        <f>VLOOKUP($AX33&amp;"_"&amp;$BC$14,データシート1!$A:$BS,MATCH($BC$12&amp;"_"&amp;BF$20,データシート1!$A$1:$BS$1,0),0)</f>
        <v>13.78067927154707</v>
      </c>
      <c r="BG33" s="40">
        <f>VLOOKUP($AX33&amp;"_"&amp;$BC$14,データシート1!$A:$BS,MATCH($BC$12&amp;"_"&amp;BG$20,データシート1!$A$1:$BS$1,0),0)</f>
        <v>0.63540334141680754</v>
      </c>
      <c r="BH33" s="40">
        <f>VLOOKUP($AX33&amp;"_"&amp;$BC$14,データシート1!$A:$BS,MATCH($BC$12&amp;"_"&amp;BH$20,データシート1!$A$1:$BS$1,0),0)</f>
        <v>3.1806157987268193</v>
      </c>
      <c r="BI33" s="40">
        <f>VLOOKUP($AX33&amp;"_"&amp;$BC$14,データシート1!$A:$BS,MATCH($BC$12&amp;"_"&amp;BI$20,データシート1!$A$1:$BS$1,0),0)</f>
        <v>20.660799797513111</v>
      </c>
      <c r="BJ33" s="40">
        <f>VLOOKUP($AX33&amp;"_"&amp;$BC$14,データシート1!$A:$BS,MATCH($BC$12&amp;"_"&amp;BJ$20,データシート1!$A$1:$BS$1,0),0)</f>
        <v>24.645034249922784</v>
      </c>
      <c r="BK33" s="40">
        <f t="shared" si="1"/>
        <v>36.551269625379575</v>
      </c>
      <c r="BL33" s="40">
        <f t="shared" si="2"/>
        <v>34.753246687313847</v>
      </c>
      <c r="BM33" s="40">
        <f>VLOOKUP($AX33&amp;"_"&amp;$BC$14,データシート1!$A:$BS,MATCH($BC$12&amp;"_"&amp;BM$20,データシート1!$A$1:$BS$1,0),0)</f>
        <v>22.155837197847855</v>
      </c>
      <c r="BN33" s="40">
        <f>VLOOKUP($AX33&amp;"_"&amp;$BC$14,データシート1!$A:$BS,MATCH($BC$12&amp;"_"&amp;BN$20,データシート1!$A$1:$BS$1,0),0)</f>
        <v>12.597409489465996</v>
      </c>
      <c r="BO33" s="40">
        <f>VLOOKUP($AX33&amp;"_"&amp;$BC$14,データシート1!$A:$BS,MATCH($BC$12&amp;"_"&amp;BO$20,データシート1!$A$1:$BS$1,0),0)</f>
        <v>1.7980229380657273</v>
      </c>
      <c r="BP33" s="40">
        <f>VLOOKUP($AX33&amp;"_"&amp;$BC$14,データシート1!$A:$BS,MATCH($BC$12&amp;"_"&amp;BP$20,データシート1!$A$1:$BS$1,0),0)</f>
        <v>0</v>
      </c>
      <c r="BQ33" s="40">
        <f>VLOOKUP($AX33&amp;"_"&amp;$BC$14,データシート1!$A:$BS,MATCH($BC$12&amp;"_"&amp;BQ$20,データシート1!$A$1:$BS$1,0),0)</f>
        <v>4.8520888001238536</v>
      </c>
      <c r="BR33" s="41">
        <f t="shared" si="3"/>
        <v>104.30589088463002</v>
      </c>
      <c r="BT33" s="134" t="str">
        <f t="shared" si="4"/>
        <v>猪名川町</v>
      </c>
      <c r="BU33" s="38">
        <f t="shared" si="25"/>
        <v>104.30589088463002</v>
      </c>
      <c r="BV33" s="69">
        <f t="shared" si="16"/>
        <v>0.16870282457156652</v>
      </c>
      <c r="BW33" s="69">
        <f t="shared" si="5"/>
        <v>0.13211793844692352</v>
      </c>
      <c r="BX33" s="69">
        <f t="shared" si="5"/>
        <v>6.0917301604720515E-3</v>
      </c>
      <c r="BY33" s="69">
        <f t="shared" si="5"/>
        <v>3.0493155964170942E-2</v>
      </c>
      <c r="BZ33" s="69">
        <f t="shared" si="5"/>
        <v>0.19807893516163411</v>
      </c>
      <c r="CA33" s="69">
        <f t="shared" si="5"/>
        <v>0.23627653281042393</v>
      </c>
      <c r="CB33" s="69">
        <f t="shared" si="5"/>
        <v>0.35042382856216592</v>
      </c>
      <c r="CC33" s="69">
        <f t="shared" si="5"/>
        <v>0.33318584782285682</v>
      </c>
      <c r="CD33" s="69">
        <f t="shared" si="5"/>
        <v>0.21241213712803469</v>
      </c>
      <c r="CE33" s="69">
        <f t="shared" si="5"/>
        <v>0.12077371069482218</v>
      </c>
      <c r="CF33" s="69">
        <f t="shared" si="5"/>
        <v>1.7237980739309086E-2</v>
      </c>
      <c r="CG33" s="69">
        <f t="shared" si="5"/>
        <v>0</v>
      </c>
      <c r="CH33" s="69">
        <f t="shared" si="5"/>
        <v>4.6517878894209538E-2</v>
      </c>
      <c r="CI33" s="135">
        <f t="shared" si="6"/>
        <v>1</v>
      </c>
      <c r="CK33" s="136" t="str">
        <f t="shared" si="7"/>
        <v>猪名川町</v>
      </c>
      <c r="CL33" s="137">
        <f t="shared" si="17"/>
        <v>17.596698411690696</v>
      </c>
      <c r="CM33" s="75">
        <f t="shared" si="18"/>
        <v>0</v>
      </c>
      <c r="CN33" s="76">
        <f t="shared" si="19"/>
        <v>13.78067927154707</v>
      </c>
      <c r="CO33" s="75">
        <f t="shared" si="20"/>
        <v>0</v>
      </c>
      <c r="CP33" s="76">
        <f t="shared" si="8"/>
        <v>0.63540334141680754</v>
      </c>
      <c r="CQ33" s="75">
        <f t="shared" si="21"/>
        <v>0</v>
      </c>
      <c r="CR33" s="76">
        <f t="shared" si="9"/>
        <v>3.1806157987268193</v>
      </c>
      <c r="CS33" s="75">
        <f t="shared" si="22"/>
        <v>0</v>
      </c>
      <c r="CT33" s="76">
        <f t="shared" si="10"/>
        <v>20.660799797513111</v>
      </c>
      <c r="CU33" s="77">
        <f t="shared" si="23"/>
        <v>0.1095794946075859</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2.2639999999999998</v>
      </c>
      <c r="DB33" s="1081">
        <f>VLOOKUP($AX33&amp;"_"&amp;$CW$14,データシート1!$A:$BS,MATCH($CW$12&amp;"_"&amp;DB$20,データシート1!$A$1:$BS$1,0),0)</f>
        <v>0</v>
      </c>
      <c r="DC33" s="1081">
        <f>VLOOKUP($AX33&amp;"_"&amp;$CW$14,データシート1!$A:$BS,MATCH($CW$12&amp;"_"&amp;DC$20,データシート1!$A$1:$BS$1,0),0)</f>
        <v>0</v>
      </c>
      <c r="DD33" s="1080">
        <f t="shared" si="11"/>
        <v>2.2639999999999998</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1</v>
      </c>
      <c r="DJ33" s="74">
        <f>VLOOKUP($AX33&amp;"_"&amp;$DF$14,データシート1!$A:$BS,MATCH($DF$12&amp;"_"&amp;DJ$20,データシート1!$A$1:$BS$1,0),0)</f>
        <v>0</v>
      </c>
      <c r="DK33" s="74">
        <f>VLOOKUP($AX33&amp;"_"&amp;$DF$14,データシート1!$A:$BS,MATCH($DF$12&amp;"_"&amp;DK$20,データシート1!$A$1:$BS$1,0),0)</f>
        <v>0</v>
      </c>
      <c r="DL33" s="78">
        <f t="shared" si="12"/>
        <v>1</v>
      </c>
      <c r="DM33" s="18"/>
      <c r="DN33" s="139">
        <f t="shared" si="26"/>
        <v>0</v>
      </c>
      <c r="DO33" s="140">
        <f t="shared" si="27"/>
        <v>0</v>
      </c>
      <c r="DP33" s="140">
        <f t="shared" si="13"/>
        <v>0</v>
      </c>
      <c r="DQ33" s="140">
        <f t="shared" si="13"/>
        <v>1</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20219</v>
      </c>
      <c r="AY34" s="20" t="str">
        <f>IF(IFERROR(比較地域マスタ!$Z19,"")=0,"",IFERROR(比較地域マスタ!$Z19,""))</f>
        <v>東御市</v>
      </c>
      <c r="BB34" s="122" t="str">
        <f t="shared" si="0"/>
        <v>20219</v>
      </c>
      <c r="BC34" s="123" t="str">
        <f t="shared" si="0"/>
        <v>東御市</v>
      </c>
      <c r="BD34" s="40">
        <f t="shared" si="14"/>
        <v>190.71855520283887</v>
      </c>
      <c r="BE34" s="40">
        <f t="shared" si="15"/>
        <v>49.790181865944163</v>
      </c>
      <c r="BF34" s="40">
        <f>VLOOKUP($AX34&amp;"_"&amp;$BC$14,データシート1!$A:$BS,MATCH($BC$12&amp;"_"&amp;BF$20,データシート1!$A$1:$BS$1,0),0)</f>
        <v>40.377333980962831</v>
      </c>
      <c r="BG34" s="40">
        <f>VLOOKUP($AX34&amp;"_"&amp;$BC$14,データシート1!$A:$BS,MATCH($BC$12&amp;"_"&amp;BG$20,データシート1!$A$1:$BS$1,0),0)</f>
        <v>1.8956660351157748</v>
      </c>
      <c r="BH34" s="40">
        <f>VLOOKUP($AX34&amp;"_"&amp;$BC$14,データシート1!$A:$BS,MATCH($BC$12&amp;"_"&amp;BH$20,データシート1!$A$1:$BS$1,0),0)</f>
        <v>7.5171818498655583</v>
      </c>
      <c r="BI34" s="40">
        <f>VLOOKUP($AX34&amp;"_"&amp;$BC$14,データシート1!$A:$BS,MATCH($BC$12&amp;"_"&amp;BI$20,データシート1!$A$1:$BS$1,0),0)</f>
        <v>27.612928648726655</v>
      </c>
      <c r="BJ34" s="40">
        <f>VLOOKUP($AX34&amp;"_"&amp;$BC$14,データシート1!$A:$BS,MATCH($BC$12&amp;"_"&amp;BJ$20,データシート1!$A$1:$BS$1,0),0)</f>
        <v>42.910100176518867</v>
      </c>
      <c r="BK34" s="40">
        <f t="shared" si="1"/>
        <v>67.812580531794652</v>
      </c>
      <c r="BL34" s="40">
        <f t="shared" si="2"/>
        <v>66.047871785373417</v>
      </c>
      <c r="BM34" s="40">
        <f>VLOOKUP($AX34&amp;"_"&amp;$BC$14,データシート1!$A:$BS,MATCH($BC$12&amp;"_"&amp;BM$20,データシート1!$A$1:$BS$1,0),0)</f>
        <v>29.638610157479775</v>
      </c>
      <c r="BN34" s="40">
        <f>VLOOKUP($AX34&amp;"_"&amp;$BC$14,データシート1!$A:$BS,MATCH($BC$12&amp;"_"&amp;BN$20,データシート1!$A$1:$BS$1,0),0)</f>
        <v>36.409261627893635</v>
      </c>
      <c r="BO34" s="40">
        <f>VLOOKUP($AX34&amp;"_"&amp;$BC$14,データシート1!$A:$BS,MATCH($BC$12&amp;"_"&amp;BO$20,データシート1!$A$1:$BS$1,0),0)</f>
        <v>1.7647087464212354</v>
      </c>
      <c r="BP34" s="40">
        <f>VLOOKUP($AX34&amp;"_"&amp;$BC$14,データシート1!$A:$BS,MATCH($BC$12&amp;"_"&amp;BP$20,データシート1!$A$1:$BS$1,0),0)</f>
        <v>0</v>
      </c>
      <c r="BQ34" s="40">
        <f>VLOOKUP($AX34&amp;"_"&amp;$BC$14,データシート1!$A:$BS,MATCH($BC$12&amp;"_"&amp;BQ$20,データシート1!$A$1:$BS$1,0),0)</f>
        <v>2.5927639798545519</v>
      </c>
      <c r="BR34" s="41">
        <f t="shared" si="3"/>
        <v>190.71855520283887</v>
      </c>
      <c r="BT34" s="134" t="str">
        <f t="shared" si="4"/>
        <v>東御市</v>
      </c>
      <c r="BU34" s="38">
        <f t="shared" si="25"/>
        <v>190.71855520283887</v>
      </c>
      <c r="BV34" s="69">
        <f t="shared" si="16"/>
        <v>0.26106627020632456</v>
      </c>
      <c r="BW34" s="69">
        <f t="shared" si="5"/>
        <v>0.21171161840031499</v>
      </c>
      <c r="BX34" s="69">
        <f t="shared" si="5"/>
        <v>9.9395993908387038E-3</v>
      </c>
      <c r="BY34" s="69">
        <f t="shared" si="5"/>
        <v>3.9415052415170897E-2</v>
      </c>
      <c r="BZ34" s="69">
        <f t="shared" si="5"/>
        <v>0.14478365054390699</v>
      </c>
      <c r="CA34" s="69">
        <f t="shared" si="5"/>
        <v>0.22499174309957307</v>
      </c>
      <c r="CB34" s="69">
        <f t="shared" si="5"/>
        <v>0.3555636233699051</v>
      </c>
      <c r="CC34" s="69">
        <f t="shared" si="5"/>
        <v>0.34631067603845966</v>
      </c>
      <c r="CD34" s="69">
        <f t="shared" si="5"/>
        <v>0.15540496374858548</v>
      </c>
      <c r="CE34" s="69">
        <f t="shared" si="5"/>
        <v>0.19090571228987413</v>
      </c>
      <c r="CF34" s="69">
        <f t="shared" si="5"/>
        <v>9.2529473314454276E-3</v>
      </c>
      <c r="CG34" s="69">
        <f t="shared" si="5"/>
        <v>0</v>
      </c>
      <c r="CH34" s="69">
        <f t="shared" si="5"/>
        <v>1.359471278029039E-2</v>
      </c>
      <c r="CI34" s="135">
        <f t="shared" si="6"/>
        <v>1</v>
      </c>
      <c r="CK34" s="136" t="str">
        <f t="shared" si="7"/>
        <v>東御市</v>
      </c>
      <c r="CL34" s="137">
        <f t="shared" si="17"/>
        <v>49.790181865944163</v>
      </c>
      <c r="CM34" s="75">
        <f t="shared" si="18"/>
        <v>0.41520233960302244</v>
      </c>
      <c r="CN34" s="76">
        <f t="shared" si="19"/>
        <v>40.377333980962831</v>
      </c>
      <c r="CO34" s="75">
        <f t="shared" si="20"/>
        <v>0.51199517060108368</v>
      </c>
      <c r="CP34" s="76">
        <f t="shared" si="8"/>
        <v>1.8956660351157748</v>
      </c>
      <c r="CQ34" s="75">
        <f t="shared" si="21"/>
        <v>0</v>
      </c>
      <c r="CR34" s="76">
        <f t="shared" si="9"/>
        <v>7.5171818498655583</v>
      </c>
      <c r="CS34" s="75">
        <f t="shared" si="22"/>
        <v>0</v>
      </c>
      <c r="CT34" s="76">
        <f t="shared" si="10"/>
        <v>27.612928648726655</v>
      </c>
      <c r="CU34" s="77">
        <f t="shared" si="23"/>
        <v>0.11505480061226699</v>
      </c>
      <c r="CV34" s="18"/>
      <c r="CW34" s="1078">
        <f t="shared" si="24"/>
        <v>20.672999999999998</v>
      </c>
      <c r="CX34" s="1081">
        <f>VLOOKUP($AX34&amp;"_"&amp;$CW$14,データシート1!$A:$BS,MATCH($CW$12&amp;"_"&amp;CX$20,データシート1!$A$1:$BS$1,0),0)</f>
        <v>20.672999999999998</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3.177</v>
      </c>
      <c r="DB34" s="1081">
        <f>VLOOKUP($AX34&amp;"_"&amp;$CW$14,データシート1!$A:$BS,MATCH($CW$12&amp;"_"&amp;DB$20,データシート1!$A$1:$BS$1,0),0)</f>
        <v>0</v>
      </c>
      <c r="DC34" s="1081">
        <f>VLOOKUP($AX34&amp;"_"&amp;$CW$14,データシート1!$A:$BS,MATCH($CW$12&amp;"_"&amp;DC$20,データシート1!$A$1:$BS$1,0),0)</f>
        <v>0</v>
      </c>
      <c r="DD34" s="1080">
        <f t="shared" si="11"/>
        <v>23.849999999999998</v>
      </c>
      <c r="DE34" s="18"/>
      <c r="DF34" s="138">
        <f>VLOOKUP($AX34&amp;"_"&amp;$DF$14,データシート1!$A:$BS,MATCH($DF$12&amp;"_"&amp;DF$20,データシート1!$A$1:$BS$1,0),0)</f>
        <v>4</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1</v>
      </c>
      <c r="DJ34" s="74">
        <f>VLOOKUP($AX34&amp;"_"&amp;$DF$14,データシート1!$A:$BS,MATCH($DF$12&amp;"_"&amp;DJ$20,データシート1!$A$1:$BS$1,0),0)</f>
        <v>0</v>
      </c>
      <c r="DK34" s="74">
        <f>VLOOKUP($AX34&amp;"_"&amp;$DF$14,データシート1!$A:$BS,MATCH($DF$12&amp;"_"&amp;DK$20,データシート1!$A$1:$BS$1,0),0)</f>
        <v>0</v>
      </c>
      <c r="DL34" s="78">
        <f t="shared" si="12"/>
        <v>5</v>
      </c>
      <c r="DM34" s="18"/>
      <c r="DN34" s="139">
        <f t="shared" si="26"/>
        <v>0.87</v>
      </c>
      <c r="DO34" s="140">
        <f t="shared" si="27"/>
        <v>0</v>
      </c>
      <c r="DP34" s="140">
        <f t="shared" si="13"/>
        <v>0</v>
      </c>
      <c r="DQ34" s="140">
        <f t="shared" si="13"/>
        <v>0.13</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42308</v>
      </c>
      <c r="AY35" s="20" t="str">
        <f>IF(IFERROR(比較地域マスタ!$Z20,"")=0,"",IFERROR(比較地域マスタ!$Z20,""))</f>
        <v>時津町</v>
      </c>
      <c r="BB35" s="122" t="str">
        <f t="shared" si="0"/>
        <v>42308</v>
      </c>
      <c r="BC35" s="123" t="str">
        <f t="shared" si="0"/>
        <v>時津町</v>
      </c>
      <c r="BD35" s="40">
        <f t="shared" si="14"/>
        <v>152.31364284443021</v>
      </c>
      <c r="BE35" s="40">
        <f t="shared" si="15"/>
        <v>33.302966054019514</v>
      </c>
      <c r="BF35" s="40">
        <f>VLOOKUP($AX35&amp;"_"&amp;$BC$14,データシート1!$A:$BS,MATCH($BC$12&amp;"_"&amp;BF$20,データシート1!$A$1:$BS$1,0),0)</f>
        <v>30.1846602047512</v>
      </c>
      <c r="BG35" s="40">
        <f>VLOOKUP($AX35&amp;"_"&amp;$BC$14,データシート1!$A:$BS,MATCH($BC$12&amp;"_"&amp;BG$20,データシート1!$A$1:$BS$1,0),0)</f>
        <v>1.9352074377857822</v>
      </c>
      <c r="BH35" s="40">
        <f>VLOOKUP($AX35&amp;"_"&amp;$BC$14,データシート1!$A:$BS,MATCH($BC$12&amp;"_"&amp;BH$20,データシート1!$A$1:$BS$1,0),0)</f>
        <v>1.1830984114825354</v>
      </c>
      <c r="BI35" s="40">
        <f>VLOOKUP($AX35&amp;"_"&amp;$BC$14,データシート1!$A:$BS,MATCH($BC$12&amp;"_"&amp;BI$20,データシート1!$A$1:$BS$1,0),0)</f>
        <v>39.583066861220871</v>
      </c>
      <c r="BJ35" s="40">
        <f>VLOOKUP($AX35&amp;"_"&amp;$BC$14,データシート1!$A:$BS,MATCH($BC$12&amp;"_"&amp;BJ$20,データシート1!$A$1:$BS$1,0),0)</f>
        <v>28.698898485425072</v>
      </c>
      <c r="BK35" s="40">
        <f t="shared" si="1"/>
        <v>48.566597791939991</v>
      </c>
      <c r="BL35" s="40">
        <f t="shared" si="2"/>
        <v>45.983070904879725</v>
      </c>
      <c r="BM35" s="40">
        <f>VLOOKUP($AX35&amp;"_"&amp;$BC$14,データシート1!$A:$BS,MATCH($BC$12&amp;"_"&amp;BM$20,データシート1!$A$1:$BS$1,0),0)</f>
        <v>25.189809851014491</v>
      </c>
      <c r="BN35" s="40">
        <f>VLOOKUP($AX35&amp;"_"&amp;$BC$14,データシート1!$A:$BS,MATCH($BC$12&amp;"_"&amp;BN$20,データシート1!$A$1:$BS$1,0),0)</f>
        <v>20.793261053865233</v>
      </c>
      <c r="BO35" s="40">
        <f>VLOOKUP($AX35&amp;"_"&amp;$BC$14,データシート1!$A:$BS,MATCH($BC$12&amp;"_"&amp;BO$20,データシート1!$A$1:$BS$1,0),0)</f>
        <v>1.7433051153292876</v>
      </c>
      <c r="BP35" s="40">
        <f>VLOOKUP($AX35&amp;"_"&amp;$BC$14,データシート1!$A:$BS,MATCH($BC$12&amp;"_"&amp;BP$20,データシート1!$A$1:$BS$1,0),0)</f>
        <v>0.84022177173097912</v>
      </c>
      <c r="BQ35" s="40">
        <f>VLOOKUP($AX35&amp;"_"&amp;$BC$14,データシート1!$A:$BS,MATCH($BC$12&amp;"_"&amp;BQ$20,データシート1!$A$1:$BS$1,0),0)</f>
        <v>2.1621136518247588</v>
      </c>
      <c r="BR35" s="41">
        <f t="shared" si="3"/>
        <v>152.31364284443021</v>
      </c>
      <c r="BT35" s="134" t="str">
        <f t="shared" si="4"/>
        <v>時津町</v>
      </c>
      <c r="BU35" s="38">
        <f t="shared" si="25"/>
        <v>152.31364284443021</v>
      </c>
      <c r="BV35" s="69">
        <f t="shared" si="16"/>
        <v>0.21864729535774041</v>
      </c>
      <c r="BW35" s="69">
        <f t="shared" si="5"/>
        <v>0.19817436994518703</v>
      </c>
      <c r="BX35" s="69">
        <f t="shared" si="5"/>
        <v>1.270541102980749E-2</v>
      </c>
      <c r="BY35" s="69">
        <f t="shared" si="5"/>
        <v>7.7675143827459102E-3</v>
      </c>
      <c r="BZ35" s="69">
        <f t="shared" si="5"/>
        <v>0.25987866957952116</v>
      </c>
      <c r="CA35" s="69">
        <f t="shared" si="5"/>
        <v>0.18841974986270596</v>
      </c>
      <c r="CB35" s="69">
        <f t="shared" si="5"/>
        <v>0.31885914409876498</v>
      </c>
      <c r="CC35" s="69">
        <f t="shared" si="5"/>
        <v>0.30189725651723676</v>
      </c>
      <c r="CD35" s="69">
        <f t="shared" si="5"/>
        <v>0.16538117912879813</v>
      </c>
      <c r="CE35" s="69">
        <f t="shared" si="5"/>
        <v>0.13651607738843863</v>
      </c>
      <c r="CF35" s="69">
        <f t="shared" si="5"/>
        <v>1.1445495510273239E-2</v>
      </c>
      <c r="CG35" s="69">
        <f t="shared" si="5"/>
        <v>5.5163920712549899E-3</v>
      </c>
      <c r="CH35" s="69">
        <f t="shared" si="5"/>
        <v>1.419514110126756E-2</v>
      </c>
      <c r="CI35" s="135">
        <f t="shared" si="6"/>
        <v>1</v>
      </c>
      <c r="CK35" s="136" t="str">
        <f t="shared" si="7"/>
        <v>時津町</v>
      </c>
      <c r="CL35" s="137">
        <f t="shared" si="17"/>
        <v>33.302966054019514</v>
      </c>
      <c r="CM35" s="75">
        <f t="shared" si="18"/>
        <v>6.7111139481531121E-2</v>
      </c>
      <c r="CN35" s="76">
        <f t="shared" si="19"/>
        <v>30.1846602047512</v>
      </c>
      <c r="CO35" s="75">
        <f t="shared" si="20"/>
        <v>7.4044232561816317E-2</v>
      </c>
      <c r="CP35" s="76">
        <f t="shared" si="8"/>
        <v>1.9352074377857822</v>
      </c>
      <c r="CQ35" s="75">
        <f t="shared" si="21"/>
        <v>0</v>
      </c>
      <c r="CR35" s="76">
        <f t="shared" si="9"/>
        <v>1.1830984114825354</v>
      </c>
      <c r="CS35" s="75">
        <f t="shared" si="22"/>
        <v>0</v>
      </c>
      <c r="CT35" s="76">
        <f t="shared" si="10"/>
        <v>39.583066861220871</v>
      </c>
      <c r="CU35" s="77">
        <f t="shared" si="23"/>
        <v>0</v>
      </c>
      <c r="CV35" s="18"/>
      <c r="CW35" s="1078">
        <f t="shared" si="24"/>
        <v>2.2349999999999999</v>
      </c>
      <c r="CX35" s="1081">
        <f>VLOOKUP($AX35&amp;"_"&amp;$CW$14,データシート1!$A:$BS,MATCH($CW$12&amp;"_"&amp;CX$20,データシート1!$A$1:$BS$1,0),0)</f>
        <v>2.2349999999999999</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2.2349999999999999</v>
      </c>
      <c r="DE35" s="18"/>
      <c r="DF35" s="138">
        <f>VLOOKUP($AX35&amp;"_"&amp;$DF$14,データシート1!$A:$BS,MATCH($DF$12&amp;"_"&amp;DF$20,データシート1!$A$1:$BS$1,0),0)</f>
        <v>1</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1</v>
      </c>
      <c r="DM35" s="18"/>
      <c r="DN35" s="139">
        <f t="shared" si="26"/>
        <v>1</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05213</v>
      </c>
      <c r="AY36" s="20" t="str">
        <f>IF(IFERROR(比較地域マスタ!$Z21,"")=0,"",IFERROR(比較地域マスタ!$Z21,""))</f>
        <v>北秋田市</v>
      </c>
      <c r="BB36" s="122" t="str">
        <f t="shared" si="0"/>
        <v>05213</v>
      </c>
      <c r="BC36" s="123" t="str">
        <f t="shared" si="0"/>
        <v>北秋田市</v>
      </c>
      <c r="BD36" s="40">
        <f t="shared" si="14"/>
        <v>215.14695136340853</v>
      </c>
      <c r="BE36" s="40">
        <f t="shared" si="15"/>
        <v>60.435643705164424</v>
      </c>
      <c r="BF36" s="40">
        <f>VLOOKUP($AX36&amp;"_"&amp;$BC$14,データシート1!$A:$BS,MATCH($BC$12&amp;"_"&amp;BF$20,データシート1!$A$1:$BS$1,0),0)</f>
        <v>35.870243125461897</v>
      </c>
      <c r="BG36" s="40">
        <f>VLOOKUP($AX36&amp;"_"&amp;$BC$14,データシート1!$A:$BS,MATCH($BC$12&amp;"_"&amp;BG$20,データシート1!$A$1:$BS$1,0),0)</f>
        <v>3.7010855051249592</v>
      </c>
      <c r="BH36" s="40">
        <f>VLOOKUP($AX36&amp;"_"&amp;$BC$14,データシート1!$A:$BS,MATCH($BC$12&amp;"_"&amp;BH$20,データシート1!$A$1:$BS$1,0),0)</f>
        <v>20.864315074577565</v>
      </c>
      <c r="BI36" s="40">
        <f>VLOOKUP($AX36&amp;"_"&amp;$BC$14,データシート1!$A:$BS,MATCH($BC$12&amp;"_"&amp;BI$20,データシート1!$A$1:$BS$1,0),0)</f>
        <v>33.338923236095638</v>
      </c>
      <c r="BJ36" s="40">
        <f>VLOOKUP($AX36&amp;"_"&amp;$BC$14,データシート1!$A:$BS,MATCH($BC$12&amp;"_"&amp;BJ$20,データシート1!$A$1:$BS$1,0),0)</f>
        <v>56.843285160786202</v>
      </c>
      <c r="BK36" s="40">
        <f t="shared" si="1"/>
        <v>58.799662491362255</v>
      </c>
      <c r="BL36" s="40">
        <f t="shared" si="2"/>
        <v>56.979823180007216</v>
      </c>
      <c r="BM36" s="40">
        <f>VLOOKUP($AX36&amp;"_"&amp;$BC$14,データシート1!$A:$BS,MATCH($BC$12&amp;"_"&amp;BM$20,データシート1!$A$1:$BS$1,0),0)</f>
        <v>25.304563429224668</v>
      </c>
      <c r="BN36" s="40">
        <f>VLOOKUP($AX36&amp;"_"&amp;$BC$14,データシート1!$A:$BS,MATCH($BC$12&amp;"_"&amp;BN$20,データシート1!$A$1:$BS$1,0),0)</f>
        <v>31.675259750782551</v>
      </c>
      <c r="BO36" s="40">
        <f>VLOOKUP($AX36&amp;"_"&amp;$BC$14,データシート1!$A:$BS,MATCH($BC$12&amp;"_"&amp;BO$20,データシート1!$A$1:$BS$1,0),0)</f>
        <v>1.8198393113550406</v>
      </c>
      <c r="BP36" s="40">
        <f>VLOOKUP($AX36&amp;"_"&amp;$BC$14,データシート1!$A:$BS,MATCH($BC$12&amp;"_"&amp;BP$20,データシート1!$A$1:$BS$1,0),0)</f>
        <v>0</v>
      </c>
      <c r="BQ36" s="40">
        <f>VLOOKUP($AX36&amp;"_"&amp;$BC$14,データシート1!$A:$BS,MATCH($BC$12&amp;"_"&amp;BQ$20,データシート1!$A$1:$BS$1,0),0)</f>
        <v>5.7294367700000004</v>
      </c>
      <c r="BR36" s="41">
        <f t="shared" si="3"/>
        <v>215.14695136340853</v>
      </c>
      <c r="BT36" s="134" t="str">
        <f t="shared" si="4"/>
        <v>北秋田市</v>
      </c>
      <c r="BU36" s="38">
        <f t="shared" si="25"/>
        <v>215.14695136340853</v>
      </c>
      <c r="BV36" s="69">
        <f t="shared" si="16"/>
        <v>0.28090402082008359</v>
      </c>
      <c r="BW36" s="69">
        <f t="shared" si="5"/>
        <v>0.16672438488274385</v>
      </c>
      <c r="BX36" s="69">
        <f t="shared" si="5"/>
        <v>1.7202593305044745E-2</v>
      </c>
      <c r="BY36" s="69">
        <f t="shared" si="5"/>
        <v>9.697704263229498E-2</v>
      </c>
      <c r="BZ36" s="69">
        <f t="shared" si="5"/>
        <v>0.15495884568581347</v>
      </c>
      <c r="CA36" s="69">
        <f t="shared" si="5"/>
        <v>0.26420678889737648</v>
      </c>
      <c r="CB36" s="69">
        <f t="shared" si="5"/>
        <v>0.27330000317802644</v>
      </c>
      <c r="CC36" s="69">
        <f t="shared" si="5"/>
        <v>0.26484141568783648</v>
      </c>
      <c r="CD36" s="69">
        <f t="shared" si="5"/>
        <v>0.11761525445221058</v>
      </c>
      <c r="CE36" s="69">
        <f t="shared" si="5"/>
        <v>0.1472261612356259</v>
      </c>
      <c r="CF36" s="69">
        <f t="shared" si="5"/>
        <v>8.4585874901899859E-3</v>
      </c>
      <c r="CG36" s="69">
        <f t="shared" si="5"/>
        <v>0</v>
      </c>
      <c r="CH36" s="69">
        <f t="shared" si="5"/>
        <v>2.6630341418699945E-2</v>
      </c>
      <c r="CI36" s="135">
        <f t="shared" si="6"/>
        <v>1</v>
      </c>
      <c r="CK36" s="136" t="str">
        <f t="shared" si="7"/>
        <v>北秋田市</v>
      </c>
      <c r="CL36" s="137">
        <f t="shared" si="17"/>
        <v>60.435643705164424</v>
      </c>
      <c r="CM36" s="75">
        <f t="shared" si="18"/>
        <v>0.46879619812139006</v>
      </c>
      <c r="CN36" s="76">
        <f t="shared" si="19"/>
        <v>35.870243125461897</v>
      </c>
      <c r="CO36" s="75">
        <f t="shared" si="20"/>
        <v>0.44451887165163112</v>
      </c>
      <c r="CP36" s="76">
        <f t="shared" si="8"/>
        <v>3.7010855051249592</v>
      </c>
      <c r="CQ36" s="75">
        <f t="shared" si="21"/>
        <v>1</v>
      </c>
      <c r="CR36" s="76">
        <f t="shared" si="9"/>
        <v>20.864315074577565</v>
      </c>
      <c r="CS36" s="75">
        <f t="shared" si="22"/>
        <v>0</v>
      </c>
      <c r="CT36" s="76">
        <f t="shared" si="10"/>
        <v>33.338923236095638</v>
      </c>
      <c r="CU36" s="77">
        <f t="shared" si="23"/>
        <v>0.12111968858154686</v>
      </c>
      <c r="CV36" s="18"/>
      <c r="CW36" s="1078">
        <f t="shared" si="24"/>
        <v>28.332000000000001</v>
      </c>
      <c r="CX36" s="1081">
        <f>VLOOKUP($AX36&amp;"_"&amp;$CW$14,データシート1!$A:$BS,MATCH($CW$12&amp;"_"&amp;CX$20,データシート1!$A$1:$BS$1,0),0)</f>
        <v>15.945</v>
      </c>
      <c r="CY36" s="1081">
        <f>VLOOKUP($AX36&amp;"_"&amp;$CW$14,データシート1!$A:$BS,MATCH($CW$12&amp;"_"&amp;CY$20,データシート1!$A$1:$BS$1,0),0)</f>
        <v>12.387</v>
      </c>
      <c r="CZ36" s="1081">
        <f>VLOOKUP($AX36&amp;"_"&amp;$CW$14,データシート1!$A:$BS,MATCH($CW$12&amp;"_"&amp;CZ$20,データシート1!$A$1:$BS$1,0),0)</f>
        <v>0</v>
      </c>
      <c r="DA36" s="1081">
        <f>VLOOKUP($AX36&amp;"_"&amp;$CW$14,データシート1!$A:$BS,MATCH($CW$12&amp;"_"&amp;DA$20,データシート1!$A$1:$BS$1,0),0)</f>
        <v>4.0380000000000003</v>
      </c>
      <c r="DB36" s="1081">
        <f>VLOOKUP($AX36&amp;"_"&amp;$CW$14,データシート1!$A:$BS,MATCH($CW$12&amp;"_"&amp;DB$20,データシート1!$A$1:$BS$1,0),0)</f>
        <v>0</v>
      </c>
      <c r="DC36" s="1081">
        <f>VLOOKUP($AX36&amp;"_"&amp;$CW$14,データシート1!$A:$BS,MATCH($CW$12&amp;"_"&amp;DC$20,データシート1!$A$1:$BS$1,0),0)</f>
        <v>0</v>
      </c>
      <c r="DD36" s="1080">
        <f t="shared" si="11"/>
        <v>32.370000000000005</v>
      </c>
      <c r="DE36" s="18"/>
      <c r="DF36" s="138">
        <f>VLOOKUP($AX36&amp;"_"&amp;$DF$14,データシート1!$A:$BS,MATCH($DF$12&amp;"_"&amp;DF$20,データシート1!$A$1:$BS$1,0),0)</f>
        <v>3</v>
      </c>
      <c r="DG36" s="74">
        <f>VLOOKUP($AX36&amp;"_"&amp;$DF$14,データシート1!$A:$BS,MATCH($DF$12&amp;"_"&amp;DG$20,データシート1!$A$1:$BS$1,0),0)</f>
        <v>2</v>
      </c>
      <c r="DH36" s="74">
        <f>VLOOKUP($AX36&amp;"_"&amp;$DF$14,データシート1!$A:$BS,MATCH($DF$12&amp;"_"&amp;DH$20,データシート1!$A$1:$BS$1,0),0)</f>
        <v>0</v>
      </c>
      <c r="DI36" s="74">
        <f>VLOOKUP($AX36&amp;"_"&amp;$DF$14,データシート1!$A:$BS,MATCH($DF$12&amp;"_"&amp;DI$20,データシート1!$A$1:$BS$1,0),0)</f>
        <v>1</v>
      </c>
      <c r="DJ36" s="74">
        <f>VLOOKUP($AX36&amp;"_"&amp;$DF$14,データシート1!$A:$BS,MATCH($DF$12&amp;"_"&amp;DJ$20,データシート1!$A$1:$BS$1,0),0)</f>
        <v>0</v>
      </c>
      <c r="DK36" s="74">
        <f>VLOOKUP($AX36&amp;"_"&amp;$DF$14,データシート1!$A:$BS,MATCH($DF$12&amp;"_"&amp;DK$20,データシート1!$A$1:$BS$1,0),0)</f>
        <v>0</v>
      </c>
      <c r="DL36" s="78">
        <f t="shared" si="12"/>
        <v>6</v>
      </c>
      <c r="DM36" s="18"/>
      <c r="DN36" s="139">
        <f t="shared" si="26"/>
        <v>0.49</v>
      </c>
      <c r="DO36" s="140">
        <f t="shared" si="27"/>
        <v>0.38</v>
      </c>
      <c r="DP36" s="140">
        <f t="shared" si="13"/>
        <v>0</v>
      </c>
      <c r="DQ36" s="140">
        <f t="shared" si="13"/>
        <v>0.12</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22424</v>
      </c>
      <c r="AY37" s="20" t="str">
        <f>IF(IFERROR(比較地域マスタ!$Z22,"")=0,"",IFERROR(比較地域マスタ!$Z22,""))</f>
        <v>吉田町</v>
      </c>
      <c r="BB37" s="122" t="str">
        <f t="shared" si="0"/>
        <v>22424</v>
      </c>
      <c r="BC37" s="123" t="str">
        <f t="shared" si="0"/>
        <v>吉田町</v>
      </c>
      <c r="BD37" s="40">
        <f t="shared" si="14"/>
        <v>260.3813981090936</v>
      </c>
      <c r="BE37" s="40">
        <f t="shared" si="15"/>
        <v>145.93217865952471</v>
      </c>
      <c r="BF37" s="40">
        <f>VLOOKUP($AX37&amp;"_"&amp;$BC$14,データシート1!$A:$BS,MATCH($BC$12&amp;"_"&amp;BF$20,データシート1!$A$1:$BS$1,0),0)</f>
        <v>142.79377126890321</v>
      </c>
      <c r="BG37" s="40">
        <f>VLOOKUP($AX37&amp;"_"&amp;$BC$14,データシート1!$A:$BS,MATCH($BC$12&amp;"_"&amp;BG$20,データシート1!$A$1:$BS$1,0),0)</f>
        <v>1.6090096427052765</v>
      </c>
      <c r="BH37" s="40">
        <f>VLOOKUP($AX37&amp;"_"&amp;$BC$14,データシート1!$A:$BS,MATCH($BC$12&amp;"_"&amp;BH$20,データシート1!$A$1:$BS$1,0),0)</f>
        <v>1.5293977479162086</v>
      </c>
      <c r="BI37" s="40">
        <f>VLOOKUP($AX37&amp;"_"&amp;$BC$14,データシート1!$A:$BS,MATCH($BC$12&amp;"_"&amp;BI$20,データシート1!$A$1:$BS$1,0),0)</f>
        <v>27.047480699624877</v>
      </c>
      <c r="BJ37" s="40">
        <f>VLOOKUP($AX37&amp;"_"&amp;$BC$14,データシート1!$A:$BS,MATCH($BC$12&amp;"_"&amp;BJ$20,データシート1!$A$1:$BS$1,0),0)</f>
        <v>31.363955702497108</v>
      </c>
      <c r="BK37" s="40">
        <f t="shared" si="1"/>
        <v>53.338458687524913</v>
      </c>
      <c r="BL37" s="40">
        <f t="shared" si="2"/>
        <v>51.603703231998196</v>
      </c>
      <c r="BM37" s="40">
        <f>VLOOKUP($AX37&amp;"_"&amp;$BC$14,データシート1!$A:$BS,MATCH($BC$12&amp;"_"&amp;BM$20,データシート1!$A$1:$BS$1,0),0)</f>
        <v>27.676603856861867</v>
      </c>
      <c r="BN37" s="40">
        <f>VLOOKUP($AX37&amp;"_"&amp;$BC$14,データシート1!$A:$BS,MATCH($BC$12&amp;"_"&amp;BN$20,データシート1!$A$1:$BS$1,0),0)</f>
        <v>23.927099375136329</v>
      </c>
      <c r="BO37" s="40">
        <f>VLOOKUP($AX37&amp;"_"&amp;$BC$14,データシート1!$A:$BS,MATCH($BC$12&amp;"_"&amp;BO$20,データシート1!$A$1:$BS$1,0),0)</f>
        <v>1.7347554555267188</v>
      </c>
      <c r="BP37" s="40">
        <f>VLOOKUP($AX37&amp;"_"&amp;$BC$14,データシート1!$A:$BS,MATCH($BC$12&amp;"_"&amp;BP$20,データシート1!$A$1:$BS$1,0),0)</f>
        <v>0</v>
      </c>
      <c r="BQ37" s="40">
        <f>VLOOKUP($AX37&amp;"_"&amp;$BC$14,データシート1!$A:$BS,MATCH($BC$12&amp;"_"&amp;BQ$20,データシート1!$A$1:$BS$1,0),0)</f>
        <v>2.699324359921988</v>
      </c>
      <c r="BR37" s="41">
        <f t="shared" si="3"/>
        <v>260.3813981090936</v>
      </c>
      <c r="BT37" s="134" t="str">
        <f t="shared" si="4"/>
        <v>吉田町</v>
      </c>
      <c r="BU37" s="38">
        <f t="shared" si="25"/>
        <v>260.3813981090936</v>
      </c>
      <c r="BV37" s="69">
        <f t="shared" si="16"/>
        <v>0.56045546924355405</v>
      </c>
      <c r="BW37" s="69">
        <f t="shared" si="5"/>
        <v>0.54840235249476632</v>
      </c>
      <c r="BX37" s="69">
        <f t="shared" si="5"/>
        <v>6.1794339165163401E-3</v>
      </c>
      <c r="BY37" s="69">
        <f t="shared" si="5"/>
        <v>5.8736828322714027E-3</v>
      </c>
      <c r="BZ37" s="69">
        <f t="shared" si="5"/>
        <v>0.10387639399759513</v>
      </c>
      <c r="CA37" s="69">
        <f t="shared" si="5"/>
        <v>0.12045390312159074</v>
      </c>
      <c r="CB37" s="69">
        <f t="shared" si="5"/>
        <v>0.20484742410507131</v>
      </c>
      <c r="CC37" s="69">
        <f t="shared" si="5"/>
        <v>0.19818506086359317</v>
      </c>
      <c r="CD37" s="69">
        <f t="shared" si="5"/>
        <v>0.1062925541450009</v>
      </c>
      <c r="CE37" s="69">
        <f t="shared" si="5"/>
        <v>9.1892506718592254E-2</v>
      </c>
      <c r="CF37" s="69">
        <f t="shared" si="5"/>
        <v>6.6623632414781709E-3</v>
      </c>
      <c r="CG37" s="69">
        <f t="shared" si="5"/>
        <v>0</v>
      </c>
      <c r="CH37" s="69">
        <f t="shared" si="5"/>
        <v>1.0366809532188761E-2</v>
      </c>
      <c r="CI37" s="135">
        <f t="shared" si="6"/>
        <v>1</v>
      </c>
      <c r="CK37" s="136" t="str">
        <f t="shared" si="7"/>
        <v>吉田町</v>
      </c>
      <c r="CL37" s="137">
        <f t="shared" si="17"/>
        <v>145.93217865952471</v>
      </c>
      <c r="CM37" s="75">
        <f t="shared" si="18"/>
        <v>1</v>
      </c>
      <c r="CN37" s="76">
        <f t="shared" si="19"/>
        <v>142.79377126890321</v>
      </c>
      <c r="CO37" s="75">
        <f t="shared" si="20"/>
        <v>1</v>
      </c>
      <c r="CP37" s="76">
        <f t="shared" si="8"/>
        <v>1.6090096427052765</v>
      </c>
      <c r="CQ37" s="75">
        <f t="shared" si="21"/>
        <v>0</v>
      </c>
      <c r="CR37" s="76">
        <f t="shared" si="9"/>
        <v>1.5293977479162086</v>
      </c>
      <c r="CS37" s="75">
        <f t="shared" si="22"/>
        <v>0</v>
      </c>
      <c r="CT37" s="76">
        <f t="shared" si="10"/>
        <v>27.047480699624877</v>
      </c>
      <c r="CU37" s="77">
        <f t="shared" si="23"/>
        <v>0</v>
      </c>
      <c r="CV37" s="18"/>
      <c r="CW37" s="1078">
        <f t="shared" si="24"/>
        <v>240.14599999999999</v>
      </c>
      <c r="CX37" s="1081">
        <f>VLOOKUP($AX37&amp;"_"&amp;$CW$14,データシート1!$A:$BS,MATCH($CW$12&amp;"_"&amp;CX$20,データシート1!$A$1:$BS$1,0),0)</f>
        <v>240.14599999999999</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240.14599999999999</v>
      </c>
      <c r="DE37" s="18"/>
      <c r="DF37" s="138">
        <f>VLOOKUP($AX37&amp;"_"&amp;$DF$14,データシート1!$A:$BS,MATCH($DF$12&amp;"_"&amp;DF$20,データシート1!$A$1:$BS$1,0),0)</f>
        <v>15</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15</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40344</v>
      </c>
      <c r="AY38" s="20" t="str">
        <f>IF(IFERROR(比較地域マスタ!$Z23,"")=0,"",IFERROR(比較地域マスタ!$Z23,""))</f>
        <v>須恵町</v>
      </c>
      <c r="BB38" s="122" t="str">
        <f t="shared" si="0"/>
        <v>40344</v>
      </c>
      <c r="BC38" s="123" t="str">
        <f t="shared" si="0"/>
        <v>須恵町</v>
      </c>
      <c r="BD38" s="40">
        <f t="shared" si="14"/>
        <v>191.46320112573204</v>
      </c>
      <c r="BE38" s="40">
        <f t="shared" si="15"/>
        <v>91.065105665863214</v>
      </c>
      <c r="BF38" s="40">
        <f>VLOOKUP($AX38&amp;"_"&amp;$BC$14,データシート1!$A:$BS,MATCH($BC$12&amp;"_"&amp;BF$20,データシート1!$A$1:$BS$1,0),0)</f>
        <v>89.224457310004865</v>
      </c>
      <c r="BG38" s="40">
        <f>VLOOKUP($AX38&amp;"_"&amp;$BC$14,データシート1!$A:$BS,MATCH($BC$12&amp;"_"&amp;BG$20,データシート1!$A$1:$BS$1,0),0)</f>
        <v>1.8406483558583553</v>
      </c>
      <c r="BH38" s="40">
        <f>VLOOKUP($AX38&amp;"_"&amp;$BC$14,データシート1!$A:$BS,MATCH($BC$12&amp;"_"&amp;BH$20,データシート1!$A$1:$BS$1,0),0)</f>
        <v>0</v>
      </c>
      <c r="BI38" s="40">
        <f>VLOOKUP($AX38&amp;"_"&amp;$BC$14,データシート1!$A:$BS,MATCH($BC$12&amp;"_"&amp;BI$20,データシート1!$A$1:$BS$1,0),0)</f>
        <v>25.285839001756241</v>
      </c>
      <c r="BJ38" s="40">
        <f>VLOOKUP($AX38&amp;"_"&amp;$BC$14,データシート1!$A:$BS,MATCH($BC$12&amp;"_"&amp;BJ$20,データシート1!$A$1:$BS$1,0),0)</f>
        <v>23.136951139336389</v>
      </c>
      <c r="BK38" s="40">
        <f t="shared" si="1"/>
        <v>51.975305318776186</v>
      </c>
      <c r="BL38" s="40">
        <f t="shared" si="2"/>
        <v>50.270149375117668</v>
      </c>
      <c r="BM38" s="40">
        <f>VLOOKUP($AX38&amp;"_"&amp;$BC$14,データシート1!$A:$BS,MATCH($BC$12&amp;"_"&amp;BM$20,データシート1!$A$1:$BS$1,0),0)</f>
        <v>25.89092622520106</v>
      </c>
      <c r="BN38" s="40">
        <f>VLOOKUP($AX38&amp;"_"&amp;$BC$14,データシート1!$A:$BS,MATCH($BC$12&amp;"_"&amp;BN$20,データシート1!$A$1:$BS$1,0),0)</f>
        <v>24.379223149916605</v>
      </c>
      <c r="BO38" s="40">
        <f>VLOOKUP($AX38&amp;"_"&amp;$BC$14,データシート1!$A:$BS,MATCH($BC$12&amp;"_"&amp;BO$20,データシート1!$A$1:$BS$1,0),0)</f>
        <v>1.7051559436585153</v>
      </c>
      <c r="BP38" s="40">
        <f>VLOOKUP($AX38&amp;"_"&amp;$BC$14,データシート1!$A:$BS,MATCH($BC$12&amp;"_"&amp;BP$20,データシート1!$A$1:$BS$1,0),0)</f>
        <v>0</v>
      </c>
      <c r="BQ38" s="40">
        <f>VLOOKUP($AX38&amp;"_"&amp;$BC$14,データシート1!$A:$BS,MATCH($BC$12&amp;"_"&amp;BQ$20,データシート1!$A$1:$BS$1,0),0)</f>
        <v>0</v>
      </c>
      <c r="BR38" s="41">
        <f t="shared" si="3"/>
        <v>191.46320112573204</v>
      </c>
      <c r="BT38" s="134" t="str">
        <f t="shared" si="4"/>
        <v>須恵町</v>
      </c>
      <c r="BU38" s="38">
        <f t="shared" si="25"/>
        <v>191.46320112573204</v>
      </c>
      <c r="BV38" s="69">
        <f t="shared" si="16"/>
        <v>0.47562719692575095</v>
      </c>
      <c r="BW38" s="69">
        <f t="shared" si="5"/>
        <v>0.46601360880523474</v>
      </c>
      <c r="BX38" s="69">
        <f t="shared" si="5"/>
        <v>9.6135881205162716E-3</v>
      </c>
      <c r="BY38" s="69">
        <f t="shared" si="5"/>
        <v>0</v>
      </c>
      <c r="BZ38" s="69">
        <f t="shared" si="5"/>
        <v>0.13206631275924022</v>
      </c>
      <c r="CA38" s="69">
        <f t="shared" si="5"/>
        <v>0.12084280949707185</v>
      </c>
      <c r="CB38" s="69">
        <f t="shared" si="5"/>
        <v>0.27146368081793693</v>
      </c>
      <c r="CC38" s="69">
        <f t="shared" si="5"/>
        <v>0.26255776086239019</v>
      </c>
      <c r="CD38" s="69">
        <f t="shared" si="5"/>
        <v>0.13522664445685695</v>
      </c>
      <c r="CE38" s="69">
        <f t="shared" si="5"/>
        <v>0.12733111640553321</v>
      </c>
      <c r="CF38" s="69">
        <f t="shared" si="5"/>
        <v>8.9059199555467355E-3</v>
      </c>
      <c r="CG38" s="69">
        <f t="shared" si="5"/>
        <v>0</v>
      </c>
      <c r="CH38" s="69">
        <f t="shared" si="5"/>
        <v>0</v>
      </c>
      <c r="CI38" s="135">
        <f t="shared" si="6"/>
        <v>1</v>
      </c>
      <c r="CK38" s="136" t="str">
        <f t="shared" si="7"/>
        <v>須恵町</v>
      </c>
      <c r="CL38" s="137">
        <f t="shared" si="17"/>
        <v>91.065105665863214</v>
      </c>
      <c r="CM38" s="75">
        <f t="shared" si="18"/>
        <v>0</v>
      </c>
      <c r="CN38" s="76">
        <f t="shared" si="19"/>
        <v>89.224457310004865</v>
      </c>
      <c r="CO38" s="75">
        <f t="shared" si="20"/>
        <v>0</v>
      </c>
      <c r="CP38" s="76">
        <f t="shared" si="8"/>
        <v>1.8406483558583553</v>
      </c>
      <c r="CQ38" s="75">
        <f t="shared" si="21"/>
        <v>0</v>
      </c>
      <c r="CR38" s="76">
        <f t="shared" si="9"/>
        <v>0</v>
      </c>
      <c r="CS38" s="75">
        <f t="shared" si="22"/>
        <v>0</v>
      </c>
      <c r="CT38" s="76">
        <f t="shared" si="10"/>
        <v>25.285839001756241</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19204</v>
      </c>
      <c r="AY39" s="20" t="str">
        <f>IF(IFERROR(比較地域マスタ!$Z24,"")=0,"",IFERROR(比較地域マスタ!$Z24,""))</f>
        <v>都留市</v>
      </c>
      <c r="BB39" s="122" t="str">
        <f t="shared" si="0"/>
        <v>19204</v>
      </c>
      <c r="BC39" s="123" t="str">
        <f t="shared" si="0"/>
        <v>都留市</v>
      </c>
      <c r="BD39" s="40">
        <f t="shared" si="14"/>
        <v>162.91618801188676</v>
      </c>
      <c r="BE39" s="40">
        <f t="shared" si="15"/>
        <v>26.840106994675988</v>
      </c>
      <c r="BF39" s="40">
        <f>VLOOKUP($AX39&amp;"_"&amp;$BC$14,データシート1!$A:$BS,MATCH($BC$12&amp;"_"&amp;BF$20,データシート1!$A$1:$BS$1,0),0)</f>
        <v>22.462635280949058</v>
      </c>
      <c r="BG39" s="40">
        <f>VLOOKUP($AX39&amp;"_"&amp;$BC$14,データシート1!$A:$BS,MATCH($BC$12&amp;"_"&amp;BG$20,データシート1!$A$1:$BS$1,0),0)</f>
        <v>2.5646206359796904</v>
      </c>
      <c r="BH39" s="40">
        <f>VLOOKUP($AX39&amp;"_"&amp;$BC$14,データシート1!$A:$BS,MATCH($BC$12&amp;"_"&amp;BH$20,データシート1!$A$1:$BS$1,0),0)</f>
        <v>1.8128510777472384</v>
      </c>
      <c r="BI39" s="40">
        <f>VLOOKUP($AX39&amp;"_"&amp;$BC$14,データシート1!$A:$BS,MATCH($BC$12&amp;"_"&amp;BI$20,データシート1!$A$1:$BS$1,0),0)</f>
        <v>40.862994999045931</v>
      </c>
      <c r="BJ39" s="40">
        <f>VLOOKUP($AX39&amp;"_"&amp;$BC$14,データシート1!$A:$BS,MATCH($BC$12&amp;"_"&amp;BJ$20,データシート1!$A$1:$BS$1,0),0)</f>
        <v>37.461757917535351</v>
      </c>
      <c r="BK39" s="40">
        <f t="shared" si="1"/>
        <v>53.184448838650731</v>
      </c>
      <c r="BL39" s="40">
        <f t="shared" si="2"/>
        <v>51.422157582242633</v>
      </c>
      <c r="BM39" s="40">
        <f>VLOOKUP($AX39&amp;"_"&amp;$BC$14,データシート1!$A:$BS,MATCH($BC$12&amp;"_"&amp;BM$20,データシート1!$A$1:$BS$1,0),0)</f>
        <v>27.858530261341418</v>
      </c>
      <c r="BN39" s="40">
        <f>VLOOKUP($AX39&amp;"_"&amp;$BC$14,データシート1!$A:$BS,MATCH($BC$12&amp;"_"&amp;BN$20,データシート1!$A$1:$BS$1,0),0)</f>
        <v>23.563627320901212</v>
      </c>
      <c r="BO39" s="40">
        <f>VLOOKUP($AX39&amp;"_"&amp;$BC$14,データシート1!$A:$BS,MATCH($BC$12&amp;"_"&amp;BO$20,データシート1!$A$1:$BS$1,0),0)</f>
        <v>1.7622912564080953</v>
      </c>
      <c r="BP39" s="40">
        <f>VLOOKUP($AX39&amp;"_"&amp;$BC$14,データシート1!$A:$BS,MATCH($BC$12&amp;"_"&amp;BP$20,データシート1!$A$1:$BS$1,0),0)</f>
        <v>0</v>
      </c>
      <c r="BQ39" s="40">
        <f>VLOOKUP($AX39&amp;"_"&amp;$BC$14,データシート1!$A:$BS,MATCH($BC$12&amp;"_"&amp;BQ$20,データシート1!$A$1:$BS$1,0),0)</f>
        <v>4.5668792619787588</v>
      </c>
      <c r="BR39" s="41">
        <f t="shared" si="3"/>
        <v>162.91618801188676</v>
      </c>
      <c r="BT39" s="134" t="str">
        <f t="shared" si="4"/>
        <v>都留市</v>
      </c>
      <c r="BU39" s="38">
        <f t="shared" si="25"/>
        <v>162.91618801188676</v>
      </c>
      <c r="BV39" s="69">
        <f t="shared" si="16"/>
        <v>0.16474794384900332</v>
      </c>
      <c r="BW39" s="69">
        <f t="shared" si="5"/>
        <v>0.13787847331236433</v>
      </c>
      <c r="BX39" s="69">
        <f t="shared" si="5"/>
        <v>1.5741963197620175E-2</v>
      </c>
      <c r="BY39" s="69">
        <f t="shared" si="5"/>
        <v>1.1127507339018811E-2</v>
      </c>
      <c r="BZ39" s="69">
        <f t="shared" si="5"/>
        <v>0.25082218960380087</v>
      </c>
      <c r="CA39" s="69">
        <f t="shared" si="5"/>
        <v>0.22994496970922282</v>
      </c>
      <c r="CB39" s="69">
        <f t="shared" si="5"/>
        <v>0.32645281900881612</v>
      </c>
      <c r="CC39" s="69">
        <f t="shared" si="5"/>
        <v>0.31563565419595224</v>
      </c>
      <c r="CD39" s="69">
        <f t="shared" si="5"/>
        <v>0.17099915362191503</v>
      </c>
      <c r="CE39" s="69">
        <f t="shared" si="5"/>
        <v>0.14463650057403721</v>
      </c>
      <c r="CF39" s="69">
        <f t="shared" si="5"/>
        <v>1.0817164812863865E-2</v>
      </c>
      <c r="CG39" s="69">
        <f t="shared" si="5"/>
        <v>0</v>
      </c>
      <c r="CH39" s="69">
        <f t="shared" si="5"/>
        <v>2.8032077829156843E-2</v>
      </c>
      <c r="CI39" s="135">
        <f t="shared" si="6"/>
        <v>1</v>
      </c>
      <c r="CK39" s="136" t="str">
        <f t="shared" si="7"/>
        <v>都留市</v>
      </c>
      <c r="CL39" s="137">
        <f t="shared" si="17"/>
        <v>26.840106994675988</v>
      </c>
      <c r="CM39" s="75">
        <f t="shared" si="18"/>
        <v>0.26363531268349999</v>
      </c>
      <c r="CN39" s="76">
        <f t="shared" si="19"/>
        <v>22.462635280949058</v>
      </c>
      <c r="CO39" s="75">
        <f t="shared" si="20"/>
        <v>0.31501201490820957</v>
      </c>
      <c r="CP39" s="76">
        <f t="shared" si="8"/>
        <v>2.5646206359796904</v>
      </c>
      <c r="CQ39" s="75">
        <f t="shared" si="21"/>
        <v>0</v>
      </c>
      <c r="CR39" s="76">
        <f t="shared" si="9"/>
        <v>1.8128510777472384</v>
      </c>
      <c r="CS39" s="75">
        <f t="shared" si="22"/>
        <v>0</v>
      </c>
      <c r="CT39" s="76">
        <f t="shared" si="10"/>
        <v>40.862994999045931</v>
      </c>
      <c r="CU39" s="77">
        <f t="shared" si="23"/>
        <v>0.33367598239723617</v>
      </c>
      <c r="CV39" s="18"/>
      <c r="CW39" s="1078">
        <f t="shared" si="24"/>
        <v>7.0759999999999996</v>
      </c>
      <c r="CX39" s="1081">
        <f>VLOOKUP($AX39&amp;"_"&amp;$CW$14,データシート1!$A:$BS,MATCH($CW$12&amp;"_"&amp;CX$20,データシート1!$A$1:$BS$1,0),0)</f>
        <v>7.0759999999999996</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13.635</v>
      </c>
      <c r="DB39" s="1081">
        <f>VLOOKUP($AX39&amp;"_"&amp;$CW$14,データシート1!$A:$BS,MATCH($CW$12&amp;"_"&amp;DB$20,データシート1!$A$1:$BS$1,0),0)</f>
        <v>0</v>
      </c>
      <c r="DC39" s="1081">
        <f>VLOOKUP($AX39&amp;"_"&amp;$CW$14,データシート1!$A:$BS,MATCH($CW$12&amp;"_"&amp;DC$20,データシート1!$A$1:$BS$1,0),0)</f>
        <v>0</v>
      </c>
      <c r="DD39" s="1080">
        <f t="shared" si="11"/>
        <v>20.710999999999999</v>
      </c>
      <c r="DE39" s="18"/>
      <c r="DF39" s="138">
        <f>VLOOKUP($AX39&amp;"_"&amp;$DF$14,データシート1!$A:$BS,MATCH($DF$12&amp;"_"&amp;DF$20,データシート1!$A$1:$BS$1,0),0)</f>
        <v>2</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1</v>
      </c>
      <c r="DJ39" s="74">
        <f>VLOOKUP($AX39&amp;"_"&amp;$DF$14,データシート1!$A:$BS,MATCH($DF$12&amp;"_"&amp;DJ$20,データシート1!$A$1:$BS$1,0),0)</f>
        <v>0</v>
      </c>
      <c r="DK39" s="74">
        <f>VLOOKUP($AX39&amp;"_"&amp;$DF$14,データシート1!$A:$BS,MATCH($DF$12&amp;"_"&amp;DK$20,データシート1!$A$1:$BS$1,0),0)</f>
        <v>0</v>
      </c>
      <c r="DL39" s="78">
        <f t="shared" si="12"/>
        <v>3</v>
      </c>
      <c r="DM39" s="18"/>
      <c r="DN39" s="139">
        <f t="shared" si="26"/>
        <v>0.34</v>
      </c>
      <c r="DO39" s="140">
        <f t="shared" si="27"/>
        <v>0</v>
      </c>
      <c r="DP39" s="140">
        <f t="shared" si="29"/>
        <v>0</v>
      </c>
      <c r="DQ39" s="140">
        <f t="shared" si="30"/>
        <v>0.66</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42207</v>
      </c>
      <c r="AY40" s="20" t="str">
        <f>IF(IFERROR(比較地域マスタ!$Z25,"")=0,"",IFERROR(比較地域マスタ!$Z25,""))</f>
        <v>平戸市</v>
      </c>
      <c r="BB40" s="122" t="str">
        <f t="shared" si="0"/>
        <v>42207</v>
      </c>
      <c r="BC40" s="123" t="str">
        <f t="shared" si="0"/>
        <v>平戸市</v>
      </c>
      <c r="BD40" s="40">
        <f t="shared" si="14"/>
        <v>184.11149836000365</v>
      </c>
      <c r="BE40" s="40">
        <f t="shared" si="15"/>
        <v>53.918001586839203</v>
      </c>
      <c r="BF40" s="40">
        <f>VLOOKUP($AX40&amp;"_"&amp;$BC$14,データシート1!$A:$BS,MATCH($BC$12&amp;"_"&amp;BF$20,データシート1!$A$1:$BS$1,0),0)</f>
        <v>4.7536839185772646</v>
      </c>
      <c r="BG40" s="40">
        <f>VLOOKUP($AX40&amp;"_"&amp;$BC$14,データシート1!$A:$BS,MATCH($BC$12&amp;"_"&amp;BG$20,データシート1!$A$1:$BS$1,0),0)</f>
        <v>2.2840431132664811</v>
      </c>
      <c r="BH40" s="40">
        <f>VLOOKUP($AX40&amp;"_"&amp;$BC$14,データシート1!$A:$BS,MATCH($BC$12&amp;"_"&amp;BH$20,データシート1!$A$1:$BS$1,0),0)</f>
        <v>46.880274554995459</v>
      </c>
      <c r="BI40" s="40">
        <f>VLOOKUP($AX40&amp;"_"&amp;$BC$14,データシート1!$A:$BS,MATCH($BC$12&amp;"_"&amp;BI$20,データシート1!$A$1:$BS$1,0),0)</f>
        <v>30.309319768020547</v>
      </c>
      <c r="BJ40" s="40">
        <f>VLOOKUP($AX40&amp;"_"&amp;$BC$14,データシート1!$A:$BS,MATCH($BC$12&amp;"_"&amp;BJ$20,データシート1!$A$1:$BS$1,0),0)</f>
        <v>30.186440996280751</v>
      </c>
      <c r="BK40" s="40">
        <f t="shared" si="1"/>
        <v>67.169894652543775</v>
      </c>
      <c r="BL40" s="40">
        <f t="shared" si="2"/>
        <v>57.380368619026257</v>
      </c>
      <c r="BM40" s="40">
        <f>VLOOKUP($AX40&amp;"_"&amp;$BC$14,データシート1!$A:$BS,MATCH($BC$12&amp;"_"&amp;BM$20,データシート1!$A$1:$BS$1,0),0)</f>
        <v>24.401928576229981</v>
      </c>
      <c r="BN40" s="40">
        <f>VLOOKUP($AX40&amp;"_"&amp;$BC$14,データシート1!$A:$BS,MATCH($BC$12&amp;"_"&amp;BN$20,データシート1!$A$1:$BS$1,0),0)</f>
        <v>32.978440042796279</v>
      </c>
      <c r="BO40" s="40">
        <f>VLOOKUP($AX40&amp;"_"&amp;$BC$14,データシート1!$A:$BS,MATCH($BC$12&amp;"_"&amp;BO$20,データシート1!$A$1:$BS$1,0),0)</f>
        <v>1.784520371894774</v>
      </c>
      <c r="BP40" s="40">
        <f>VLOOKUP($AX40&amp;"_"&amp;$BC$14,データシート1!$A:$BS,MATCH($BC$12&amp;"_"&amp;BP$20,データシート1!$A$1:$BS$1,0),0)</f>
        <v>8.0050056616227412</v>
      </c>
      <c r="BQ40" s="40">
        <f>VLOOKUP($AX40&amp;"_"&amp;$BC$14,データシート1!$A:$BS,MATCH($BC$12&amp;"_"&amp;BQ$20,データシート1!$A$1:$BS$1,0),0)</f>
        <v>2.5278413563193789</v>
      </c>
      <c r="BR40" s="41">
        <f t="shared" si="3"/>
        <v>184.11149836000365</v>
      </c>
      <c r="BT40" s="134" t="str">
        <f t="shared" si="4"/>
        <v>平戸市</v>
      </c>
      <c r="BU40" s="38">
        <f t="shared" si="25"/>
        <v>184.11149836000365</v>
      </c>
      <c r="BV40" s="69">
        <f t="shared" si="16"/>
        <v>0.29285515607184009</v>
      </c>
      <c r="BW40" s="69">
        <f t="shared" si="5"/>
        <v>2.5819592806105553E-2</v>
      </c>
      <c r="BX40" s="69">
        <f t="shared" si="5"/>
        <v>1.2405760279025931E-2</v>
      </c>
      <c r="BY40" s="69">
        <f t="shared" si="5"/>
        <v>0.25462980298670862</v>
      </c>
      <c r="BZ40" s="69">
        <f t="shared" si="5"/>
        <v>0.16462480637007806</v>
      </c>
      <c r="CA40" s="69">
        <f t="shared" si="5"/>
        <v>0.16395739139146809</v>
      </c>
      <c r="CB40" s="69">
        <f t="shared" si="5"/>
        <v>0.36483269785357281</v>
      </c>
      <c r="CC40" s="69">
        <f t="shared" si="5"/>
        <v>0.31166097245500207</v>
      </c>
      <c r="CD40" s="69">
        <f t="shared" si="5"/>
        <v>0.13253886255662048</v>
      </c>
      <c r="CE40" s="69">
        <f t="shared" si="5"/>
        <v>0.17912210989838162</v>
      </c>
      <c r="CF40" s="69">
        <f t="shared" si="5"/>
        <v>9.6926068593793102E-3</v>
      </c>
      <c r="CG40" s="69">
        <f t="shared" si="5"/>
        <v>4.3479118539191397E-2</v>
      </c>
      <c r="CH40" s="69">
        <f t="shared" si="5"/>
        <v>1.3729948313040977E-2</v>
      </c>
      <c r="CI40" s="135">
        <f t="shared" si="6"/>
        <v>1</v>
      </c>
      <c r="CK40" s="136" t="str">
        <f t="shared" si="7"/>
        <v>平戸市</v>
      </c>
      <c r="CL40" s="137">
        <f t="shared" si="17"/>
        <v>53.918001586839203</v>
      </c>
      <c r="CM40" s="75">
        <f t="shared" si="18"/>
        <v>6.5896359201622345E-2</v>
      </c>
      <c r="CN40" s="76">
        <f t="shared" si="19"/>
        <v>4.7536839185772646</v>
      </c>
      <c r="CO40" s="75">
        <f t="shared" si="20"/>
        <v>0.74742032933973057</v>
      </c>
      <c r="CP40" s="76">
        <f t="shared" si="8"/>
        <v>2.2840431132664811</v>
      </c>
      <c r="CQ40" s="75">
        <f t="shared" si="21"/>
        <v>0</v>
      </c>
      <c r="CR40" s="76">
        <f t="shared" si="9"/>
        <v>46.880274554995459</v>
      </c>
      <c r="CS40" s="75">
        <f t="shared" si="22"/>
        <v>0</v>
      </c>
      <c r="CT40" s="76">
        <f t="shared" si="10"/>
        <v>30.309319768020547</v>
      </c>
      <c r="CU40" s="77">
        <f t="shared" si="23"/>
        <v>0.28542375962946209</v>
      </c>
      <c r="CV40" s="18"/>
      <c r="CW40" s="1078">
        <f t="shared" si="24"/>
        <v>3.5529999999999999</v>
      </c>
      <c r="CX40" s="1081">
        <f>VLOOKUP($AX40&amp;"_"&amp;$CW$14,データシート1!$A:$BS,MATCH($CW$12&amp;"_"&amp;CX$20,データシート1!$A$1:$BS$1,0),0)</f>
        <v>3.5529999999999999</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8.6509999999999998</v>
      </c>
      <c r="DB40" s="1081">
        <f>VLOOKUP($AX40&amp;"_"&amp;$CW$14,データシート1!$A:$BS,MATCH($CW$12&amp;"_"&amp;DB$20,データシート1!$A$1:$BS$1,0),0)</f>
        <v>0</v>
      </c>
      <c r="DC40" s="1081">
        <f>VLOOKUP($AX40&amp;"_"&amp;$CW$14,データシート1!$A:$BS,MATCH($CW$12&amp;"_"&amp;DC$20,データシート1!$A$1:$BS$1,0),0)</f>
        <v>0</v>
      </c>
      <c r="DD40" s="1080">
        <f t="shared" si="11"/>
        <v>12.204000000000001</v>
      </c>
      <c r="DE40" s="18"/>
      <c r="DF40" s="138">
        <f>VLOOKUP($AX40&amp;"_"&amp;$DF$14,データシート1!$A:$BS,MATCH($DF$12&amp;"_"&amp;DF$20,データシート1!$A$1:$BS$1,0),0)</f>
        <v>1</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2</v>
      </c>
      <c r="DM40" s="18"/>
      <c r="DN40" s="139">
        <f t="shared" si="26"/>
        <v>0.28999999999999998</v>
      </c>
      <c r="DO40" s="140">
        <f t="shared" si="27"/>
        <v>0</v>
      </c>
      <c r="DP40" s="140">
        <f t="shared" si="29"/>
        <v>0</v>
      </c>
      <c r="DQ40" s="140">
        <f t="shared" si="30"/>
        <v>0.71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09386</v>
      </c>
      <c r="AY41" s="20" t="str">
        <f>IF(IFERROR(比較地域マスタ!$Z26,"")=0,"",IFERROR(比較地域マスタ!$Z26,""))</f>
        <v>高根沢町</v>
      </c>
      <c r="BB41" s="122" t="str">
        <f t="shared" si="0"/>
        <v>09386</v>
      </c>
      <c r="BC41" s="123" t="str">
        <f t="shared" si="0"/>
        <v>高根沢町</v>
      </c>
      <c r="BD41" s="40">
        <f t="shared" si="14"/>
        <v>141.85842159836926</v>
      </c>
      <c r="BE41" s="40">
        <f t="shared" si="15"/>
        <v>22.08738622424265</v>
      </c>
      <c r="BF41" s="40">
        <f>VLOOKUP($AX41&amp;"_"&amp;$BC$14,データシート1!$A:$BS,MATCH($BC$12&amp;"_"&amp;BF$20,データシート1!$A$1:$BS$1,0),0)</f>
        <v>12.18986472658619</v>
      </c>
      <c r="BG41" s="40">
        <f>VLOOKUP($AX41&amp;"_"&amp;$BC$14,データシート1!$A:$BS,MATCH($BC$12&amp;"_"&amp;BG$20,データシート1!$A$1:$BS$1,0),0)</f>
        <v>1.6030499787059724</v>
      </c>
      <c r="BH41" s="40">
        <f>VLOOKUP($AX41&amp;"_"&amp;$BC$14,データシート1!$A:$BS,MATCH($BC$12&amp;"_"&amp;BH$20,データシート1!$A$1:$BS$1,0),0)</f>
        <v>8.2944715189504858</v>
      </c>
      <c r="BI41" s="40">
        <f>VLOOKUP($AX41&amp;"_"&amp;$BC$14,データシート1!$A:$BS,MATCH($BC$12&amp;"_"&amp;BI$20,データシート1!$A$1:$BS$1,0),0)</f>
        <v>27.02172427690153</v>
      </c>
      <c r="BJ41" s="40">
        <f>VLOOKUP($AX41&amp;"_"&amp;$BC$14,データシート1!$A:$BS,MATCH($BC$12&amp;"_"&amp;BJ$20,データシート1!$A$1:$BS$1,0),0)</f>
        <v>37.443568427913966</v>
      </c>
      <c r="BK41" s="40">
        <f t="shared" si="1"/>
        <v>52.568405649933403</v>
      </c>
      <c r="BL41" s="40">
        <f t="shared" si="2"/>
        <v>50.833473304893531</v>
      </c>
      <c r="BM41" s="40">
        <f>VLOOKUP($AX41&amp;"_"&amp;$BC$14,データシート1!$A:$BS,MATCH($BC$12&amp;"_"&amp;BM$20,データシート1!$A$1:$BS$1,0),0)</f>
        <v>31.179386860033492</v>
      </c>
      <c r="BN41" s="40">
        <f>VLOOKUP($AX41&amp;"_"&amp;$BC$14,データシート1!$A:$BS,MATCH($BC$12&amp;"_"&amp;BN$20,データシート1!$A$1:$BS$1,0),0)</f>
        <v>19.654086444860042</v>
      </c>
      <c r="BO41" s="40">
        <f>VLOOKUP($AX41&amp;"_"&amp;$BC$14,データシート1!$A:$BS,MATCH($BC$12&amp;"_"&amp;BO$20,データシート1!$A$1:$BS$1,0),0)</f>
        <v>1.7349323450398753</v>
      </c>
      <c r="BP41" s="40">
        <f>VLOOKUP($AX41&amp;"_"&amp;$BC$14,データシート1!$A:$BS,MATCH($BC$12&amp;"_"&amp;BP$20,データシート1!$A$1:$BS$1,0),0)</f>
        <v>0</v>
      </c>
      <c r="BQ41" s="40">
        <f>VLOOKUP($AX41&amp;"_"&amp;$BC$14,データシート1!$A:$BS,MATCH($BC$12&amp;"_"&amp;BQ$20,データシート1!$A$1:$BS$1,0),0)</f>
        <v>2.7373370193777071</v>
      </c>
      <c r="BR41" s="41">
        <f t="shared" si="3"/>
        <v>141.85842159836926</v>
      </c>
      <c r="BT41" s="134" t="str">
        <f t="shared" si="4"/>
        <v>高根沢町</v>
      </c>
      <c r="BU41" s="38">
        <f t="shared" si="25"/>
        <v>141.85842159836926</v>
      </c>
      <c r="BV41" s="69">
        <f t="shared" si="16"/>
        <v>0.15570021134717429</v>
      </c>
      <c r="BW41" s="69">
        <f t="shared" si="5"/>
        <v>8.592979245954277E-2</v>
      </c>
      <c r="BX41" s="69">
        <f t="shared" si="5"/>
        <v>1.130035115746981E-2</v>
      </c>
      <c r="BY41" s="69">
        <f t="shared" si="5"/>
        <v>5.8470067730161709E-2</v>
      </c>
      <c r="BZ41" s="69">
        <f t="shared" si="5"/>
        <v>0.1904837511403141</v>
      </c>
      <c r="CA41" s="69">
        <f t="shared" si="5"/>
        <v>0.26395026820419942</v>
      </c>
      <c r="CB41" s="69">
        <f t="shared" si="5"/>
        <v>0.37056950907550285</v>
      </c>
      <c r="CC41" s="69">
        <f t="shared" si="5"/>
        <v>0.35833948194357951</v>
      </c>
      <c r="CD41" s="69">
        <f t="shared" si="5"/>
        <v>0.21979228662439818</v>
      </c>
      <c r="CE41" s="69">
        <f t="shared" si="5"/>
        <v>0.13854719531918136</v>
      </c>
      <c r="CF41" s="69">
        <f t="shared" si="5"/>
        <v>1.2230027131923334E-2</v>
      </c>
      <c r="CG41" s="69">
        <f t="shared" si="5"/>
        <v>0</v>
      </c>
      <c r="CH41" s="69">
        <f t="shared" si="5"/>
        <v>1.9296260232809288E-2</v>
      </c>
      <c r="CI41" s="135">
        <f t="shared" si="6"/>
        <v>1</v>
      </c>
      <c r="CK41" s="136" t="str">
        <f t="shared" si="7"/>
        <v>高根沢町</v>
      </c>
      <c r="CL41" s="137">
        <f t="shared" si="17"/>
        <v>22.08738622424265</v>
      </c>
      <c r="CM41" s="75">
        <f t="shared" si="18"/>
        <v>0</v>
      </c>
      <c r="CN41" s="76">
        <f t="shared" si="19"/>
        <v>12.18986472658619</v>
      </c>
      <c r="CO41" s="75">
        <f t="shared" si="20"/>
        <v>0</v>
      </c>
      <c r="CP41" s="76">
        <f t="shared" si="8"/>
        <v>1.6030499787059724</v>
      </c>
      <c r="CQ41" s="75">
        <f t="shared" si="21"/>
        <v>0</v>
      </c>
      <c r="CR41" s="76">
        <f t="shared" si="9"/>
        <v>8.2944715189504858</v>
      </c>
      <c r="CS41" s="75">
        <f t="shared" si="22"/>
        <v>0</v>
      </c>
      <c r="CT41" s="76">
        <f t="shared" si="10"/>
        <v>27.02172427690153</v>
      </c>
      <c r="CU41" s="77">
        <f t="shared" si="23"/>
        <v>0.3367290668337522</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9.0990000000000002</v>
      </c>
      <c r="DB41" s="1081">
        <f>VLOOKUP($AX41&amp;"_"&amp;$CW$14,データシート1!$A:$BS,MATCH($CW$12&amp;"_"&amp;DB$20,データシート1!$A$1:$BS$1,0),0)</f>
        <v>0</v>
      </c>
      <c r="DC41" s="1081">
        <f>VLOOKUP($AX41&amp;"_"&amp;$CW$14,データシート1!$A:$BS,MATCH($CW$12&amp;"_"&amp;DC$20,データシート1!$A$1:$BS$1,0),0)</f>
        <v>0</v>
      </c>
      <c r="DD41" s="1080">
        <f t="shared" si="11"/>
        <v>9.0990000000000002</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1</v>
      </c>
      <c r="DJ41" s="74">
        <f>VLOOKUP($AX41&amp;"_"&amp;$DF$14,データシート1!$A:$BS,MATCH($DF$12&amp;"_"&amp;DJ$20,データシート1!$A$1:$BS$1,0),0)</f>
        <v>0</v>
      </c>
      <c r="DK41" s="74">
        <f>VLOOKUP($AX41&amp;"_"&amp;$DF$14,データシート1!$A:$BS,MATCH($DF$12&amp;"_"&amp;DK$20,データシート1!$A$1:$BS$1,0),0)</f>
        <v>0</v>
      </c>
      <c r="DL41" s="78">
        <f t="shared" si="12"/>
        <v>1</v>
      </c>
      <c r="DM41" s="18"/>
      <c r="DN41" s="139">
        <f t="shared" si="26"/>
        <v>0</v>
      </c>
      <c r="DO41" s="140">
        <f t="shared" si="27"/>
        <v>0</v>
      </c>
      <c r="DP41" s="140">
        <f t="shared" si="29"/>
        <v>0</v>
      </c>
      <c r="DQ41" s="140">
        <f t="shared" si="30"/>
        <v>1</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47326</v>
      </c>
      <c r="AY42" s="20" t="str">
        <f>IF(IFERROR(比較地域マスタ!$Z27,"")=0,"",IFERROR(比較地域マスタ!$Z27,""))</f>
        <v>北谷町</v>
      </c>
      <c r="BB42" s="122" t="str">
        <f t="shared" si="0"/>
        <v>47326</v>
      </c>
      <c r="BC42" s="123" t="str">
        <f t="shared" si="0"/>
        <v>北谷町</v>
      </c>
      <c r="BD42" s="40">
        <f t="shared" si="14"/>
        <v>159.48832485805377</v>
      </c>
      <c r="BE42" s="40">
        <f t="shared" si="15"/>
        <v>3.5084875620690639</v>
      </c>
      <c r="BF42" s="40">
        <f>VLOOKUP($AX42&amp;"_"&amp;$BC$14,データシート1!$A:$BS,MATCH($BC$12&amp;"_"&amp;BF$20,データシート1!$A$1:$BS$1,0),0)</f>
        <v>1.5750835655876581</v>
      </c>
      <c r="BG42" s="40">
        <f>VLOOKUP($AX42&amp;"_"&amp;$BC$14,データシート1!$A:$BS,MATCH($BC$12&amp;"_"&amp;BG$20,データシート1!$A$1:$BS$1,0),0)</f>
        <v>1.933403996481406</v>
      </c>
      <c r="BH42" s="40">
        <f>VLOOKUP($AX42&amp;"_"&amp;$BC$14,データシート1!$A:$BS,MATCH($BC$12&amp;"_"&amp;BH$20,データシート1!$A$1:$BS$1,0),0)</f>
        <v>0</v>
      </c>
      <c r="BI42" s="40">
        <f>VLOOKUP($AX42&amp;"_"&amp;$BC$14,データシート1!$A:$BS,MATCH($BC$12&amp;"_"&amp;BI$20,データシート1!$A$1:$BS$1,0),0)</f>
        <v>66.281469160656741</v>
      </c>
      <c r="BJ42" s="40">
        <f>VLOOKUP($AX42&amp;"_"&amp;$BC$14,データシート1!$A:$BS,MATCH($BC$12&amp;"_"&amp;BJ$20,データシート1!$A$1:$BS$1,0),0)</f>
        <v>38.981698725604687</v>
      </c>
      <c r="BK42" s="40">
        <f t="shared" si="1"/>
        <v>42.826667619807083</v>
      </c>
      <c r="BL42" s="40">
        <f t="shared" si="2"/>
        <v>41.125580134951171</v>
      </c>
      <c r="BM42" s="40">
        <f>VLOOKUP($AX42&amp;"_"&amp;$BC$14,データシート1!$A:$BS,MATCH($BC$12&amp;"_"&amp;BM$20,データシート1!$A$1:$BS$1,0),0)</f>
        <v>26.502478831028469</v>
      </c>
      <c r="BN42" s="40">
        <f>VLOOKUP($AX42&amp;"_"&amp;$BC$14,データシート1!$A:$BS,MATCH($BC$12&amp;"_"&amp;BN$20,データシート1!$A$1:$BS$1,0),0)</f>
        <v>14.623101303922704</v>
      </c>
      <c r="BO42" s="40">
        <f>VLOOKUP($AX42&amp;"_"&amp;$BC$14,データシート1!$A:$BS,MATCH($BC$12&amp;"_"&amp;BO$20,データシート1!$A$1:$BS$1,0),0)</f>
        <v>1.7010874848559137</v>
      </c>
      <c r="BP42" s="40">
        <f>VLOOKUP($AX42&amp;"_"&amp;$BC$14,データシート1!$A:$BS,MATCH($BC$12&amp;"_"&amp;BP$20,データシート1!$A$1:$BS$1,0),0)</f>
        <v>0</v>
      </c>
      <c r="BQ42" s="40">
        <f>VLOOKUP($AX42&amp;"_"&amp;$BC$14,データシート1!$A:$BS,MATCH($BC$12&amp;"_"&amp;BQ$20,データシート1!$A$1:$BS$1,0),0)</f>
        <v>7.8900017899162123</v>
      </c>
      <c r="BR42" s="41">
        <f t="shared" si="3"/>
        <v>159.48832485805377</v>
      </c>
      <c r="BT42" s="134" t="str">
        <f t="shared" si="4"/>
        <v>北谷町</v>
      </c>
      <c r="BU42" s="38">
        <f t="shared" si="25"/>
        <v>159.48832485805377</v>
      </c>
      <c r="BV42" s="69">
        <f t="shared" si="16"/>
        <v>2.1998397470107317E-2</v>
      </c>
      <c r="BW42" s="69">
        <f t="shared" si="5"/>
        <v>9.8758549692555767E-3</v>
      </c>
      <c r="BX42" s="69">
        <f t="shared" si="5"/>
        <v>1.212254250085174E-2</v>
      </c>
      <c r="BY42" s="69">
        <f t="shared" si="5"/>
        <v>0</v>
      </c>
      <c r="BZ42" s="69">
        <f t="shared" si="5"/>
        <v>0.41558822076567625</v>
      </c>
      <c r="CA42" s="69">
        <f t="shared" ref="CA42:CH68" si="32">BJ42/$BR42</f>
        <v>0.24441725599851147</v>
      </c>
      <c r="CB42" s="69">
        <f t="shared" si="32"/>
        <v>0.26852540872771252</v>
      </c>
      <c r="CC42" s="69">
        <f t="shared" si="32"/>
        <v>0.25785950270374558</v>
      </c>
      <c r="CD42" s="69">
        <f t="shared" si="32"/>
        <v>0.16617190540195306</v>
      </c>
      <c r="CE42" s="69">
        <f t="shared" si="32"/>
        <v>9.1687597301792545E-2</v>
      </c>
      <c r="CF42" s="69">
        <f t="shared" si="32"/>
        <v>1.0665906023966951E-2</v>
      </c>
      <c r="CG42" s="69">
        <f t="shared" si="32"/>
        <v>0</v>
      </c>
      <c r="CH42" s="69">
        <f t="shared" si="32"/>
        <v>4.9470717037992558E-2</v>
      </c>
      <c r="CI42" s="135">
        <f t="shared" si="6"/>
        <v>1</v>
      </c>
      <c r="CK42" s="136" t="str">
        <f t="shared" si="7"/>
        <v>北谷町</v>
      </c>
      <c r="CL42" s="137">
        <f t="shared" si="17"/>
        <v>3.5084875620690639</v>
      </c>
      <c r="CM42" s="75">
        <f t="shared" si="18"/>
        <v>0</v>
      </c>
      <c r="CN42" s="76">
        <f t="shared" si="19"/>
        <v>1.5750835655876581</v>
      </c>
      <c r="CO42" s="75">
        <f t="shared" si="20"/>
        <v>0</v>
      </c>
      <c r="CP42" s="76">
        <f t="shared" si="8"/>
        <v>1.933403996481406</v>
      </c>
      <c r="CQ42" s="75">
        <f t="shared" si="21"/>
        <v>0</v>
      </c>
      <c r="CR42" s="76">
        <f t="shared" si="9"/>
        <v>0</v>
      </c>
      <c r="CS42" s="75">
        <f t="shared" si="22"/>
        <v>0</v>
      </c>
      <c r="CT42" s="76">
        <f t="shared" si="10"/>
        <v>66.281469160656741</v>
      </c>
      <c r="CU42" s="77">
        <f t="shared" si="23"/>
        <v>0.55644511908152394</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36.881999999999998</v>
      </c>
      <c r="DB42" s="1081">
        <f>VLOOKUP($AX42&amp;"_"&amp;$CW$14,データシート1!$A:$BS,MATCH($CW$12&amp;"_"&amp;DB$20,データシート1!$A$1:$BS$1,0),0)</f>
        <v>0</v>
      </c>
      <c r="DC42" s="1081">
        <f>VLOOKUP($AX42&amp;"_"&amp;$CW$14,データシート1!$A:$BS,MATCH($CW$12&amp;"_"&amp;DC$20,データシート1!$A$1:$BS$1,0),0)</f>
        <v>0</v>
      </c>
      <c r="DD42" s="1080">
        <f t="shared" si="11"/>
        <v>36.881999999999998</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5</v>
      </c>
      <c r="DJ42" s="74">
        <f>VLOOKUP($AX42&amp;"_"&amp;$DF$14,データシート1!$A:$BS,MATCH($DF$12&amp;"_"&amp;DJ$20,データシート1!$A$1:$BS$1,0),0)</f>
        <v>0</v>
      </c>
      <c r="DK42" s="74">
        <f>VLOOKUP($AX42&amp;"_"&amp;$DF$14,データシート1!$A:$BS,MATCH($DF$12&amp;"_"&amp;DK$20,データシート1!$A$1:$BS$1,0),0)</f>
        <v>0</v>
      </c>
      <c r="DL42" s="78">
        <f t="shared" si="12"/>
        <v>5</v>
      </c>
      <c r="DM42" s="18"/>
      <c r="DN42" s="139">
        <f t="shared" si="26"/>
        <v>0</v>
      </c>
      <c r="DO42" s="140">
        <f t="shared" si="27"/>
        <v>0</v>
      </c>
      <c r="DP42" s="140">
        <f t="shared" si="29"/>
        <v>0</v>
      </c>
      <c r="DQ42" s="140">
        <f t="shared" si="30"/>
        <v>1</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22222</v>
      </c>
      <c r="AY43" s="20" t="str">
        <f>IF(IFERROR(比較地域マスタ!$Z28,"")=0,"",IFERROR(比較地域マスタ!$Z28,""))</f>
        <v>伊豆市</v>
      </c>
      <c r="AZ43" s="26"/>
      <c r="BB43" s="122" t="str">
        <f t="shared" si="0"/>
        <v>22222</v>
      </c>
      <c r="BC43" s="123" t="str">
        <f t="shared" si="0"/>
        <v>伊豆市</v>
      </c>
      <c r="BD43" s="40">
        <f t="shared" si="14"/>
        <v>157.90376970862053</v>
      </c>
      <c r="BE43" s="40">
        <f t="shared" si="15"/>
        <v>17.884645905828478</v>
      </c>
      <c r="BF43" s="40">
        <f>VLOOKUP($AX43&amp;"_"&amp;$BC$14,データシート1!$A:$BS,MATCH($BC$12&amp;"_"&amp;BF$20,データシート1!$A$1:$BS$1,0),0)</f>
        <v>5.6839744237798291</v>
      </c>
      <c r="BG43" s="40">
        <f>VLOOKUP($AX43&amp;"_"&amp;$BC$14,データシート1!$A:$BS,MATCH($BC$12&amp;"_"&amp;BG$20,データシート1!$A$1:$BS$1,0),0)</f>
        <v>1.7415643027507046</v>
      </c>
      <c r="BH43" s="40">
        <f>VLOOKUP($AX43&amp;"_"&amp;$BC$14,データシート1!$A:$BS,MATCH($BC$12&amp;"_"&amp;BH$20,データシート1!$A$1:$BS$1,0),0)</f>
        <v>10.459107179297943</v>
      </c>
      <c r="BI43" s="40">
        <f>VLOOKUP($AX43&amp;"_"&amp;$BC$14,データシート1!$A:$BS,MATCH($BC$12&amp;"_"&amp;BI$20,データシート1!$A$1:$BS$1,0),0)</f>
        <v>34.230159276417297</v>
      </c>
      <c r="BJ43" s="40">
        <f>VLOOKUP($AX43&amp;"_"&amp;$BC$14,データシート1!$A:$BS,MATCH($BC$12&amp;"_"&amp;BJ$20,データシート1!$A$1:$BS$1,0),0)</f>
        <v>36.29412100456922</v>
      </c>
      <c r="BK43" s="40">
        <f t="shared" si="1"/>
        <v>66.937182813139017</v>
      </c>
      <c r="BL43" s="40">
        <f t="shared" si="2"/>
        <v>56.786653329431843</v>
      </c>
      <c r="BM43" s="40">
        <f>VLOOKUP($AX43&amp;"_"&amp;$BC$14,データシート1!$A:$BS,MATCH($BC$12&amp;"_"&amp;BM$20,データシート1!$A$1:$BS$1,0),0)</f>
        <v>26.303759219981576</v>
      </c>
      <c r="BN43" s="40">
        <f>VLOOKUP($AX43&amp;"_"&amp;$BC$14,データシート1!$A:$BS,MATCH($BC$12&amp;"_"&amp;BN$20,データシート1!$A$1:$BS$1,0),0)</f>
        <v>30.482894109450264</v>
      </c>
      <c r="BO43" s="40">
        <f>VLOOKUP($AX43&amp;"_"&amp;$BC$14,データシート1!$A:$BS,MATCH($BC$12&amp;"_"&amp;BO$20,データシート1!$A$1:$BS$1,0),0)</f>
        <v>1.7561590866186665</v>
      </c>
      <c r="BP43" s="40">
        <f>VLOOKUP($AX43&amp;"_"&amp;$BC$14,データシート1!$A:$BS,MATCH($BC$12&amp;"_"&amp;BP$20,データシート1!$A$1:$BS$1,0),0)</f>
        <v>8.3943703970885029</v>
      </c>
      <c r="BQ43" s="40">
        <f>VLOOKUP($AX43&amp;"_"&amp;$BC$14,データシート1!$A:$BS,MATCH($BC$12&amp;"_"&amp;BQ$20,データシート1!$A$1:$BS$1,0),0)</f>
        <v>2.5576607086665151</v>
      </c>
      <c r="BR43" s="41">
        <f t="shared" si="3"/>
        <v>157.90376970862053</v>
      </c>
      <c r="BT43" s="134" t="str">
        <f t="shared" si="4"/>
        <v>伊豆市</v>
      </c>
      <c r="BU43" s="38">
        <f t="shared" si="25"/>
        <v>157.90376970862053</v>
      </c>
      <c r="BV43" s="69">
        <f t="shared" si="16"/>
        <v>0.11326294450620764</v>
      </c>
      <c r="BW43" s="69">
        <f t="shared" si="16"/>
        <v>3.5996445393725901E-2</v>
      </c>
      <c r="BX43" s="69">
        <f t="shared" si="16"/>
        <v>1.1029276286211592E-2</v>
      </c>
      <c r="BY43" s="69">
        <f t="shared" si="16"/>
        <v>6.6237222826270134E-2</v>
      </c>
      <c r="BZ43" s="69">
        <f t="shared" si="16"/>
        <v>0.21677860724656625</v>
      </c>
      <c r="CA43" s="69">
        <f t="shared" si="32"/>
        <v>0.22984961708984325</v>
      </c>
      <c r="CB43" s="69">
        <f t="shared" si="32"/>
        <v>0.42391123997012897</v>
      </c>
      <c r="CC43" s="69">
        <f t="shared" si="32"/>
        <v>0.35962823075231282</v>
      </c>
      <c r="CD43" s="69">
        <f t="shared" si="32"/>
        <v>0.16658094527141337</v>
      </c>
      <c r="CE43" s="69">
        <f t="shared" si="32"/>
        <v>0.19304728548089942</v>
      </c>
      <c r="CF43" s="69">
        <f t="shared" si="32"/>
        <v>1.1121704629720385E-2</v>
      </c>
      <c r="CG43" s="69">
        <f t="shared" si="32"/>
        <v>5.3161304588095745E-2</v>
      </c>
      <c r="CH43" s="69">
        <f t="shared" si="32"/>
        <v>1.6197591187253862E-2</v>
      </c>
      <c r="CI43" s="135">
        <f t="shared" si="6"/>
        <v>1</v>
      </c>
      <c r="CJ43" s="26"/>
      <c r="CK43" s="136" t="str">
        <f t="shared" si="7"/>
        <v>伊豆市</v>
      </c>
      <c r="CL43" s="137">
        <f t="shared" si="17"/>
        <v>17.884645905828478</v>
      </c>
      <c r="CM43" s="75">
        <f t="shared" si="18"/>
        <v>0</v>
      </c>
      <c r="CN43" s="76">
        <f t="shared" si="19"/>
        <v>5.6839744237798291</v>
      </c>
      <c r="CO43" s="75">
        <f t="shared" si="20"/>
        <v>0</v>
      </c>
      <c r="CP43" s="76">
        <f t="shared" si="8"/>
        <v>1.7415643027507046</v>
      </c>
      <c r="CQ43" s="75">
        <f t="shared" si="21"/>
        <v>0</v>
      </c>
      <c r="CR43" s="76">
        <f t="shared" si="9"/>
        <v>10.459107179297943</v>
      </c>
      <c r="CS43" s="75">
        <f t="shared" si="22"/>
        <v>0</v>
      </c>
      <c r="CT43" s="76">
        <f t="shared" si="10"/>
        <v>34.230159276417297</v>
      </c>
      <c r="CU43" s="77">
        <f t="shared" si="23"/>
        <v>0.26526315366156134</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9.08</v>
      </c>
      <c r="DB43" s="1081">
        <f>VLOOKUP($AX43&amp;"_"&amp;$CW$14,データシート1!$A:$BS,MATCH($CW$12&amp;"_"&amp;DB$20,データシート1!$A$1:$BS$1,0),0)</f>
        <v>0</v>
      </c>
      <c r="DC43" s="1081">
        <f>VLOOKUP($AX43&amp;"_"&amp;$CW$14,データシート1!$A:$BS,MATCH($CW$12&amp;"_"&amp;DC$20,データシート1!$A$1:$BS$1,0),0)</f>
        <v>0</v>
      </c>
      <c r="DD43" s="1080">
        <f t="shared" si="11"/>
        <v>9.08</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2</v>
      </c>
      <c r="DJ43" s="74">
        <f>VLOOKUP($AX43&amp;"_"&amp;$DF$14,データシート1!$A:$BS,MATCH($DF$12&amp;"_"&amp;DJ$20,データシート1!$A$1:$BS$1,0),0)</f>
        <v>0</v>
      </c>
      <c r="DK43" s="74">
        <f>VLOOKUP($AX43&amp;"_"&amp;$DF$14,データシート1!$A:$BS,MATCH($DF$12&amp;"_"&amp;DK$20,データシート1!$A$1:$BS$1,0),0)</f>
        <v>0</v>
      </c>
      <c r="DL43" s="78">
        <f t="shared" si="12"/>
        <v>2</v>
      </c>
      <c r="DM43" s="18"/>
      <c r="DN43" s="139">
        <f t="shared" si="26"/>
        <v>0</v>
      </c>
      <c r="DO43" s="140">
        <f t="shared" si="27"/>
        <v>0</v>
      </c>
      <c r="DP43" s="140">
        <f t="shared" si="29"/>
        <v>0</v>
      </c>
      <c r="DQ43" s="140">
        <f t="shared" si="30"/>
        <v>1</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45208</v>
      </c>
      <c r="AY44" s="20" t="str">
        <f>IF(IFERROR(比較地域マスタ!$Z29,"")=0,"",IFERROR(比較地域マスタ!$Z29,""))</f>
        <v>西都市</v>
      </c>
      <c r="BB44" s="122" t="str">
        <f t="shared" si="0"/>
        <v>45208</v>
      </c>
      <c r="BC44" s="123" t="str">
        <f t="shared" si="0"/>
        <v>西都市</v>
      </c>
      <c r="BD44" s="40">
        <f t="shared" si="14"/>
        <v>185.47256872731293</v>
      </c>
      <c r="BE44" s="40">
        <f t="shared" si="15"/>
        <v>60.09590893943367</v>
      </c>
      <c r="BF44" s="40">
        <f>VLOOKUP($AX44&amp;"_"&amp;$BC$14,データシート1!$A:$BS,MATCH($BC$12&amp;"_"&amp;BF$20,データシート1!$A$1:$BS$1,0),0)</f>
        <v>30.640433479902121</v>
      </c>
      <c r="BG44" s="40">
        <f>VLOOKUP($AX44&amp;"_"&amp;$BC$14,データシート1!$A:$BS,MATCH($BC$12&amp;"_"&amp;BG$20,データシート1!$A$1:$BS$1,0),0)</f>
        <v>1.5808018886338275</v>
      </c>
      <c r="BH44" s="40">
        <f>VLOOKUP($AX44&amp;"_"&amp;$BC$14,データシート1!$A:$BS,MATCH($BC$12&amp;"_"&amp;BH$20,データシート1!$A$1:$BS$1,0),0)</f>
        <v>27.874673570897723</v>
      </c>
      <c r="BI44" s="40">
        <f>VLOOKUP($AX44&amp;"_"&amp;$BC$14,データシート1!$A:$BS,MATCH($BC$12&amp;"_"&amp;BI$20,データシート1!$A$1:$BS$1,0),0)</f>
        <v>31.564164320852719</v>
      </c>
      <c r="BJ44" s="40">
        <f>VLOOKUP($AX44&amp;"_"&amp;$BC$14,データシート1!$A:$BS,MATCH($BC$12&amp;"_"&amp;BJ$20,データシート1!$A$1:$BS$1,0),0)</f>
        <v>29.753672696283203</v>
      </c>
      <c r="BK44" s="40">
        <f t="shared" si="1"/>
        <v>64.058822770743319</v>
      </c>
      <c r="BL44" s="40">
        <f t="shared" si="2"/>
        <v>62.310682675387746</v>
      </c>
      <c r="BM44" s="40">
        <f>VLOOKUP($AX44&amp;"_"&amp;$BC$14,データシート1!$A:$BS,MATCH($BC$12&amp;"_"&amp;BM$20,データシート1!$A$1:$BS$1,0),0)</f>
        <v>26.894320317599806</v>
      </c>
      <c r="BN44" s="40">
        <f>VLOOKUP($AX44&amp;"_"&amp;$BC$14,データシート1!$A:$BS,MATCH($BC$12&amp;"_"&amp;BN$20,データシート1!$A$1:$BS$1,0),0)</f>
        <v>35.416362357787939</v>
      </c>
      <c r="BO44" s="40">
        <f>VLOOKUP($AX44&amp;"_"&amp;$BC$14,データシート1!$A:$BS,MATCH($BC$12&amp;"_"&amp;BO$20,データシート1!$A$1:$BS$1,0),0)</f>
        <v>1.7481400953555677</v>
      </c>
      <c r="BP44" s="40">
        <f>VLOOKUP($AX44&amp;"_"&amp;$BC$14,データシート1!$A:$BS,MATCH($BC$12&amp;"_"&amp;BP$20,データシート1!$A$1:$BS$1,0),0)</f>
        <v>0</v>
      </c>
      <c r="BQ44" s="40">
        <f>VLOOKUP($AX44&amp;"_"&amp;$BC$14,データシート1!$A:$BS,MATCH($BC$12&amp;"_"&amp;BQ$20,データシート1!$A$1:$BS$1,0),0)</f>
        <v>0</v>
      </c>
      <c r="BR44" s="41">
        <f t="shared" si="3"/>
        <v>185.47256872731293</v>
      </c>
      <c r="BT44" s="134" t="str">
        <f t="shared" si="4"/>
        <v>西都市</v>
      </c>
      <c r="BU44" s="38">
        <f t="shared" si="25"/>
        <v>185.47256872731293</v>
      </c>
      <c r="BV44" s="69">
        <f t="shared" si="16"/>
        <v>0.32401507862754836</v>
      </c>
      <c r="BW44" s="69">
        <f t="shared" si="16"/>
        <v>0.16520196862615605</v>
      </c>
      <c r="BX44" s="69">
        <f t="shared" si="16"/>
        <v>8.5231034404767841E-3</v>
      </c>
      <c r="BY44" s="69">
        <f t="shared" si="16"/>
        <v>0.15029000656091557</v>
      </c>
      <c r="BZ44" s="69">
        <f t="shared" si="16"/>
        <v>0.17018238620105194</v>
      </c>
      <c r="CA44" s="69">
        <f t="shared" si="32"/>
        <v>0.16042088002796739</v>
      </c>
      <c r="CB44" s="69">
        <f t="shared" si="32"/>
        <v>0.34538165514343216</v>
      </c>
      <c r="CC44" s="69">
        <f t="shared" si="32"/>
        <v>0.33595632552541338</v>
      </c>
      <c r="CD44" s="69">
        <f t="shared" si="32"/>
        <v>0.14500430172582882</v>
      </c>
      <c r="CE44" s="69">
        <f t="shared" si="32"/>
        <v>0.19095202379958454</v>
      </c>
      <c r="CF44" s="69">
        <f t="shared" si="32"/>
        <v>9.4253296180187868E-3</v>
      </c>
      <c r="CG44" s="69">
        <f t="shared" si="32"/>
        <v>0</v>
      </c>
      <c r="CH44" s="69">
        <f t="shared" si="32"/>
        <v>0</v>
      </c>
      <c r="CI44" s="135">
        <f t="shared" si="6"/>
        <v>1</v>
      </c>
      <c r="CK44" s="136" t="str">
        <f t="shared" si="7"/>
        <v>西都市</v>
      </c>
      <c r="CL44" s="137">
        <f t="shared" si="17"/>
        <v>60.09590893943367</v>
      </c>
      <c r="CM44" s="75">
        <f t="shared" si="18"/>
        <v>4.486162282223078E-2</v>
      </c>
      <c r="CN44" s="76">
        <f t="shared" si="19"/>
        <v>30.640433479902121</v>
      </c>
      <c r="CO44" s="75">
        <f t="shared" si="20"/>
        <v>8.798831131969391E-2</v>
      </c>
      <c r="CP44" s="76">
        <f t="shared" si="8"/>
        <v>1.5808018886338275</v>
      </c>
      <c r="CQ44" s="75">
        <f t="shared" si="21"/>
        <v>0</v>
      </c>
      <c r="CR44" s="76">
        <f t="shared" si="9"/>
        <v>27.874673570897723</v>
      </c>
      <c r="CS44" s="75">
        <f t="shared" si="22"/>
        <v>0</v>
      </c>
      <c r="CT44" s="76">
        <f t="shared" si="10"/>
        <v>31.564164320852719</v>
      </c>
      <c r="CU44" s="77">
        <f t="shared" si="23"/>
        <v>0</v>
      </c>
      <c r="CV44" s="18"/>
      <c r="CW44" s="1078">
        <f t="shared" si="24"/>
        <v>2.6960000000000002</v>
      </c>
      <c r="CX44" s="1081">
        <f>VLOOKUP($AX44&amp;"_"&amp;$CW$14,データシート1!$A:$BS,MATCH($CW$12&amp;"_"&amp;CX$20,データシート1!$A$1:$BS$1,0),0)</f>
        <v>2.6960000000000002</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2.6960000000000002</v>
      </c>
      <c r="DE44" s="18"/>
      <c r="DF44" s="138">
        <f>VLOOKUP($AX44&amp;"_"&amp;$DF$14,データシート1!$A:$BS,MATCH($DF$12&amp;"_"&amp;DF$20,データシート1!$A$1:$BS$1,0),0)</f>
        <v>1</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1</v>
      </c>
      <c r="DM44" s="18"/>
      <c r="DN44" s="139">
        <f t="shared" si="26"/>
        <v>1</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28225</v>
      </c>
      <c r="AY45" s="20" t="str">
        <f>IF(IFERROR(比較地域マスタ!$Z30,"")=0,"",IFERROR(比較地域マスタ!$Z30,""))</f>
        <v>朝来市</v>
      </c>
      <c r="BB45" s="122" t="str">
        <f t="shared" si="0"/>
        <v>28225</v>
      </c>
      <c r="BC45" s="123" t="str">
        <f t="shared" si="0"/>
        <v>朝来市</v>
      </c>
      <c r="BD45" s="40">
        <f t="shared" si="14"/>
        <v>363.38437481333841</v>
      </c>
      <c r="BE45" s="40">
        <f t="shared" si="15"/>
        <v>246.17204856362832</v>
      </c>
      <c r="BF45" s="40">
        <f>VLOOKUP($AX45&amp;"_"&amp;$BC$14,データシート1!$A:$BS,MATCH($BC$12&amp;"_"&amp;BF$20,データシート1!$A$1:$BS$1,0),0)</f>
        <v>234.152983942605</v>
      </c>
      <c r="BG45" s="40">
        <f>VLOOKUP($AX45&amp;"_"&amp;$BC$14,データシート1!$A:$BS,MATCH($BC$12&amp;"_"&amp;BG$20,データシート1!$A$1:$BS$1,0),0)</f>
        <v>1.8043946520352667</v>
      </c>
      <c r="BH45" s="40">
        <f>VLOOKUP($AX45&amp;"_"&amp;$BC$14,データシート1!$A:$BS,MATCH($BC$12&amp;"_"&amp;BH$20,データシート1!$A$1:$BS$1,0),0)</f>
        <v>10.214669968988055</v>
      </c>
      <c r="BI45" s="40">
        <f>VLOOKUP($AX45&amp;"_"&amp;$BC$14,データシート1!$A:$BS,MATCH($BC$12&amp;"_"&amp;BI$20,データシート1!$A$1:$BS$1,0),0)</f>
        <v>29.946380633504859</v>
      </c>
      <c r="BJ45" s="40">
        <f>VLOOKUP($AX45&amp;"_"&amp;$BC$14,データシート1!$A:$BS,MATCH($BC$12&amp;"_"&amp;BJ$20,データシート1!$A$1:$BS$1,0),0)</f>
        <v>24.102243879625526</v>
      </c>
      <c r="BK45" s="40">
        <f t="shared" si="1"/>
        <v>59.015102224673846</v>
      </c>
      <c r="BL45" s="40">
        <f t="shared" si="2"/>
        <v>57.261360628068317</v>
      </c>
      <c r="BM45" s="40">
        <f>VLOOKUP($AX45&amp;"_"&amp;$BC$14,データシート1!$A:$BS,MATCH($BC$12&amp;"_"&amp;BM$20,データシート1!$A$1:$BS$1,0),0)</f>
        <v>27.487680282979259</v>
      </c>
      <c r="BN45" s="40">
        <f>VLOOKUP($AX45&amp;"_"&amp;$BC$14,データシート1!$A:$BS,MATCH($BC$12&amp;"_"&amp;BN$20,データシート1!$A$1:$BS$1,0),0)</f>
        <v>29.773680345089055</v>
      </c>
      <c r="BO45" s="40">
        <f>VLOOKUP($AX45&amp;"_"&amp;$BC$14,データシート1!$A:$BS,MATCH($BC$12&amp;"_"&amp;BO$20,データシート1!$A$1:$BS$1,0),0)</f>
        <v>1.7537415966055265</v>
      </c>
      <c r="BP45" s="40">
        <f>VLOOKUP($AX45&amp;"_"&amp;$BC$14,データシート1!$A:$BS,MATCH($BC$12&amp;"_"&amp;BP$20,データシート1!$A$1:$BS$1,0),0)</f>
        <v>0</v>
      </c>
      <c r="BQ45" s="40">
        <f>VLOOKUP($AX45&amp;"_"&amp;$BC$14,データシート1!$A:$BS,MATCH($BC$12&amp;"_"&amp;BQ$20,データシート1!$A$1:$BS$1,0),0)</f>
        <v>4.1485995119058554</v>
      </c>
      <c r="BR45" s="41">
        <f t="shared" si="3"/>
        <v>363.38437481333841</v>
      </c>
      <c r="BT45" s="134" t="str">
        <f t="shared" si="4"/>
        <v>朝来市</v>
      </c>
      <c r="BU45" s="38">
        <f t="shared" si="25"/>
        <v>363.38437481333841</v>
      </c>
      <c r="BV45" s="69">
        <f t="shared" si="16"/>
        <v>0.67744258043588368</v>
      </c>
      <c r="BW45" s="69">
        <f t="shared" si="16"/>
        <v>0.64436723252859629</v>
      </c>
      <c r="BX45" s="69">
        <f t="shared" si="16"/>
        <v>4.9655262501645528E-3</v>
      </c>
      <c r="BY45" s="69">
        <f t="shared" si="16"/>
        <v>2.8109821657122926E-2</v>
      </c>
      <c r="BZ45" s="69">
        <f t="shared" si="16"/>
        <v>8.2409654099430046E-2</v>
      </c>
      <c r="CA45" s="69">
        <f t="shared" si="32"/>
        <v>6.6327133333694527E-2</v>
      </c>
      <c r="CB45" s="69">
        <f t="shared" si="32"/>
        <v>0.16240407214808961</v>
      </c>
      <c r="CC45" s="69">
        <f t="shared" si="32"/>
        <v>0.15757793839507289</v>
      </c>
      <c r="CD45" s="69">
        <f t="shared" si="32"/>
        <v>7.5643539425983855E-2</v>
      </c>
      <c r="CE45" s="69">
        <f t="shared" si="32"/>
        <v>8.1934398969089023E-2</v>
      </c>
      <c r="CF45" s="69">
        <f t="shared" si="32"/>
        <v>4.826133753016707E-3</v>
      </c>
      <c r="CG45" s="69">
        <f t="shared" si="32"/>
        <v>0</v>
      </c>
      <c r="CH45" s="69">
        <f t="shared" si="32"/>
        <v>1.1416559982902096E-2</v>
      </c>
      <c r="CI45" s="135">
        <f t="shared" si="6"/>
        <v>1</v>
      </c>
      <c r="CK45" s="136" t="str">
        <f t="shared" si="7"/>
        <v>朝来市</v>
      </c>
      <c r="CL45" s="137">
        <f t="shared" si="17"/>
        <v>246.17204856362832</v>
      </c>
      <c r="CM45" s="75">
        <f t="shared" si="18"/>
        <v>9.58232266320964E-2</v>
      </c>
      <c r="CN45" s="76">
        <f t="shared" si="19"/>
        <v>234.152983942605</v>
      </c>
      <c r="CO45" s="75">
        <f t="shared" si="20"/>
        <v>0.1007418295629411</v>
      </c>
      <c r="CP45" s="76">
        <f t="shared" si="8"/>
        <v>1.8043946520352667</v>
      </c>
      <c r="CQ45" s="75">
        <f t="shared" si="21"/>
        <v>0</v>
      </c>
      <c r="CR45" s="76">
        <f t="shared" si="9"/>
        <v>10.214669968988055</v>
      </c>
      <c r="CS45" s="75">
        <f t="shared" si="22"/>
        <v>0</v>
      </c>
      <c r="CT45" s="76">
        <f t="shared" si="10"/>
        <v>29.946380633504859</v>
      </c>
      <c r="CU45" s="77">
        <f t="shared" si="23"/>
        <v>0</v>
      </c>
      <c r="CV45" s="18"/>
      <c r="CW45" s="1078">
        <f t="shared" si="24"/>
        <v>23.588999999999999</v>
      </c>
      <c r="CX45" s="1081">
        <f>VLOOKUP($AX45&amp;"_"&amp;$CW$14,データシート1!$A:$BS,MATCH($CW$12&amp;"_"&amp;CX$20,データシート1!$A$1:$BS$1,0),0)</f>
        <v>23.588999999999999</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23.588999999999999</v>
      </c>
      <c r="DE45" s="18"/>
      <c r="DF45" s="138">
        <f>VLOOKUP($AX45&amp;"_"&amp;$DF$14,データシート1!$A:$BS,MATCH($DF$12&amp;"_"&amp;DF$20,データシート1!$A$1:$BS$1,0),0)</f>
        <v>5</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5</v>
      </c>
      <c r="DM45" s="18"/>
      <c r="DN45" s="139">
        <f t="shared" si="26"/>
        <v>1</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16209</v>
      </c>
      <c r="AY46" s="20" t="str">
        <f>IF(IFERROR(比較地域マスタ!$Z31,"")=0,"",IFERROR(比較地域マスタ!$Z31,""))</f>
        <v>小矢部市</v>
      </c>
      <c r="BB46" s="122" t="str">
        <f t="shared" si="0"/>
        <v>16209</v>
      </c>
      <c r="BC46" s="123" t="str">
        <f t="shared" si="0"/>
        <v>小矢部市</v>
      </c>
      <c r="BD46" s="40">
        <f t="shared" si="14"/>
        <v>253.21572862613002</v>
      </c>
      <c r="BE46" s="40">
        <f t="shared" si="15"/>
        <v>110.83820635281428</v>
      </c>
      <c r="BF46" s="40">
        <f>VLOOKUP($AX46&amp;"_"&amp;$BC$14,データシート1!$A:$BS,MATCH($BC$12&amp;"_"&amp;BF$20,データシート1!$A$1:$BS$1,0),0)</f>
        <v>79.283754551765853</v>
      </c>
      <c r="BG46" s="40">
        <f>VLOOKUP($AX46&amp;"_"&amp;$BC$14,データシート1!$A:$BS,MATCH($BC$12&amp;"_"&amp;BG$20,データシート1!$A$1:$BS$1,0),0)</f>
        <v>2.520316683785877</v>
      </c>
      <c r="BH46" s="40">
        <f>VLOOKUP($AX46&amp;"_"&amp;$BC$14,データシート1!$A:$BS,MATCH($BC$12&amp;"_"&amp;BH$20,データシート1!$A$1:$BS$1,0),0)</f>
        <v>29.034135117262551</v>
      </c>
      <c r="BI46" s="40">
        <f>VLOOKUP($AX46&amp;"_"&amp;$BC$14,データシート1!$A:$BS,MATCH($BC$12&amp;"_"&amp;BI$20,データシート1!$A$1:$BS$1,0),0)</f>
        <v>33.962212139132525</v>
      </c>
      <c r="BJ46" s="40">
        <f>VLOOKUP($AX46&amp;"_"&amp;$BC$14,データシート1!$A:$BS,MATCH($BC$12&amp;"_"&amp;BJ$20,データシート1!$A$1:$BS$1,0),0)</f>
        <v>46.675709121784998</v>
      </c>
      <c r="BK46" s="40">
        <f t="shared" si="1"/>
        <v>58.663293901192048</v>
      </c>
      <c r="BL46" s="40">
        <f t="shared" si="2"/>
        <v>56.926297845165344</v>
      </c>
      <c r="BM46" s="40">
        <f>VLOOKUP($AX46&amp;"_"&amp;$BC$14,データシート1!$A:$BS,MATCH($BC$12&amp;"_"&amp;BM$20,データシート1!$A$1:$BS$1,0),0)</f>
        <v>28.699590023589177</v>
      </c>
      <c r="BN46" s="40">
        <f>VLOOKUP($AX46&amp;"_"&amp;$BC$14,データシート1!$A:$BS,MATCH($BC$12&amp;"_"&amp;BN$20,データシート1!$A$1:$BS$1,0),0)</f>
        <v>28.226707821576166</v>
      </c>
      <c r="BO46" s="40">
        <f>VLOOKUP($AX46&amp;"_"&amp;$BC$14,データシート1!$A:$BS,MATCH($BC$12&amp;"_"&amp;BO$20,データシート1!$A$1:$BS$1,0),0)</f>
        <v>1.7369960560267022</v>
      </c>
      <c r="BP46" s="40">
        <f>VLOOKUP($AX46&amp;"_"&amp;$BC$14,データシート1!$A:$BS,MATCH($BC$12&amp;"_"&amp;BP$20,データシート1!$A$1:$BS$1,0),0)</f>
        <v>0</v>
      </c>
      <c r="BQ46" s="40">
        <f>VLOOKUP($AX46&amp;"_"&amp;$BC$14,データシート1!$A:$BS,MATCH($BC$12&amp;"_"&amp;BQ$20,データシート1!$A$1:$BS$1,0),0)</f>
        <v>3.0763071112061868</v>
      </c>
      <c r="BR46" s="41">
        <f t="shared" si="3"/>
        <v>253.21572862613002</v>
      </c>
      <c r="BT46" s="134" t="str">
        <f t="shared" si="4"/>
        <v>小矢部市</v>
      </c>
      <c r="BU46" s="38">
        <f t="shared" si="25"/>
        <v>253.21572862613002</v>
      </c>
      <c r="BV46" s="69">
        <f t="shared" si="16"/>
        <v>0.43772243910039871</v>
      </c>
      <c r="BW46" s="69">
        <f t="shared" si="16"/>
        <v>0.3131075426551696</v>
      </c>
      <c r="BX46" s="69">
        <f t="shared" si="16"/>
        <v>9.9532390719183732E-3</v>
      </c>
      <c r="BY46" s="69">
        <f t="shared" si="16"/>
        <v>0.11466165737331073</v>
      </c>
      <c r="BZ46" s="69">
        <f t="shared" si="16"/>
        <v>0.13412362779911402</v>
      </c>
      <c r="CA46" s="69">
        <f t="shared" si="32"/>
        <v>0.18433179240102071</v>
      </c>
      <c r="CB46" s="69">
        <f t="shared" si="32"/>
        <v>0.23167318325556188</v>
      </c>
      <c r="CC46" s="69">
        <f t="shared" si="32"/>
        <v>0.22481343538187684</v>
      </c>
      <c r="CD46" s="69">
        <f t="shared" si="32"/>
        <v>0.11334047130209585</v>
      </c>
      <c r="CE46" s="69">
        <f t="shared" si="32"/>
        <v>0.11147296407978101</v>
      </c>
      <c r="CF46" s="69">
        <f t="shared" si="32"/>
        <v>6.8597478736850343E-3</v>
      </c>
      <c r="CG46" s="69">
        <f t="shared" si="32"/>
        <v>0</v>
      </c>
      <c r="CH46" s="69">
        <f t="shared" si="32"/>
        <v>1.2148957443904748E-2</v>
      </c>
      <c r="CI46" s="135">
        <f t="shared" si="6"/>
        <v>1</v>
      </c>
      <c r="CK46" s="136" t="str">
        <f t="shared" si="7"/>
        <v>小矢部市</v>
      </c>
      <c r="CL46" s="137">
        <f t="shared" si="17"/>
        <v>110.83820635281428</v>
      </c>
      <c r="CM46" s="75">
        <f t="shared" si="18"/>
        <v>0.43986637463988598</v>
      </c>
      <c r="CN46" s="76">
        <f t="shared" si="19"/>
        <v>79.283754551765853</v>
      </c>
      <c r="CO46" s="75">
        <f t="shared" si="20"/>
        <v>0.6149305147773696</v>
      </c>
      <c r="CP46" s="76">
        <f t="shared" si="8"/>
        <v>2.520316683785877</v>
      </c>
      <c r="CQ46" s="75">
        <f t="shared" si="21"/>
        <v>0</v>
      </c>
      <c r="CR46" s="76">
        <f t="shared" si="9"/>
        <v>29.034135117262551</v>
      </c>
      <c r="CS46" s="75">
        <f t="shared" si="22"/>
        <v>0</v>
      </c>
      <c r="CT46" s="76">
        <f t="shared" si="10"/>
        <v>33.962212139132525</v>
      </c>
      <c r="CU46" s="77">
        <f t="shared" si="23"/>
        <v>0.11259572799128255</v>
      </c>
      <c r="CV46" s="18"/>
      <c r="CW46" s="1078">
        <f t="shared" si="24"/>
        <v>48.753999999999998</v>
      </c>
      <c r="CX46" s="1081">
        <f>VLOOKUP($AX46&amp;"_"&amp;$CW$14,データシート1!$A:$BS,MATCH($CW$12&amp;"_"&amp;CX$20,データシート1!$A$1:$BS$1,0),0)</f>
        <v>48.753999999999998</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3.8239999999999998</v>
      </c>
      <c r="DB46" s="1081">
        <f>VLOOKUP($AX46&amp;"_"&amp;$CW$14,データシート1!$A:$BS,MATCH($CW$12&amp;"_"&amp;DB$20,データシート1!$A$1:$BS$1,0),0)</f>
        <v>0</v>
      </c>
      <c r="DC46" s="1081">
        <f>VLOOKUP($AX46&amp;"_"&amp;$CW$14,データシート1!$A:$BS,MATCH($CW$12&amp;"_"&amp;DC$20,データシート1!$A$1:$BS$1,0),0)</f>
        <v>0</v>
      </c>
      <c r="DD46" s="1080">
        <f t="shared" si="11"/>
        <v>52.577999999999996</v>
      </c>
      <c r="DE46" s="18"/>
      <c r="DF46" s="138">
        <f>VLOOKUP($AX46&amp;"_"&amp;$DF$14,データシート1!$A:$BS,MATCH($DF$12&amp;"_"&amp;DF$20,データシート1!$A$1:$BS$1,0),0)</f>
        <v>3</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1</v>
      </c>
      <c r="DJ46" s="74">
        <f>VLOOKUP($AX46&amp;"_"&amp;$DF$14,データシート1!$A:$BS,MATCH($DF$12&amp;"_"&amp;DJ$20,データシート1!$A$1:$BS$1,0),0)</f>
        <v>0</v>
      </c>
      <c r="DK46" s="74">
        <f>VLOOKUP($AX46&amp;"_"&amp;$DF$14,データシート1!$A:$BS,MATCH($DF$12&amp;"_"&amp;DK$20,データシート1!$A$1:$BS$1,0),0)</f>
        <v>0</v>
      </c>
      <c r="DL46" s="78">
        <f t="shared" si="12"/>
        <v>4</v>
      </c>
      <c r="DM46" s="18"/>
      <c r="DN46" s="139">
        <f t="shared" si="26"/>
        <v>0.93</v>
      </c>
      <c r="DO46" s="140">
        <f t="shared" si="27"/>
        <v>0</v>
      </c>
      <c r="DP46" s="140">
        <f t="shared" si="29"/>
        <v>0</v>
      </c>
      <c r="DQ46" s="140">
        <f t="shared" si="30"/>
        <v>7.0000000000000007E-2</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06207</v>
      </c>
      <c r="AY47" s="20" t="str">
        <f>IF(IFERROR(比較地域マスタ!$Z32,"")=0,"",IFERROR(比較地域マスタ!$Z32,""))</f>
        <v>上山市</v>
      </c>
      <c r="BB47" s="122" t="str">
        <f t="shared" si="0"/>
        <v>06207</v>
      </c>
      <c r="BC47" s="123" t="str">
        <f t="shared" si="0"/>
        <v>上山市</v>
      </c>
      <c r="BD47" s="40">
        <f t="shared" si="14"/>
        <v>197.79291303210897</v>
      </c>
      <c r="BE47" s="40">
        <f t="shared" si="15"/>
        <v>68.575144678898013</v>
      </c>
      <c r="BF47" s="40">
        <f>VLOOKUP($AX47&amp;"_"&amp;$BC$14,データシート1!$A:$BS,MATCH($BC$12&amp;"_"&amp;BF$20,データシート1!$A$1:$BS$1,0),0)</f>
        <v>54.94750860644546</v>
      </c>
      <c r="BG47" s="40">
        <f>VLOOKUP($AX47&amp;"_"&amp;$BC$14,データシート1!$A:$BS,MATCH($BC$12&amp;"_"&amp;BG$20,データシート1!$A$1:$BS$1,0),0)</f>
        <v>1.8964433331273147</v>
      </c>
      <c r="BH47" s="40">
        <f>VLOOKUP($AX47&amp;"_"&amp;$BC$14,データシート1!$A:$BS,MATCH($BC$12&amp;"_"&amp;BH$20,データシート1!$A$1:$BS$1,0),0)</f>
        <v>11.731192739325234</v>
      </c>
      <c r="BI47" s="40">
        <f>VLOOKUP($AX47&amp;"_"&amp;$BC$14,データシート1!$A:$BS,MATCH($BC$12&amp;"_"&amp;BI$20,データシート1!$A$1:$BS$1,0),0)</f>
        <v>29.790949228614064</v>
      </c>
      <c r="BJ47" s="40">
        <f>VLOOKUP($AX47&amp;"_"&amp;$BC$14,データシート1!$A:$BS,MATCH($BC$12&amp;"_"&amp;BJ$20,データシート1!$A$1:$BS$1,0),0)</f>
        <v>44.200408889277064</v>
      </c>
      <c r="BK47" s="40">
        <f t="shared" si="1"/>
        <v>52.348259489882516</v>
      </c>
      <c r="BL47" s="40">
        <f t="shared" si="2"/>
        <v>50.60507230089533</v>
      </c>
      <c r="BM47" s="40">
        <f>VLOOKUP($AX47&amp;"_"&amp;$BC$14,データシート1!$A:$BS,MATCH($BC$12&amp;"_"&amp;BM$20,データシート1!$A$1:$BS$1,0),0)</f>
        <v>27.24977652327523</v>
      </c>
      <c r="BN47" s="40">
        <f>VLOOKUP($AX47&amp;"_"&amp;$BC$14,データシート1!$A:$BS,MATCH($BC$12&amp;"_"&amp;BN$20,データシート1!$A$1:$BS$1,0),0)</f>
        <v>23.355295777620103</v>
      </c>
      <c r="BO47" s="40">
        <f>VLOOKUP($AX47&amp;"_"&amp;$BC$14,データシート1!$A:$BS,MATCH($BC$12&amp;"_"&amp;BO$20,データシート1!$A$1:$BS$1,0),0)</f>
        <v>1.7431871889871831</v>
      </c>
      <c r="BP47" s="40">
        <f>VLOOKUP($AX47&amp;"_"&amp;$BC$14,データシート1!$A:$BS,MATCH($BC$12&amp;"_"&amp;BP$20,データシート1!$A$1:$BS$1,0),0)</f>
        <v>0</v>
      </c>
      <c r="BQ47" s="40">
        <f>VLOOKUP($AX47&amp;"_"&amp;$BC$14,データシート1!$A:$BS,MATCH($BC$12&amp;"_"&amp;BQ$20,データシート1!$A$1:$BS$1,0),0)</f>
        <v>2.8781507454373298</v>
      </c>
      <c r="BR47" s="41">
        <f t="shared" si="3"/>
        <v>197.79291303210897</v>
      </c>
      <c r="BT47" s="134" t="str">
        <f t="shared" si="4"/>
        <v>上山市</v>
      </c>
      <c r="BU47" s="38">
        <f t="shared" si="25"/>
        <v>197.79291303210897</v>
      </c>
      <c r="BV47" s="69">
        <f t="shared" si="16"/>
        <v>0.34670172771946473</v>
      </c>
      <c r="BW47" s="69">
        <f t="shared" si="16"/>
        <v>0.2778032223911151</v>
      </c>
      <c r="BX47" s="69">
        <f t="shared" si="16"/>
        <v>9.5880246873124974E-3</v>
      </c>
      <c r="BY47" s="69">
        <f t="shared" si="16"/>
        <v>5.9310480641037104E-2</v>
      </c>
      <c r="BZ47" s="69">
        <f t="shared" si="16"/>
        <v>0.15061686878426181</v>
      </c>
      <c r="CA47" s="69">
        <f t="shared" si="32"/>
        <v>0.22346811223768029</v>
      </c>
      <c r="CB47" s="69">
        <f t="shared" si="32"/>
        <v>0.26466195723293934</v>
      </c>
      <c r="CC47" s="69">
        <f t="shared" si="32"/>
        <v>0.25584876386688482</v>
      </c>
      <c r="CD47" s="69">
        <f t="shared" si="32"/>
        <v>0.13776922593203125</v>
      </c>
      <c r="CE47" s="69">
        <f t="shared" si="32"/>
        <v>0.11807953793485357</v>
      </c>
      <c r="CF47" s="69">
        <f t="shared" si="32"/>
        <v>8.8131933660545291E-3</v>
      </c>
      <c r="CG47" s="69">
        <f t="shared" si="32"/>
        <v>0</v>
      </c>
      <c r="CH47" s="69">
        <f t="shared" si="32"/>
        <v>1.45513340256539E-2</v>
      </c>
      <c r="CI47" s="135">
        <f t="shared" si="6"/>
        <v>1</v>
      </c>
      <c r="CK47" s="136" t="str">
        <f t="shared" si="7"/>
        <v>上山市</v>
      </c>
      <c r="CL47" s="137">
        <f t="shared" si="17"/>
        <v>68.575144678898013</v>
      </c>
      <c r="CM47" s="75">
        <f t="shared" si="18"/>
        <v>0.46468731709152084</v>
      </c>
      <c r="CN47" s="76">
        <f t="shared" si="19"/>
        <v>54.94750860644546</v>
      </c>
      <c r="CO47" s="75">
        <f t="shared" si="20"/>
        <v>0.57993530203955512</v>
      </c>
      <c r="CP47" s="76">
        <f t="shared" si="8"/>
        <v>1.8964433331273147</v>
      </c>
      <c r="CQ47" s="75">
        <f t="shared" si="21"/>
        <v>0</v>
      </c>
      <c r="CR47" s="76">
        <f t="shared" si="9"/>
        <v>11.731192739325234</v>
      </c>
      <c r="CS47" s="75">
        <f t="shared" si="22"/>
        <v>0</v>
      </c>
      <c r="CT47" s="76">
        <f t="shared" si="10"/>
        <v>29.790949228614064</v>
      </c>
      <c r="CU47" s="77">
        <f t="shared" si="23"/>
        <v>0.54919364517211622</v>
      </c>
      <c r="CV47" s="18"/>
      <c r="CW47" s="1078">
        <f t="shared" si="24"/>
        <v>31.866</v>
      </c>
      <c r="CX47" s="1081">
        <f>VLOOKUP($AX47&amp;"_"&amp;$CW$14,データシート1!$A:$BS,MATCH($CW$12&amp;"_"&amp;CX$20,データシート1!$A$1:$BS$1,0),0)</f>
        <v>31.866</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16.361000000000001</v>
      </c>
      <c r="DB47" s="1081">
        <f>VLOOKUP($AX47&amp;"_"&amp;$CW$14,データシート1!$A:$BS,MATCH($CW$12&amp;"_"&amp;DB$20,データシート1!$A$1:$BS$1,0),0)</f>
        <v>0</v>
      </c>
      <c r="DC47" s="1081">
        <f>VLOOKUP($AX47&amp;"_"&amp;$CW$14,データシート1!$A:$BS,MATCH($CW$12&amp;"_"&amp;DC$20,データシート1!$A$1:$BS$1,0),0)</f>
        <v>0</v>
      </c>
      <c r="DD47" s="1080">
        <f t="shared" si="11"/>
        <v>48.227000000000004</v>
      </c>
      <c r="DE47" s="18"/>
      <c r="DF47" s="138">
        <f>VLOOKUP($AX47&amp;"_"&amp;$DF$14,データシート1!$A:$BS,MATCH($DF$12&amp;"_"&amp;DF$20,データシート1!$A$1:$BS$1,0),0)</f>
        <v>3</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1</v>
      </c>
      <c r="DJ47" s="74">
        <f>VLOOKUP($AX47&amp;"_"&amp;$DF$14,データシート1!$A:$BS,MATCH($DF$12&amp;"_"&amp;DJ$20,データシート1!$A$1:$BS$1,0),0)</f>
        <v>0</v>
      </c>
      <c r="DK47" s="74">
        <f>VLOOKUP($AX47&amp;"_"&amp;$DF$14,データシート1!$A:$BS,MATCH($DF$12&amp;"_"&amp;DK$20,データシート1!$A$1:$BS$1,0),0)</f>
        <v>0</v>
      </c>
      <c r="DL47" s="78">
        <f t="shared" si="12"/>
        <v>4</v>
      </c>
      <c r="DM47" s="18"/>
      <c r="DN47" s="139">
        <f t="shared" si="26"/>
        <v>0.66</v>
      </c>
      <c r="DO47" s="140">
        <f t="shared" si="27"/>
        <v>0</v>
      </c>
      <c r="DP47" s="140">
        <f t="shared" si="29"/>
        <v>0</v>
      </c>
      <c r="DQ47" s="140">
        <f t="shared" si="30"/>
        <v>0.34</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37207</v>
      </c>
      <c r="AY48" s="20" t="str">
        <f>IF(IFERROR(比較地域マスタ!$Z33,"")=0,"",IFERROR(比較地域マスタ!$Z33,""))</f>
        <v>東かがわ市</v>
      </c>
      <c r="BB48" s="122" t="str">
        <f t="shared" si="0"/>
        <v>37207</v>
      </c>
      <c r="BC48" s="123" t="str">
        <f t="shared" si="0"/>
        <v>東かがわ市</v>
      </c>
      <c r="BD48" s="40">
        <f t="shared" si="14"/>
        <v>327.02694114329483</v>
      </c>
      <c r="BE48" s="40">
        <f t="shared" si="15"/>
        <v>189.77478633212306</v>
      </c>
      <c r="BF48" s="40">
        <f>VLOOKUP($AX48&amp;"_"&amp;$BC$14,データシート1!$A:$BS,MATCH($BC$12&amp;"_"&amp;BF$20,データシート1!$A$1:$BS$1,0),0)</f>
        <v>161.95255059901521</v>
      </c>
      <c r="BG48" s="40">
        <f>VLOOKUP($AX48&amp;"_"&amp;$BC$14,データシート1!$A:$BS,MATCH($BC$12&amp;"_"&amp;BG$20,データシート1!$A$1:$BS$1,0),0)</f>
        <v>1.3614363217945986</v>
      </c>
      <c r="BH48" s="40">
        <f>VLOOKUP($AX48&amp;"_"&amp;$BC$14,データシート1!$A:$BS,MATCH($BC$12&amp;"_"&amp;BH$20,データシート1!$A$1:$BS$1,0),0)</f>
        <v>26.460799411313246</v>
      </c>
      <c r="BI48" s="40">
        <f>VLOOKUP($AX48&amp;"_"&amp;$BC$14,データシート1!$A:$BS,MATCH($BC$12&amp;"_"&amp;BI$20,データシート1!$A$1:$BS$1,0),0)</f>
        <v>28.800806419856634</v>
      </c>
      <c r="BJ48" s="40">
        <f>VLOOKUP($AX48&amp;"_"&amp;$BC$14,データシート1!$A:$BS,MATCH($BC$12&amp;"_"&amp;BJ$20,データシート1!$A$1:$BS$1,0),0)</f>
        <v>49.019133056135438</v>
      </c>
      <c r="BK48" s="40">
        <f t="shared" si="1"/>
        <v>54.827149031449053</v>
      </c>
      <c r="BL48" s="40">
        <f t="shared" si="2"/>
        <v>53.015158681045236</v>
      </c>
      <c r="BM48" s="40">
        <f>VLOOKUP($AX48&amp;"_"&amp;$BC$14,データシート1!$A:$BS,MATCH($BC$12&amp;"_"&amp;BM$20,データシート1!$A$1:$BS$1,0),0)</f>
        <v>27.563249712532301</v>
      </c>
      <c r="BN48" s="40">
        <f>VLOOKUP($AX48&amp;"_"&amp;$BC$14,データシート1!$A:$BS,MATCH($BC$12&amp;"_"&amp;BN$20,データシート1!$A$1:$BS$1,0),0)</f>
        <v>25.451908968512932</v>
      </c>
      <c r="BO48" s="40">
        <f>VLOOKUP($AX48&amp;"_"&amp;$BC$14,データシート1!$A:$BS,MATCH($BC$12&amp;"_"&amp;BO$20,データシート1!$A$1:$BS$1,0),0)</f>
        <v>1.7469608319345238</v>
      </c>
      <c r="BP48" s="40">
        <f>VLOOKUP($AX48&amp;"_"&amp;$BC$14,データシート1!$A:$BS,MATCH($BC$12&amp;"_"&amp;BP$20,データシート1!$A$1:$BS$1,0),0)</f>
        <v>6.5029518469295514E-2</v>
      </c>
      <c r="BQ48" s="40">
        <f>VLOOKUP($AX48&amp;"_"&amp;$BC$14,データシート1!$A:$BS,MATCH($BC$12&amp;"_"&amp;BQ$20,データシート1!$A$1:$BS$1,0),0)</f>
        <v>4.6050663037306689</v>
      </c>
      <c r="BR48" s="41">
        <f t="shared" si="3"/>
        <v>327.02694114329483</v>
      </c>
      <c r="BT48" s="134" t="str">
        <f t="shared" si="4"/>
        <v>東かがわ市</v>
      </c>
      <c r="BU48" s="38">
        <f t="shared" si="25"/>
        <v>327.02694114329483</v>
      </c>
      <c r="BV48" s="69">
        <f t="shared" si="16"/>
        <v>0.58030321804272578</v>
      </c>
      <c r="BW48" s="69">
        <f t="shared" si="16"/>
        <v>0.49522693767316178</v>
      </c>
      <c r="BX48" s="69">
        <f t="shared" si="16"/>
        <v>4.163070837634909E-3</v>
      </c>
      <c r="BY48" s="69">
        <f t="shared" si="16"/>
        <v>8.0913209531929056E-2</v>
      </c>
      <c r="BZ48" s="69">
        <f t="shared" si="16"/>
        <v>8.8068604742986167E-2</v>
      </c>
      <c r="CA48" s="69">
        <f t="shared" si="32"/>
        <v>0.14989325614814258</v>
      </c>
      <c r="CB48" s="69">
        <f t="shared" si="32"/>
        <v>0.16765330966241462</v>
      </c>
      <c r="CC48" s="69">
        <f t="shared" si="32"/>
        <v>0.1621125112680406</v>
      </c>
      <c r="CD48" s="69">
        <f t="shared" si="32"/>
        <v>8.4284339437510722E-2</v>
      </c>
      <c r="CE48" s="69">
        <f t="shared" si="32"/>
        <v>7.7828171830529883E-2</v>
      </c>
      <c r="CF48" s="69">
        <f t="shared" si="32"/>
        <v>5.3419477484854998E-3</v>
      </c>
      <c r="CG48" s="69">
        <f t="shared" si="32"/>
        <v>1.988506458885332E-4</v>
      </c>
      <c r="CH48" s="69">
        <f t="shared" si="32"/>
        <v>1.4081611403730945E-2</v>
      </c>
      <c r="CI48" s="135">
        <f t="shared" si="6"/>
        <v>1</v>
      </c>
      <c r="CK48" s="136" t="str">
        <f t="shared" si="7"/>
        <v>東かがわ市</v>
      </c>
      <c r="CL48" s="137">
        <f t="shared" si="17"/>
        <v>189.77478633212306</v>
      </c>
      <c r="CM48" s="75">
        <f t="shared" si="18"/>
        <v>0.2867925768850535</v>
      </c>
      <c r="CN48" s="76">
        <f t="shared" si="19"/>
        <v>161.95255059901521</v>
      </c>
      <c r="CO48" s="75">
        <f t="shared" si="20"/>
        <v>0.27225258161675481</v>
      </c>
      <c r="CP48" s="76">
        <f t="shared" si="8"/>
        <v>1.3614363217945986</v>
      </c>
      <c r="CQ48" s="75">
        <f t="shared" si="21"/>
        <v>0</v>
      </c>
      <c r="CR48" s="76">
        <f t="shared" si="9"/>
        <v>26.460799411313246</v>
      </c>
      <c r="CS48" s="75">
        <f t="shared" si="22"/>
        <v>0.39053997724580175</v>
      </c>
      <c r="CT48" s="76">
        <f t="shared" si="10"/>
        <v>28.800806419856634</v>
      </c>
      <c r="CU48" s="77">
        <f t="shared" si="23"/>
        <v>0</v>
      </c>
      <c r="CV48" s="18"/>
      <c r="CW48" s="1078">
        <f t="shared" si="24"/>
        <v>54.426000000000002</v>
      </c>
      <c r="CX48" s="1081">
        <f>VLOOKUP($AX48&amp;"_"&amp;$CW$14,データシート1!$A:$BS,MATCH($CW$12&amp;"_"&amp;CX$20,データシート1!$A$1:$BS$1,0),0)</f>
        <v>44.091999999999999</v>
      </c>
      <c r="CY48" s="1081">
        <f>VLOOKUP($AX48&amp;"_"&amp;$CW$14,データシート1!$A:$BS,MATCH($CW$12&amp;"_"&amp;CY$20,データシート1!$A$1:$BS$1,0),0)</f>
        <v>0</v>
      </c>
      <c r="CZ48" s="1081">
        <f>VLOOKUP($AX48&amp;"_"&amp;$CW$14,データシート1!$A:$BS,MATCH($CW$12&amp;"_"&amp;CZ$20,データシート1!$A$1:$BS$1,0),0)</f>
        <v>10.334</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54.426000000000002</v>
      </c>
      <c r="DE48" s="18"/>
      <c r="DF48" s="138">
        <f>VLOOKUP($AX48&amp;"_"&amp;$DF$14,データシート1!$A:$BS,MATCH($DF$12&amp;"_"&amp;DF$20,データシート1!$A$1:$BS$1,0),0)</f>
        <v>4</v>
      </c>
      <c r="DG48" s="74">
        <f>VLOOKUP($AX48&amp;"_"&amp;$DF$14,データシート1!$A:$BS,MATCH($DF$12&amp;"_"&amp;DG$20,データシート1!$A$1:$BS$1,0),0)</f>
        <v>0</v>
      </c>
      <c r="DH48" s="74">
        <f>VLOOKUP($AX48&amp;"_"&amp;$DF$14,データシート1!$A:$BS,MATCH($DF$12&amp;"_"&amp;DH$20,データシート1!$A$1:$BS$1,0),0)</f>
        <v>1</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5</v>
      </c>
      <c r="DM48" s="18"/>
      <c r="DN48" s="139">
        <f t="shared" si="26"/>
        <v>0.81</v>
      </c>
      <c r="DO48" s="140">
        <f t="shared" si="27"/>
        <v>0</v>
      </c>
      <c r="DP48" s="140">
        <f t="shared" si="29"/>
        <v>0.19</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05209</v>
      </c>
      <c r="AY49" s="20" t="str">
        <f>IF(IFERROR(比較地域マスタ!$Z34,"")=0,"",IFERROR(比較地域マスタ!$Z34,""))</f>
        <v>鹿角市</v>
      </c>
      <c r="BB49" s="122" t="str">
        <f t="shared" si="0"/>
        <v>05209</v>
      </c>
      <c r="BC49" s="123" t="str">
        <f t="shared" si="0"/>
        <v>鹿角市</v>
      </c>
      <c r="BD49" s="40">
        <f t="shared" si="14"/>
        <v>209.47486879665192</v>
      </c>
      <c r="BE49" s="40">
        <f t="shared" si="15"/>
        <v>55.916919906110444</v>
      </c>
      <c r="BF49" s="40">
        <f>VLOOKUP($AX49&amp;"_"&amp;$BC$14,データシート1!$A:$BS,MATCH($BC$12&amp;"_"&amp;BF$20,データシート1!$A$1:$BS$1,0),0)</f>
        <v>32.457041614694838</v>
      </c>
      <c r="BG49" s="40">
        <f>VLOOKUP($AX49&amp;"_"&amp;$BC$14,データシート1!$A:$BS,MATCH($BC$12&amp;"_"&amp;BG$20,データシート1!$A$1:$BS$1,0),0)</f>
        <v>4.5527467548072638</v>
      </c>
      <c r="BH49" s="40">
        <f>VLOOKUP($AX49&amp;"_"&amp;$BC$14,データシート1!$A:$BS,MATCH($BC$12&amp;"_"&amp;BH$20,データシート1!$A$1:$BS$1,0),0)</f>
        <v>18.90713153660834</v>
      </c>
      <c r="BI49" s="40">
        <f>VLOOKUP($AX49&amp;"_"&amp;$BC$14,データシート1!$A:$BS,MATCH($BC$12&amp;"_"&amp;BI$20,データシート1!$A$1:$BS$1,0),0)</f>
        <v>34.05677377566392</v>
      </c>
      <c r="BJ49" s="40">
        <f>VLOOKUP($AX49&amp;"_"&amp;$BC$14,データシート1!$A:$BS,MATCH($BC$12&amp;"_"&amp;BJ$20,データシート1!$A$1:$BS$1,0),0)</f>
        <v>52.384589082629986</v>
      </c>
      <c r="BK49" s="40">
        <f t="shared" si="1"/>
        <v>62.299571923264935</v>
      </c>
      <c r="BL49" s="40">
        <f t="shared" si="2"/>
        <v>60.539049561988406</v>
      </c>
      <c r="BM49" s="40">
        <f>VLOOKUP($AX49&amp;"_"&amp;$BC$14,データシート1!$A:$BS,MATCH($BC$12&amp;"_"&amp;BM$20,データシート1!$A$1:$BS$1,0),0)</f>
        <v>24.909923074892106</v>
      </c>
      <c r="BN49" s="40">
        <f>VLOOKUP($AX49&amp;"_"&amp;$BC$14,データシート1!$A:$BS,MATCH($BC$12&amp;"_"&amp;BN$20,データシート1!$A$1:$BS$1,0),0)</f>
        <v>35.6291264870963</v>
      </c>
      <c r="BO49" s="40">
        <f>VLOOKUP($AX49&amp;"_"&amp;$BC$14,データシート1!$A:$BS,MATCH($BC$12&amp;"_"&amp;BO$20,データシート1!$A$1:$BS$1,0),0)</f>
        <v>1.7605223612765293</v>
      </c>
      <c r="BP49" s="40">
        <f>VLOOKUP($AX49&amp;"_"&amp;$BC$14,データシート1!$A:$BS,MATCH($BC$12&amp;"_"&amp;BP$20,データシート1!$A$1:$BS$1,0),0)</f>
        <v>0</v>
      </c>
      <c r="BQ49" s="40">
        <f>VLOOKUP($AX49&amp;"_"&amp;$BC$14,データシート1!$A:$BS,MATCH($BC$12&amp;"_"&amp;BQ$20,データシート1!$A$1:$BS$1,0),0)</f>
        <v>4.8170141089826464</v>
      </c>
      <c r="BR49" s="41">
        <f t="shared" si="3"/>
        <v>209.47486879665192</v>
      </c>
      <c r="BT49" s="134" t="str">
        <f t="shared" si="4"/>
        <v>鹿角市</v>
      </c>
      <c r="BU49" s="38">
        <f t="shared" si="25"/>
        <v>209.47486879665192</v>
      </c>
      <c r="BV49" s="69">
        <f t="shared" si="16"/>
        <v>0.26693856035012908</v>
      </c>
      <c r="BW49" s="69">
        <f t="shared" si="16"/>
        <v>0.15494479982800496</v>
      </c>
      <c r="BX49" s="69">
        <f t="shared" si="16"/>
        <v>2.1734095268615972E-2</v>
      </c>
      <c r="BY49" s="69">
        <f t="shared" si="16"/>
        <v>9.0259665253508134E-2</v>
      </c>
      <c r="BZ49" s="69">
        <f t="shared" si="16"/>
        <v>0.16258166896729073</v>
      </c>
      <c r="CA49" s="69">
        <f t="shared" si="32"/>
        <v>0.25007576986947494</v>
      </c>
      <c r="CB49" s="69">
        <f t="shared" si="32"/>
        <v>0.29740833485730622</v>
      </c>
      <c r="CC49" s="69">
        <f t="shared" si="32"/>
        <v>0.289003878650268</v>
      </c>
      <c r="CD49" s="69">
        <f t="shared" si="32"/>
        <v>0.11891604571941972</v>
      </c>
      <c r="CE49" s="69">
        <f t="shared" si="32"/>
        <v>0.17008783293084831</v>
      </c>
      <c r="CF49" s="69">
        <f t="shared" si="32"/>
        <v>8.4044562070381794E-3</v>
      </c>
      <c r="CG49" s="69">
        <f t="shared" si="32"/>
        <v>0</v>
      </c>
      <c r="CH49" s="69">
        <f t="shared" si="32"/>
        <v>2.2995665955799074E-2</v>
      </c>
      <c r="CI49" s="135">
        <f t="shared" si="6"/>
        <v>1</v>
      </c>
      <c r="CK49" s="136" t="str">
        <f t="shared" si="7"/>
        <v>鹿角市</v>
      </c>
      <c r="CL49" s="137">
        <f t="shared" si="17"/>
        <v>55.916919906110444</v>
      </c>
      <c r="CM49" s="75">
        <f t="shared" si="18"/>
        <v>0.23398999841137919</v>
      </c>
      <c r="CN49" s="76">
        <f t="shared" si="19"/>
        <v>32.457041614694838</v>
      </c>
      <c r="CO49" s="75">
        <f t="shared" si="20"/>
        <v>0</v>
      </c>
      <c r="CP49" s="76">
        <f t="shared" si="8"/>
        <v>4.5527467548072638</v>
      </c>
      <c r="CQ49" s="75">
        <f t="shared" si="21"/>
        <v>0</v>
      </c>
      <c r="CR49" s="76">
        <f t="shared" si="9"/>
        <v>18.90713153660834</v>
      </c>
      <c r="CS49" s="75">
        <f t="shared" si="22"/>
        <v>0.69201401464132806</v>
      </c>
      <c r="CT49" s="76">
        <f t="shared" si="10"/>
        <v>34.05677377566392</v>
      </c>
      <c r="CU49" s="77">
        <f t="shared" si="23"/>
        <v>0.21637398916704478</v>
      </c>
      <c r="CV49" s="18"/>
      <c r="CW49" s="1078">
        <f t="shared" si="24"/>
        <v>13.084</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13.084</v>
      </c>
      <c r="DA49" s="1081">
        <f>VLOOKUP($AX49&amp;"_"&amp;$CW$14,データシート1!$A:$BS,MATCH($CW$12&amp;"_"&amp;DA$20,データシート1!$A$1:$BS$1,0),0)</f>
        <v>7.3689999999999998</v>
      </c>
      <c r="DB49" s="1081">
        <f>VLOOKUP($AX49&amp;"_"&amp;$CW$14,データシート1!$A:$BS,MATCH($CW$12&amp;"_"&amp;DB$20,データシート1!$A$1:$BS$1,0),0)</f>
        <v>0</v>
      </c>
      <c r="DC49" s="1081">
        <f>VLOOKUP($AX49&amp;"_"&amp;$CW$14,データシート1!$A:$BS,MATCH($CW$12&amp;"_"&amp;DC$20,データシート1!$A$1:$BS$1,0),0)</f>
        <v>0</v>
      </c>
      <c r="DD49" s="1080">
        <f t="shared" si="11"/>
        <v>20.452999999999999</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2</v>
      </c>
      <c r="DI49" s="74">
        <f>VLOOKUP($AX49&amp;"_"&amp;$DF$14,データシート1!$A:$BS,MATCH($DF$12&amp;"_"&amp;DI$20,データシート1!$A$1:$BS$1,0),0)</f>
        <v>1</v>
      </c>
      <c r="DJ49" s="74">
        <f>VLOOKUP($AX49&amp;"_"&amp;$DF$14,データシート1!$A:$BS,MATCH($DF$12&amp;"_"&amp;DJ$20,データシート1!$A$1:$BS$1,0),0)</f>
        <v>0</v>
      </c>
      <c r="DK49" s="74">
        <f>VLOOKUP($AX49&amp;"_"&amp;$DF$14,データシート1!$A:$BS,MATCH($DF$12&amp;"_"&amp;DK$20,データシート1!$A$1:$BS$1,0),0)</f>
        <v>0</v>
      </c>
      <c r="DL49" s="78">
        <f t="shared" si="12"/>
        <v>3</v>
      </c>
      <c r="DM49" s="18"/>
      <c r="DN49" s="139">
        <f t="shared" si="26"/>
        <v>0</v>
      </c>
      <c r="DO49" s="140">
        <f t="shared" si="27"/>
        <v>0</v>
      </c>
      <c r="DP49" s="140">
        <f t="shared" si="29"/>
        <v>0.64</v>
      </c>
      <c r="DQ49" s="140">
        <f t="shared" si="30"/>
        <v>0.36</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北秋田市</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秋田県</v>
      </c>
      <c r="AY4" s="261" t="str">
        <f>年度マスタ!$J4</f>
        <v>北秋田市</v>
      </c>
      <c r="AZ4" s="261" t="str">
        <f>年度マスタ!$K4</f>
        <v>05213</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26213</v>
      </c>
      <c r="AY13" s="20" t="str">
        <f>IF(IFERROR(比較地域マスタ!$Z6,"")=0,"",IFERROR(比較地域マスタ!$Z6,""))</f>
        <v>南丹市</v>
      </c>
      <c r="BC13" s="960" t="str">
        <f t="shared" ref="BC13:BC59" si="0">AX13</f>
        <v>26213</v>
      </c>
      <c r="BD13" s="123" t="str">
        <f>AY13</f>
        <v>南丹市</v>
      </c>
      <c r="BE13" s="40">
        <f>VLOOKUP($BC13&amp;"_"&amp;$AZ$7,データシート1!$A:$BS,MATCH("cb_"&amp;BE$12,データシート1!$A$1:$BS$1,0),0)</f>
        <v>5257.0000000000036</v>
      </c>
      <c r="BF13" s="40">
        <f>VLOOKUP($BC13&amp;"_"&amp;$AZ$7,データシート1!$A:$BS,MATCH("cb_"&amp;BF$12,データシート1!$A$1:$BS$1,0),0)</f>
        <v>36763.200000000048</v>
      </c>
      <c r="BG13" s="40">
        <f>VLOOKUP($BC13&amp;"_"&amp;$AZ$7,データシート1!$A:$BS,MATCH("cb_"&amp;BG$12,データシート1!$A$1:$BS$1,0),0)</f>
        <v>0</v>
      </c>
      <c r="BH13" s="40">
        <f>VLOOKUP($BC13&amp;"_"&amp;$AZ$7,データシート1!$A:$BS,MATCH("cb_"&amp;BH$12,データシート1!$A$1:$BS$1,0),0)</f>
        <v>852</v>
      </c>
      <c r="BI13" s="40">
        <f>VLOOKUP($BC13&amp;"_"&amp;$AZ$7,データシート1!$A:$BS,MATCH("cb_"&amp;BI$12,データシート1!$A$1:$BS$1,0),0)</f>
        <v>0</v>
      </c>
      <c r="BJ13" s="40">
        <f>VLOOKUP($BC13&amp;"_"&amp;$AZ$7,データシート1!$A:$BS,MATCH("cb_"&amp;BJ$12,データシート1!$A$1:$BS$1,0),0)</f>
        <v>255</v>
      </c>
      <c r="BK13" s="40">
        <f>SUM(BE13:BJ13)</f>
        <v>43127.200000000055</v>
      </c>
      <c r="BL13" s="42"/>
      <c r="BM13" s="960" t="str">
        <f>AX13</f>
        <v>26213</v>
      </c>
      <c r="BN13" s="123" t="str">
        <f>AY13</f>
        <v>南丹市</v>
      </c>
      <c r="BO13" s="40">
        <f>BE13*VLOOKUP(BO$12,別紙!$B$4:$E$10,MATCH("設備利用率",別紙!$B$4:$E$4,0),0)/100*8760/10^3</f>
        <v>6309.0308400000049</v>
      </c>
      <c r="BP13" s="40">
        <f>BF13*VLOOKUP(BP$12,別紙!$B$4:$E$10,MATCH("設備利用率",別紙!$B$4:$E$4,0),0)/100*8760/10^3</f>
        <v>48628.890432000073</v>
      </c>
      <c r="BQ13" s="40">
        <f>BG13*VLOOKUP(BQ$12,別紙!$B$4:$E$10,MATCH("設備利用率",別紙!$B$4:$E$4,0),0)/100*8760/10^3</f>
        <v>0</v>
      </c>
      <c r="BR13" s="40">
        <f>BH13*VLOOKUP(BR$12,別紙!$B$4:$E$10,MATCH("設備利用率",別紙!$B$4:$E$4,0),0)/100*8760/10^3</f>
        <v>4478.1120000000001</v>
      </c>
      <c r="BS13" s="40">
        <f>BI13*VLOOKUP(BS$12,別紙!$B$4:$E$10,MATCH("設備利用率",別紙!$B$4:$E$4,0),0)/100*8760/10^3</f>
        <v>0</v>
      </c>
      <c r="BT13" s="40">
        <f>BJ13*VLOOKUP(BT$12,別紙!$B$4:$E$10,MATCH("設備利用率",別紙!$B$4:$E$4,0),0)/100*8760/10^3</f>
        <v>1787.04</v>
      </c>
      <c r="BU13" s="40">
        <f>SUM(BO13:BT13)</f>
        <v>61203.073272000081</v>
      </c>
      <c r="BV13" s="42"/>
      <c r="BW13" s="38" t="str">
        <f>AX13</f>
        <v>26213</v>
      </c>
      <c r="BX13" s="38" t="str">
        <f>AY13</f>
        <v>南丹市</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207777.22560113133</v>
      </c>
      <c r="BZ13" s="42"/>
      <c r="CA13" s="38" t="str">
        <f>AX13</f>
        <v>26213</v>
      </c>
      <c r="CB13" s="38" t="str">
        <f>AY13</f>
        <v>南丹市</v>
      </c>
      <c r="CC13" s="260">
        <f>BO13/$BY13</f>
        <v>3.0364400245248307E-2</v>
      </c>
      <c r="CD13" s="260">
        <f t="shared" ref="CD13:CH28" si="1">BP13/$BY13</f>
        <v>0.23404341015387634</v>
      </c>
      <c r="CE13" s="260">
        <f t="shared" si="1"/>
        <v>0</v>
      </c>
      <c r="CF13" s="260">
        <f t="shared" si="1"/>
        <v>2.1552467971617854E-2</v>
      </c>
      <c r="CG13" s="260">
        <f t="shared" si="1"/>
        <v>0</v>
      </c>
      <c r="CH13" s="260">
        <f t="shared" si="1"/>
        <v>8.6007501295188617E-3</v>
      </c>
      <c r="CI13" s="260">
        <f>BU13/BY13</f>
        <v>0.29456102850026139</v>
      </c>
      <c r="CK13" s="20" t="str">
        <f>AX13</f>
        <v>26213</v>
      </c>
      <c r="CL13" s="20" t="str">
        <f>AY13</f>
        <v>南丹市</v>
      </c>
      <c r="CM13" s="20">
        <f>VLOOKUP($CK13&amp;"_"&amp;$AZ$7,データシート1!$A:$BS,MATCH("ca_太陽光発電（10kW未満）",データシート1!$A$1:$BS$1,0),0)</f>
        <v>1125</v>
      </c>
      <c r="CN13" s="20">
        <f>VLOOKUP($CK13&amp;"_"&amp;$AZ$5,データシート1!$A:$BS,MATCH("ab_家庭",データシート1!$A$1:$BS$1,0),0)</f>
        <v>14311</v>
      </c>
      <c r="CO13" s="260">
        <f>CM13/CN13</f>
        <v>7.8610858779959478E-2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38401</v>
      </c>
      <c r="AY14" s="20" t="str">
        <f>IF(IFERROR(比較地域マスタ!$Z7,"")=0,"",IFERROR(比較地域マスタ!$Z7,""))</f>
        <v>松前町</v>
      </c>
      <c r="BC14" s="960" t="str">
        <f t="shared" si="0"/>
        <v>38401</v>
      </c>
      <c r="BD14" s="123" t="str">
        <f t="shared" ref="BD14:BD60" si="2">AY14</f>
        <v>松前町</v>
      </c>
      <c r="BE14" s="40">
        <f>VLOOKUP($BC14&amp;"_"&amp;$AZ$7,データシート1!$A:$BS,MATCH("cb_"&amp;BE$12,データシート1!$A$1:$BS$1,0),0)</f>
        <v>7072.1539999999932</v>
      </c>
      <c r="BF14" s="40">
        <f>VLOOKUP($BC14&amp;"_"&amp;$AZ$7,データシート1!$A:$BS,MATCH("cb_"&amp;BF$12,データシート1!$A$1:$BS$1,0),0)</f>
        <v>13135.399999999998</v>
      </c>
      <c r="BG14" s="40">
        <f>VLOOKUP($BC14&amp;"_"&amp;$AZ$7,データシート1!$A:$BS,MATCH("cb_"&amp;BG$12,データシート1!$A$1:$BS$1,0),0)</f>
        <v>0</v>
      </c>
      <c r="BH14" s="40">
        <f>VLOOKUP($BC14&amp;"_"&amp;$AZ$7,データシート1!$A:$BS,MATCH("cb_"&amp;BH$12,データシート1!$A$1:$BS$1,0),0)</f>
        <v>0</v>
      </c>
      <c r="BI14" s="40">
        <f>VLOOKUP($BC14&amp;"_"&amp;$AZ$7,データシート1!$A:$BS,MATCH("cb_"&amp;BI$12,データシート1!$A$1:$BS$1,0),0)</f>
        <v>0</v>
      </c>
      <c r="BJ14" s="40">
        <f>VLOOKUP($BC14&amp;"_"&amp;$AZ$7,データシート1!$A:$BS,MATCH("cb_"&amp;BJ$12,データシート1!$A$1:$BS$1,0),0)</f>
        <v>0</v>
      </c>
      <c r="BK14" s="40">
        <f t="shared" ref="BK14:BK60" si="3">SUM(BE14:BJ14)</f>
        <v>20207.553999999989</v>
      </c>
      <c r="BL14" s="42"/>
      <c r="BM14" s="960" t="str">
        <f t="shared" ref="BM14:BM60" si="4">AX14</f>
        <v>38401</v>
      </c>
      <c r="BN14" s="123" t="str">
        <f t="shared" ref="BN14:BN60" si="5">AY14</f>
        <v>松前町</v>
      </c>
      <c r="BO14" s="40">
        <f>BE14*VLOOKUP(BO$12,別紙!$B$4:$E$10,MATCH("設備利用率",別紙!$B$4:$E$4,0),0)/100*8760/10^3</f>
        <v>8487.4334584799908</v>
      </c>
      <c r="BP14" s="40">
        <f>BF14*VLOOKUP(BP$12,別紙!$B$4:$E$10,MATCH("設備利用率",別紙!$B$4:$E$4,0),0)/100*8760/10^3</f>
        <v>17374.981703999998</v>
      </c>
      <c r="BQ14" s="40">
        <f>BG14*VLOOKUP(BQ$12,別紙!$B$4:$E$10,MATCH("設備利用率",別紙!$B$4:$E$4,0),0)/100*8760/10^3</f>
        <v>0</v>
      </c>
      <c r="BR14" s="40">
        <f>BH14*VLOOKUP(BR$12,別紙!$B$4:$E$10,MATCH("設備利用率",別紙!$B$4:$E$4,0),0)/100*8760/10^3</f>
        <v>0</v>
      </c>
      <c r="BS14" s="40">
        <f>BI14*VLOOKUP(BS$12,別紙!$B$4:$E$10,MATCH("設備利用率",別紙!$B$4:$E$4,0),0)/100*8760/10^3</f>
        <v>0</v>
      </c>
      <c r="BT14" s="40">
        <f>BJ14*VLOOKUP(BT$12,別紙!$B$4:$E$10,MATCH("設備利用率",別紙!$B$4:$E$4,0),0)/100*8760/10^3</f>
        <v>0</v>
      </c>
      <c r="BU14" s="40">
        <f t="shared" ref="BU14:BU60" si="6">SUM(BO14:BT14)</f>
        <v>25862.415162479989</v>
      </c>
      <c r="BV14" s="42"/>
      <c r="BW14" s="38" t="str">
        <f t="shared" ref="BW14:BW60" si="7">AX14</f>
        <v>38401</v>
      </c>
      <c r="BX14" s="38" t="str">
        <f t="shared" ref="BX14:BX60" si="8">AY14</f>
        <v>松前町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231159.35842592097</v>
      </c>
      <c r="BZ14" s="42"/>
      <c r="CA14" s="38" t="str">
        <f t="shared" ref="CA14:CA60" si="9">AX14</f>
        <v>38401</v>
      </c>
      <c r="CB14" s="38" t="str">
        <f t="shared" ref="CB14:CB60" si="10">AY14</f>
        <v>松前町</v>
      </c>
      <c r="CC14" s="260">
        <f t="shared" ref="CC14:CC60" si="11">BO14/$BY14</f>
        <v>3.6716806605949878E-2</v>
      </c>
      <c r="CD14" s="260">
        <f t="shared" si="1"/>
        <v>7.5164517769537378E-2</v>
      </c>
      <c r="CE14" s="260">
        <f t="shared" si="1"/>
        <v>0</v>
      </c>
      <c r="CF14" s="260">
        <f t="shared" si="1"/>
        <v>0</v>
      </c>
      <c r="CG14" s="260">
        <f t="shared" si="1"/>
        <v>0</v>
      </c>
      <c r="CH14" s="260">
        <f t="shared" si="1"/>
        <v>0</v>
      </c>
      <c r="CI14" s="260">
        <f t="shared" ref="CI14:CI60" si="12">BU14/BY14</f>
        <v>0.11188132437548726</v>
      </c>
      <c r="CK14" s="20" t="str">
        <f t="shared" ref="CK14:CK60" si="13">AX14</f>
        <v>38401</v>
      </c>
      <c r="CL14" s="20" t="str">
        <f t="shared" ref="CL14:CL60" si="14">AY14</f>
        <v>松前町</v>
      </c>
      <c r="CM14" s="20">
        <f>VLOOKUP($CK14&amp;"_"&amp;$AZ$7,データシート1!$A:$BS,MATCH("ca_太陽光発電（10kW未満）",データシート1!$A$1:$BS$1,0),0)</f>
        <v>1451</v>
      </c>
      <c r="CN14" s="20">
        <f>VLOOKUP($CK14&amp;"_"&amp;$AZ$5,データシート1!$A:$BS,MATCH("ab_家庭",データシート1!$A$1:$BS$1,0),0)</f>
        <v>13625</v>
      </c>
      <c r="CO14" s="260">
        <f t="shared" ref="CO14:CO60" si="15">CM14/CN14</f>
        <v>0.1064954128440367</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15217</v>
      </c>
      <c r="AY15" s="20" t="str">
        <f>IF(IFERROR(比較地域マスタ!$Z8,"")=0,"",IFERROR(比較地域マスタ!$Z8,""))</f>
        <v>妙高市</v>
      </c>
      <c r="BC15" s="960" t="str">
        <f t="shared" si="0"/>
        <v>15217</v>
      </c>
      <c r="BD15" s="123" t="str">
        <f t="shared" si="2"/>
        <v>妙高市</v>
      </c>
      <c r="BE15" s="40">
        <f>VLOOKUP($BC15&amp;"_"&amp;$AZ$7,データシート1!$A:$BS,MATCH("cb_"&amp;BE$12,データシート1!$A$1:$BS$1,0),0)</f>
        <v>861</v>
      </c>
      <c r="BF15" s="40">
        <f>VLOOKUP($BC15&amp;"_"&amp;$AZ$7,データシート1!$A:$BS,MATCH("cb_"&amp;BF$12,データシート1!$A$1:$BS$1,0),0)</f>
        <v>2977.4</v>
      </c>
      <c r="BG15" s="40">
        <f>VLOOKUP($BC15&amp;"_"&amp;$AZ$7,データシート1!$A:$BS,MATCH("cb_"&amp;BG$12,データシート1!$A$1:$BS$1,0),0)</f>
        <v>0</v>
      </c>
      <c r="BH15" s="40">
        <f>VLOOKUP($BC15&amp;"_"&amp;$AZ$7,データシート1!$A:$BS,MATCH("cb_"&amp;BH$12,データシート1!$A$1:$BS$1,0),0)</f>
        <v>2557</v>
      </c>
      <c r="BI15" s="40">
        <f>VLOOKUP($BC15&amp;"_"&amp;$AZ$7,データシート1!$A:$BS,MATCH("cb_"&amp;BI$12,データシート1!$A$1:$BS$1,0),0)</f>
        <v>0</v>
      </c>
      <c r="BJ15" s="40">
        <f>VLOOKUP($BC15&amp;"_"&amp;$AZ$7,データシート1!$A:$BS,MATCH("cb_"&amp;BJ$12,データシート1!$A$1:$BS$1,0),0)</f>
        <v>0</v>
      </c>
      <c r="BK15" s="40">
        <f t="shared" si="3"/>
        <v>6395.4</v>
      </c>
      <c r="BL15" s="42"/>
      <c r="BM15" s="960" t="str">
        <f t="shared" si="4"/>
        <v>15217</v>
      </c>
      <c r="BN15" s="123" t="str">
        <f t="shared" si="5"/>
        <v>妙高市</v>
      </c>
      <c r="BO15" s="40">
        <f>BE15*VLOOKUP(BO$12,別紙!$B$4:$E$10,MATCH("設備利用率",別紙!$B$4:$E$4,0),0)/100*8760/10^3</f>
        <v>1033.30332</v>
      </c>
      <c r="BP15" s="40">
        <f>BF15*VLOOKUP(BP$12,別紙!$B$4:$E$10,MATCH("設備利用率",別紙!$B$4:$E$4,0),0)/100*8760/10^3</f>
        <v>3938.385624</v>
      </c>
      <c r="BQ15" s="40">
        <f>BG15*VLOOKUP(BQ$12,別紙!$B$4:$E$10,MATCH("設備利用率",別紙!$B$4:$E$4,0),0)/100*8760/10^3</f>
        <v>0</v>
      </c>
      <c r="BR15" s="40">
        <f>BH15*VLOOKUP(BR$12,別紙!$B$4:$E$10,MATCH("設備利用率",別紙!$B$4:$E$4,0),0)/100*8760/10^3</f>
        <v>13439.592000000001</v>
      </c>
      <c r="BS15" s="40">
        <f>BI15*VLOOKUP(BS$12,別紙!$B$4:$E$10,MATCH("設備利用率",別紙!$B$4:$E$4,0),0)/100*8760/10^3</f>
        <v>0</v>
      </c>
      <c r="BT15" s="40">
        <f>BJ15*VLOOKUP(BT$12,別紙!$B$4:$E$10,MATCH("設備利用率",別紙!$B$4:$E$4,0),0)/100*8760/10^3</f>
        <v>0</v>
      </c>
      <c r="BU15" s="40">
        <f t="shared" si="6"/>
        <v>18411.280943999998</v>
      </c>
      <c r="BV15" s="42"/>
      <c r="BW15" s="38" t="str">
        <f t="shared" si="7"/>
        <v>15217</v>
      </c>
      <c r="BX15" s="38" t="str">
        <f t="shared" si="8"/>
        <v>妙高市</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243500.09058161275</v>
      </c>
      <c r="BZ15" s="42"/>
      <c r="CA15" s="38" t="str">
        <f t="shared" si="9"/>
        <v>15217</v>
      </c>
      <c r="CB15" s="38" t="str">
        <f t="shared" si="10"/>
        <v>妙高市</v>
      </c>
      <c r="CC15" s="260">
        <f t="shared" si="11"/>
        <v>4.2435438834207443E-3</v>
      </c>
      <c r="CD15" s="260">
        <f t="shared" si="1"/>
        <v>1.6174062254321792E-2</v>
      </c>
      <c r="CE15" s="260">
        <f t="shared" si="1"/>
        <v>0</v>
      </c>
      <c r="CF15" s="260">
        <f t="shared" si="1"/>
        <v>5.5193375772053431E-2</v>
      </c>
      <c r="CG15" s="260">
        <f t="shared" si="1"/>
        <v>0</v>
      </c>
      <c r="CH15" s="260">
        <f t="shared" si="1"/>
        <v>0</v>
      </c>
      <c r="CI15" s="260">
        <f t="shared" si="12"/>
        <v>7.5610981909795955E-2</v>
      </c>
      <c r="CK15" s="20" t="str">
        <f t="shared" si="13"/>
        <v>15217</v>
      </c>
      <c r="CL15" s="20" t="str">
        <f t="shared" si="14"/>
        <v>妙高市</v>
      </c>
      <c r="CM15" s="20">
        <f>VLOOKUP($CK15&amp;"_"&amp;$AZ$7,データシート1!$A:$BS,MATCH("ca_太陽光発電（10kW未満）",データシート1!$A$1:$BS$1,0),0)</f>
        <v>177</v>
      </c>
      <c r="CN15" s="20">
        <f>VLOOKUP($CK15&amp;"_"&amp;$AZ$5,データシート1!$A:$BS,MATCH("ab_家庭",データシート1!$A$1:$BS$1,0),0)</f>
        <v>12374</v>
      </c>
      <c r="CO15" s="260">
        <f t="shared" si="15"/>
        <v>1.4304186196864393E-2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40447</v>
      </c>
      <c r="AY16" s="20" t="str">
        <f>IF(IFERROR(比較地域マスタ!$Z9,"")=0,"",IFERROR(比較地域マスタ!$Z9,""))</f>
        <v>筑前町</v>
      </c>
      <c r="BC16" s="960" t="str">
        <f t="shared" si="0"/>
        <v>40447</v>
      </c>
      <c r="BD16" s="123" t="str">
        <f t="shared" si="2"/>
        <v>筑前町</v>
      </c>
      <c r="BE16" s="40">
        <f>VLOOKUP($BC16&amp;"_"&amp;$AZ$7,データシート1!$A:$BS,MATCH("cb_"&amp;BE$12,データシート1!$A$1:$BS$1,0),0)</f>
        <v>8307.2999999999975</v>
      </c>
      <c r="BF16" s="40">
        <f>VLOOKUP($BC16&amp;"_"&amp;$AZ$7,データシート1!$A:$BS,MATCH("cb_"&amp;BF$12,データシート1!$A$1:$BS$1,0),0)</f>
        <v>11408.950000000004</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5700</v>
      </c>
      <c r="BK16" s="40">
        <f t="shared" si="3"/>
        <v>25416.25</v>
      </c>
      <c r="BL16" s="42"/>
      <c r="BM16" s="960" t="str">
        <f t="shared" si="4"/>
        <v>40447</v>
      </c>
      <c r="BN16" s="123" t="str">
        <f t="shared" si="5"/>
        <v>筑前町</v>
      </c>
      <c r="BO16" s="40">
        <f>BE16*VLOOKUP(BO$12,別紙!$B$4:$E$10,MATCH("設備利用率",別紙!$B$4:$E$4,0),0)/100*8760/10^3</f>
        <v>9969.7568759999958</v>
      </c>
      <c r="BP16" s="40">
        <f>BF16*VLOOKUP(BP$12,別紙!$B$4:$E$10,MATCH("設備利用率",別紙!$B$4:$E$4,0),0)/100*8760/10^3</f>
        <v>15091.302702000003</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39945.599999999999</v>
      </c>
      <c r="BU16" s="40">
        <f t="shared" si="6"/>
        <v>65006.659577999999</v>
      </c>
      <c r="BV16" s="42"/>
      <c r="BW16" s="38" t="str">
        <f t="shared" si="7"/>
        <v>40447</v>
      </c>
      <c r="BX16" s="38" t="str">
        <f t="shared" si="8"/>
        <v>筑前町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126166.48828436453</v>
      </c>
      <c r="BZ16" s="42"/>
      <c r="CA16" s="38" t="str">
        <f t="shared" si="9"/>
        <v>40447</v>
      </c>
      <c r="CB16" s="38" t="str">
        <f t="shared" si="10"/>
        <v>筑前町</v>
      </c>
      <c r="CC16" s="260">
        <f t="shared" si="11"/>
        <v>7.9020641785077894E-2</v>
      </c>
      <c r="CD16" s="260">
        <f t="shared" si="1"/>
        <v>0.11961419317613065</v>
      </c>
      <c r="CE16" s="260">
        <f t="shared" si="1"/>
        <v>0</v>
      </c>
      <c r="CF16" s="260">
        <f t="shared" si="1"/>
        <v>0</v>
      </c>
      <c r="CG16" s="260">
        <f t="shared" si="1"/>
        <v>0</v>
      </c>
      <c r="CH16" s="260">
        <f t="shared" si="1"/>
        <v>0.31661022307260611</v>
      </c>
      <c r="CI16" s="260">
        <f t="shared" si="12"/>
        <v>0.5152450580338146</v>
      </c>
      <c r="CK16" s="20" t="str">
        <f t="shared" si="13"/>
        <v>40447</v>
      </c>
      <c r="CL16" s="20" t="str">
        <f t="shared" si="14"/>
        <v>筑前町</v>
      </c>
      <c r="CM16" s="20">
        <f>VLOOKUP($CK16&amp;"_"&amp;$AZ$7,データシート1!$A:$BS,MATCH("ca_太陽光発電（10kW未満）",データシート1!$A$1:$BS$1,0),0)</f>
        <v>1707</v>
      </c>
      <c r="CN16" s="20">
        <f>VLOOKUP($CK16&amp;"_"&amp;$AZ$5,データシート1!$A:$BS,MATCH("ab_家庭",データシート1!$A$1:$BS$1,0),0)</f>
        <v>11775</v>
      </c>
      <c r="CO16" s="260">
        <f t="shared" si="15"/>
        <v>0.14496815286624204</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35212</v>
      </c>
      <c r="AY17" s="20" t="str">
        <f>IF(IFERROR(比較地域マスタ!$Z10,"")=0,"",IFERROR(比較地域マスタ!$Z10,""))</f>
        <v>柳井市</v>
      </c>
      <c r="BC17" s="960" t="str">
        <f t="shared" si="0"/>
        <v>35212</v>
      </c>
      <c r="BD17" s="123" t="str">
        <f t="shared" si="2"/>
        <v>柳井市</v>
      </c>
      <c r="BE17" s="40">
        <f>VLOOKUP($BC17&amp;"_"&amp;$AZ$7,データシート1!$A:$BS,MATCH("cb_"&amp;BE$12,データシート1!$A$1:$BS$1,0),0)</f>
        <v>5718.3010000000022</v>
      </c>
      <c r="BF17" s="40">
        <f>VLOOKUP($BC17&amp;"_"&amp;$AZ$7,データシート1!$A:$BS,MATCH("cb_"&amp;BF$12,データシート1!$A$1:$BS$1,0),0)</f>
        <v>106653.59499999996</v>
      </c>
      <c r="BG17" s="40">
        <f>VLOOKUP($BC17&amp;"_"&amp;$AZ$7,データシート1!$A:$BS,MATCH("cb_"&amp;BG$12,データシート1!$A$1:$BS$1,0),0)</f>
        <v>0</v>
      </c>
      <c r="BH17" s="40">
        <f>VLOOKUP($BC17&amp;"_"&amp;$AZ$7,データシート1!$A:$BS,MATCH("cb_"&amp;BH$12,データシート1!$A$1:$BS$1,0),0)</f>
        <v>27</v>
      </c>
      <c r="BI17" s="40">
        <f>VLOOKUP($BC17&amp;"_"&amp;$AZ$7,データシート1!$A:$BS,MATCH("cb_"&amp;BI$12,データシート1!$A$1:$BS$1,0),0)</f>
        <v>0</v>
      </c>
      <c r="BJ17" s="40">
        <f>VLOOKUP($BC17&amp;"_"&amp;$AZ$7,データシート1!$A:$BS,MATCH("cb_"&amp;BJ$12,データシート1!$A$1:$BS$1,0),0)</f>
        <v>0</v>
      </c>
      <c r="BK17" s="40">
        <f t="shared" si="3"/>
        <v>112398.89599999996</v>
      </c>
      <c r="BL17" s="42"/>
      <c r="BM17" s="960" t="str">
        <f t="shared" si="4"/>
        <v>35212</v>
      </c>
      <c r="BN17" s="123" t="str">
        <f t="shared" si="5"/>
        <v>柳井市</v>
      </c>
      <c r="BO17" s="40">
        <f>BE17*VLOOKUP(BO$12,別紙!$B$4:$E$10,MATCH("設備利用率",別紙!$B$4:$E$4,0),0)/100*8760/10^3</f>
        <v>6862.6473961200036</v>
      </c>
      <c r="BP17" s="40">
        <f>BF17*VLOOKUP(BP$12,別紙!$B$4:$E$10,MATCH("設備利用率",別紙!$B$4:$E$4,0),0)/100*8760/10^3</f>
        <v>141077.10932219995</v>
      </c>
      <c r="BQ17" s="40">
        <f>BG17*VLOOKUP(BQ$12,別紙!$B$4:$E$10,MATCH("設備利用率",別紙!$B$4:$E$4,0),0)/100*8760/10^3</f>
        <v>0</v>
      </c>
      <c r="BR17" s="40">
        <f>BH17*VLOOKUP(BR$12,別紙!$B$4:$E$10,MATCH("設備利用率",別紙!$B$4:$E$4,0),0)/100*8760/10^3</f>
        <v>141.91200000000001</v>
      </c>
      <c r="BS17" s="40">
        <f>BI17*VLOOKUP(BS$12,別紙!$B$4:$E$10,MATCH("設備利用率",別紙!$B$4:$E$4,0),0)/100*8760/10^3</f>
        <v>0</v>
      </c>
      <c r="BT17" s="40">
        <f>BJ17*VLOOKUP(BT$12,別紙!$B$4:$E$10,MATCH("設備利用率",別紙!$B$4:$E$4,0),0)/100*8760/10^3</f>
        <v>0</v>
      </c>
      <c r="BU17" s="40">
        <f t="shared" si="6"/>
        <v>148081.66871831997</v>
      </c>
      <c r="BV17" s="42"/>
      <c r="BW17" s="38" t="str">
        <f t="shared" si="7"/>
        <v>35212</v>
      </c>
      <c r="BX17" s="38" t="str">
        <f t="shared" si="8"/>
        <v>柳井市</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183534.2676335412</v>
      </c>
      <c r="BZ17" s="42"/>
      <c r="CA17" s="38" t="str">
        <f t="shared" si="9"/>
        <v>35212</v>
      </c>
      <c r="CB17" s="38" t="str">
        <f t="shared" si="10"/>
        <v>柳井市</v>
      </c>
      <c r="CC17" s="260">
        <f t="shared" si="11"/>
        <v>3.7391640725221401E-2</v>
      </c>
      <c r="CD17" s="260">
        <f t="shared" si="1"/>
        <v>0.76866904007204517</v>
      </c>
      <c r="CE17" s="260">
        <f t="shared" si="1"/>
        <v>0</v>
      </c>
      <c r="CF17" s="260">
        <f t="shared" si="1"/>
        <v>7.7321800353573507E-4</v>
      </c>
      <c r="CG17" s="260">
        <f t="shared" si="1"/>
        <v>0</v>
      </c>
      <c r="CH17" s="260">
        <f t="shared" si="1"/>
        <v>0</v>
      </c>
      <c r="CI17" s="260">
        <f t="shared" si="12"/>
        <v>0.80683389880080247</v>
      </c>
      <c r="CK17" s="20" t="str">
        <f t="shared" si="13"/>
        <v>35212</v>
      </c>
      <c r="CL17" s="20" t="str">
        <f t="shared" si="14"/>
        <v>柳井市</v>
      </c>
      <c r="CM17" s="20">
        <f>VLOOKUP($CK17&amp;"_"&amp;$AZ$7,データシート1!$A:$BS,MATCH("ca_太陽光発電（10kW未満）",データシート1!$A$1:$BS$1,0),0)</f>
        <v>1261</v>
      </c>
      <c r="CN17" s="20">
        <f>VLOOKUP($CK17&amp;"_"&amp;$AZ$5,データシート1!$A:$BS,MATCH("ab_家庭",データシート1!$A$1:$BS$1,0),0)</f>
        <v>15421</v>
      </c>
      <c r="CO17" s="260">
        <f t="shared" si="15"/>
        <v>8.1771610142014131E-2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02209</v>
      </c>
      <c r="AY18" s="20" t="str">
        <f>IF(IFERROR(比較地域マスタ!$Z11,"")=0,"",IFERROR(比較地域マスタ!$Z11,""))</f>
        <v>つがる市</v>
      </c>
      <c r="BC18" s="960" t="str">
        <f t="shared" si="0"/>
        <v>02209</v>
      </c>
      <c r="BD18" s="123" t="str">
        <f t="shared" si="2"/>
        <v>つがる市</v>
      </c>
      <c r="BE18" s="40">
        <f>VLOOKUP($BC18&amp;"_"&amp;$AZ$7,データシート1!$A:$BS,MATCH("cb_"&amp;BE$12,データシート1!$A$1:$BS$1,0),0)</f>
        <v>700.9</v>
      </c>
      <c r="BF18" s="40">
        <f>VLOOKUP($BC18&amp;"_"&amp;$AZ$7,データシート1!$A:$BS,MATCH("cb_"&amp;BF$12,データシート1!$A$1:$BS$1,0),0)</f>
        <v>4547.0999999999995</v>
      </c>
      <c r="BG18" s="40">
        <f>VLOOKUP($BC18&amp;"_"&amp;$AZ$7,データシート1!$A:$BS,MATCH("cb_"&amp;BG$12,データシート1!$A$1:$BS$1,0),0)</f>
        <v>147580.1</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152828.1</v>
      </c>
      <c r="BL18" s="42"/>
      <c r="BM18" s="960" t="str">
        <f t="shared" si="4"/>
        <v>02209</v>
      </c>
      <c r="BN18" s="123" t="str">
        <f t="shared" si="5"/>
        <v>つがる市</v>
      </c>
      <c r="BO18" s="40">
        <f>BE18*VLOOKUP(BO$12,別紙!$B$4:$E$10,MATCH("設備利用率",別紙!$B$4:$E$4,0),0)/100*8760/10^3</f>
        <v>841.16410800000006</v>
      </c>
      <c r="BP18" s="40">
        <f>BF18*VLOOKUP(BP$12,別紙!$B$4:$E$10,MATCH("設備利用率",別紙!$B$4:$E$4,0),0)/100*8760/10^3</f>
        <v>6014.7219959999993</v>
      </c>
      <c r="BQ18" s="40">
        <f>BG18*VLOOKUP(BQ$12,別紙!$B$4:$E$10,MATCH("設備利用率",別紙!$B$4:$E$4,0),0)/100*8760/10^3</f>
        <v>320614.81564799999</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327470.70175199996</v>
      </c>
      <c r="BV18" s="42"/>
      <c r="BW18" s="38" t="str">
        <f t="shared" si="7"/>
        <v>02209</v>
      </c>
      <c r="BX18" s="38" t="str">
        <f t="shared" si="8"/>
        <v>つがる市</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129329.27076102406</v>
      </c>
      <c r="BZ18" s="42"/>
      <c r="CA18" s="38" t="str">
        <f t="shared" si="9"/>
        <v>02209</v>
      </c>
      <c r="CB18" s="38" t="str">
        <f t="shared" si="10"/>
        <v>つがる市</v>
      </c>
      <c r="CC18" s="260">
        <f t="shared" si="11"/>
        <v>6.5040504987792878E-3</v>
      </c>
      <c r="CD18" s="260">
        <f t="shared" si="1"/>
        <v>4.6507043305873609E-2</v>
      </c>
      <c r="CE18" s="260">
        <f t="shared" si="1"/>
        <v>2.4790584046548543</v>
      </c>
      <c r="CF18" s="260">
        <f t="shared" si="1"/>
        <v>0</v>
      </c>
      <c r="CG18" s="260">
        <f t="shared" si="1"/>
        <v>0</v>
      </c>
      <c r="CH18" s="260">
        <f t="shared" si="1"/>
        <v>0</v>
      </c>
      <c r="CI18" s="260">
        <f t="shared" si="12"/>
        <v>2.5320694984595069</v>
      </c>
      <c r="CK18" s="20" t="str">
        <f t="shared" si="13"/>
        <v>02209</v>
      </c>
      <c r="CL18" s="20" t="str">
        <f t="shared" si="14"/>
        <v>つがる市</v>
      </c>
      <c r="CM18" s="20">
        <f>VLOOKUP($CK18&amp;"_"&amp;$AZ$7,データシート1!$A:$BS,MATCH("ca_太陽光発電（10kW未満）",データシート1!$A$1:$BS$1,0),0)</f>
        <v>147</v>
      </c>
      <c r="CN18" s="20">
        <f>VLOOKUP($CK18&amp;"_"&amp;$AZ$5,データシート1!$A:$BS,MATCH("ab_家庭",データシート1!$A$1:$BS$1,0),0)</f>
        <v>13529</v>
      </c>
      <c r="CO18" s="260">
        <f t="shared" si="15"/>
        <v>1.0865548081898145E-2</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02210</v>
      </c>
      <c r="AY19" s="20" t="str">
        <f>IF(IFERROR(比較地域マスタ!$Z12,"")=0,"",IFERROR(比較地域マスタ!$Z12,""))</f>
        <v>平川市</v>
      </c>
      <c r="BC19" s="960" t="str">
        <f t="shared" si="0"/>
        <v>02210</v>
      </c>
      <c r="BD19" s="123" t="str">
        <f t="shared" si="2"/>
        <v>平川市</v>
      </c>
      <c r="BE19" s="40">
        <f>VLOOKUP($BC19&amp;"_"&amp;$AZ$7,データシート1!$A:$BS,MATCH("cb_"&amp;BE$12,データシート1!$A$1:$BS$1,0),0)</f>
        <v>1681.1000000000013</v>
      </c>
      <c r="BF19" s="40">
        <f>VLOOKUP($BC19&amp;"_"&amp;$AZ$7,データシート1!$A:$BS,MATCH("cb_"&amp;BF$12,データシート1!$A$1:$BS$1,0),0)</f>
        <v>1182.0000000000002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6560</v>
      </c>
      <c r="BK19" s="40">
        <f t="shared" si="3"/>
        <v>9423.1000000000022</v>
      </c>
      <c r="BL19" s="42"/>
      <c r="BM19" s="960" t="str">
        <f t="shared" si="4"/>
        <v>02210</v>
      </c>
      <c r="BN19" s="123" t="str">
        <f t="shared" si="5"/>
        <v>平川市</v>
      </c>
      <c r="BO19" s="40">
        <f>BE19*VLOOKUP(BO$12,別紙!$B$4:$E$10,MATCH("設備利用率",別紙!$B$4:$E$4,0),0)/100*8760/10^3</f>
        <v>2017.5217320000015</v>
      </c>
      <c r="BP19" s="40">
        <f>BF19*VLOOKUP(BP$12,別紙!$B$4:$E$10,MATCH("設備利用率",別紙!$B$4:$E$4,0),0)/100*8760/10^3</f>
        <v>1563.5023200000005</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45972.480000000003</v>
      </c>
      <c r="BU19" s="40">
        <f t="shared" si="6"/>
        <v>49553.504052000004</v>
      </c>
      <c r="BV19" s="42"/>
      <c r="BW19" s="38" t="str">
        <f t="shared" si="7"/>
        <v>02210</v>
      </c>
      <c r="BX19" s="38" t="str">
        <f t="shared" si="8"/>
        <v>平川市</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216673.48221600041</v>
      </c>
      <c r="BZ19" s="42"/>
      <c r="CA19" s="38" t="str">
        <f t="shared" si="9"/>
        <v>02210</v>
      </c>
      <c r="CB19" s="38" t="str">
        <f t="shared" si="10"/>
        <v>平川市</v>
      </c>
      <c r="CC19" s="260">
        <f t="shared" si="11"/>
        <v>9.3113458618288465E-3</v>
      </c>
      <c r="CD19" s="260">
        <f t="shared" si="1"/>
        <v>7.2159375665608906E-3</v>
      </c>
      <c r="CE19" s="260">
        <f t="shared" si="1"/>
        <v>0</v>
      </c>
      <c r="CF19" s="260">
        <f t="shared" si="1"/>
        <v>0</v>
      </c>
      <c r="CG19" s="260">
        <f t="shared" si="1"/>
        <v>0</v>
      </c>
      <c r="CH19" s="260">
        <f t="shared" si="1"/>
        <v>0.21217400269669517</v>
      </c>
      <c r="CI19" s="260">
        <f t="shared" si="12"/>
        <v>0.22870128612508489</v>
      </c>
      <c r="CK19" s="20" t="str">
        <f t="shared" si="13"/>
        <v>02210</v>
      </c>
      <c r="CL19" s="20" t="str">
        <f t="shared" si="14"/>
        <v>平川市</v>
      </c>
      <c r="CM19" s="20">
        <f>VLOOKUP($CK19&amp;"_"&amp;$AZ$7,データシート1!$A:$BS,MATCH("ca_太陽光発電（10kW未満）",データシート1!$A$1:$BS$1,0),0)</f>
        <v>326</v>
      </c>
      <c r="CN19" s="20">
        <f>VLOOKUP($CK19&amp;"_"&amp;$AZ$5,データシート1!$A:$BS,MATCH("ab_家庭",データシート1!$A$1:$BS$1,0),0)</f>
        <v>12213</v>
      </c>
      <c r="CO19" s="260">
        <f t="shared" si="15"/>
        <v>2.6692868255137968E-2</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21220</v>
      </c>
      <c r="AY20" s="20" t="str">
        <f>IF(IFERROR(比較地域マスタ!$Z13,"")=0,"",IFERROR(比較地域マスタ!$Z13,""))</f>
        <v>下呂市</v>
      </c>
      <c r="BC20" s="960" t="str">
        <f t="shared" si="0"/>
        <v>21220</v>
      </c>
      <c r="BD20" s="123" t="str">
        <f t="shared" si="2"/>
        <v>下呂市</v>
      </c>
      <c r="BE20" s="40">
        <f>VLOOKUP($BC20&amp;"_"&amp;$AZ$7,データシート1!$A:$BS,MATCH("cb_"&amp;BE$12,データシート1!$A$1:$BS$1,0),0)</f>
        <v>2700.0000000000018</v>
      </c>
      <c r="BF20" s="40">
        <f>VLOOKUP($BC20&amp;"_"&amp;$AZ$7,データシート1!$A:$BS,MATCH("cb_"&amp;BF$12,データシート1!$A$1:$BS$1,0),0)</f>
        <v>14363.1</v>
      </c>
      <c r="BG20" s="40">
        <f>VLOOKUP($BC20&amp;"_"&amp;$AZ$7,データシート1!$A:$BS,MATCH("cb_"&amp;BG$12,データシート1!$A$1:$BS$1,0),0)</f>
        <v>0</v>
      </c>
      <c r="BH20" s="40">
        <f>VLOOKUP($BC20&amp;"_"&amp;$AZ$7,データシート1!$A:$BS,MATCH("cb_"&amp;BH$12,データシート1!$A$1:$BS$1,0),0)</f>
        <v>377.6</v>
      </c>
      <c r="BI20" s="40">
        <f>VLOOKUP($BC20&amp;"_"&amp;$AZ$7,データシート1!$A:$BS,MATCH("cb_"&amp;BI$12,データシート1!$A$1:$BS$1,0),0)</f>
        <v>0</v>
      </c>
      <c r="BJ20" s="40">
        <f>VLOOKUP($BC20&amp;"_"&amp;$AZ$7,データシート1!$A:$BS,MATCH("cb_"&amp;BJ$12,データシート1!$A$1:$BS$1,0),0)</f>
        <v>0</v>
      </c>
      <c r="BK20" s="40">
        <f t="shared" si="3"/>
        <v>17440.7</v>
      </c>
      <c r="BL20" s="42"/>
      <c r="BM20" s="960" t="str">
        <f t="shared" si="4"/>
        <v>21220</v>
      </c>
      <c r="BN20" s="123" t="str">
        <f t="shared" si="5"/>
        <v>下呂市</v>
      </c>
      <c r="BO20" s="40">
        <f>BE20*VLOOKUP(BO$12,別紙!$B$4:$E$10,MATCH("設備利用率",別紙!$B$4:$E$4,0),0)/100*8760/10^3</f>
        <v>3240.3240000000019</v>
      </c>
      <c r="BP20" s="40">
        <f>BF20*VLOOKUP(BP$12,別紙!$B$4:$E$10,MATCH("設備利用率",別紙!$B$4:$E$4,0),0)/100*8760/10^3</f>
        <v>18998.934156000003</v>
      </c>
      <c r="BQ20" s="40">
        <f>BG20*VLOOKUP(BQ$12,別紙!$B$4:$E$10,MATCH("設備利用率",別紙!$B$4:$E$4,0),0)/100*8760/10^3</f>
        <v>0</v>
      </c>
      <c r="BR20" s="40">
        <f>BH20*VLOOKUP(BR$12,別紙!$B$4:$E$10,MATCH("設備利用率",別紙!$B$4:$E$4,0),0)/100*8760/10^3</f>
        <v>1984.6656</v>
      </c>
      <c r="BS20" s="40">
        <f>BI20*VLOOKUP(BS$12,別紙!$B$4:$E$10,MATCH("設備利用率",別紙!$B$4:$E$4,0),0)/100*8760/10^3</f>
        <v>0</v>
      </c>
      <c r="BT20" s="40">
        <f>BJ20*VLOOKUP(BT$12,別紙!$B$4:$E$10,MATCH("設備利用率",別紙!$B$4:$E$4,0),0)/100*8760/10^3</f>
        <v>0</v>
      </c>
      <c r="BU20" s="40">
        <f t="shared" si="6"/>
        <v>24223.923756000004</v>
      </c>
      <c r="BV20" s="42"/>
      <c r="BW20" s="38" t="str">
        <f t="shared" si="7"/>
        <v>21220</v>
      </c>
      <c r="BX20" s="38" t="str">
        <f t="shared" si="8"/>
        <v>下呂市</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172558.21288938157</v>
      </c>
      <c r="BZ20" s="42"/>
      <c r="CA20" s="38" t="str">
        <f t="shared" si="9"/>
        <v>21220</v>
      </c>
      <c r="CB20" s="38" t="str">
        <f t="shared" si="10"/>
        <v>下呂市</v>
      </c>
      <c r="CC20" s="260">
        <f t="shared" si="11"/>
        <v>1.8778149968887378E-2</v>
      </c>
      <c r="CD20" s="260">
        <f t="shared" si="1"/>
        <v>0.11010159318339295</v>
      </c>
      <c r="CE20" s="260">
        <f t="shared" si="1"/>
        <v>0</v>
      </c>
      <c r="CF20" s="260">
        <f t="shared" si="1"/>
        <v>1.1501426485404493E-2</v>
      </c>
      <c r="CG20" s="260">
        <f t="shared" si="1"/>
        <v>0</v>
      </c>
      <c r="CH20" s="260">
        <f t="shared" si="1"/>
        <v>0</v>
      </c>
      <c r="CI20" s="260">
        <f t="shared" si="12"/>
        <v>0.14038116963768482</v>
      </c>
      <c r="CK20" s="20" t="str">
        <f t="shared" si="13"/>
        <v>21220</v>
      </c>
      <c r="CL20" s="20" t="str">
        <f t="shared" si="14"/>
        <v>下呂市</v>
      </c>
      <c r="CM20" s="20">
        <f>VLOOKUP($CK20&amp;"_"&amp;$AZ$7,データシート1!$A:$BS,MATCH("ca_太陽光発電（10kW未満）",データシート1!$A$1:$BS$1,0),0)</f>
        <v>546</v>
      </c>
      <c r="CN20" s="20">
        <f>VLOOKUP($CK20&amp;"_"&amp;$AZ$5,データシート1!$A:$BS,MATCH("ab_家庭",データシート1!$A$1:$BS$1,0),0)</f>
        <v>12065</v>
      </c>
      <c r="CO20" s="260">
        <f t="shared" si="15"/>
        <v>4.5254869457107334E-2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07214</v>
      </c>
      <c r="AY21" s="20" t="str">
        <f>IF(IFERROR(比較地域マスタ!$Z14,"")=0,"",IFERROR(比較地域マスタ!$Z14,""))</f>
        <v>本宮市</v>
      </c>
      <c r="BC21" s="960" t="str">
        <f t="shared" si="0"/>
        <v>07214</v>
      </c>
      <c r="BD21" s="123" t="str">
        <f t="shared" si="2"/>
        <v>本宮市</v>
      </c>
      <c r="BE21" s="40">
        <f>VLOOKUP($BC21&amp;"_"&amp;$AZ$7,データシート1!$A:$BS,MATCH("cb_"&amp;BE$12,データシート1!$A$1:$BS$1,0),0)</f>
        <v>6498.1</v>
      </c>
      <c r="BF21" s="40">
        <f>VLOOKUP($BC21&amp;"_"&amp;$AZ$7,データシート1!$A:$BS,MATCH("cb_"&amp;BF$12,データシート1!$A$1:$BS$1,0),0)</f>
        <v>65879.600000000035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72377.700000000041</v>
      </c>
      <c r="BL21" s="42"/>
      <c r="BM21" s="960" t="str">
        <f t="shared" si="4"/>
        <v>07214</v>
      </c>
      <c r="BN21" s="123" t="str">
        <f t="shared" si="5"/>
        <v>本宮市</v>
      </c>
      <c r="BO21" s="40">
        <f>BE21*VLOOKUP(BO$12,別紙!$B$4:$E$10,MATCH("設備利用率",別紙!$B$4:$E$4,0),0)/100*8760/10^3</f>
        <v>7798.4997720000001</v>
      </c>
      <c r="BP21" s="40">
        <f>BF21*VLOOKUP(BP$12,別紙!$B$4:$E$10,MATCH("設備利用率",別紙!$B$4:$E$4,0),0)/100*8760/10^3</f>
        <v>87142.899696000051</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94941.399468000047</v>
      </c>
      <c r="BV21" s="42"/>
      <c r="BW21" s="38" t="str">
        <f t="shared" si="7"/>
        <v>07214</v>
      </c>
      <c r="BX21" s="38" t="str">
        <f t="shared" si="8"/>
        <v>本宮市</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365509.93541182787</v>
      </c>
      <c r="BZ21" s="42"/>
      <c r="CA21" s="38" t="str">
        <f t="shared" si="9"/>
        <v>07214</v>
      </c>
      <c r="CB21" s="38" t="str">
        <f t="shared" si="10"/>
        <v>本宮市</v>
      </c>
      <c r="CC21" s="260">
        <f t="shared" si="11"/>
        <v>2.1335944707531036E-2</v>
      </c>
      <c r="CD21" s="260">
        <f t="shared" si="1"/>
        <v>0.23841458535953142</v>
      </c>
      <c r="CE21" s="260">
        <f t="shared" si="1"/>
        <v>0</v>
      </c>
      <c r="CF21" s="260">
        <f t="shared" si="1"/>
        <v>0</v>
      </c>
      <c r="CG21" s="260">
        <f t="shared" si="1"/>
        <v>0</v>
      </c>
      <c r="CH21" s="260">
        <f t="shared" si="1"/>
        <v>0</v>
      </c>
      <c r="CI21" s="260">
        <f t="shared" si="12"/>
        <v>0.25975053006706245</v>
      </c>
      <c r="CK21" s="20" t="str">
        <f t="shared" si="13"/>
        <v>07214</v>
      </c>
      <c r="CL21" s="20" t="str">
        <f t="shared" si="14"/>
        <v>本宮市</v>
      </c>
      <c r="CM21" s="20">
        <f>VLOOKUP($CK21&amp;"_"&amp;$AZ$7,データシート1!$A:$BS,MATCH("ca_太陽光発電（10kW未満）",データシート1!$A$1:$BS$1,0),0)</f>
        <v>1343</v>
      </c>
      <c r="CN21" s="20">
        <f>VLOOKUP($CK21&amp;"_"&amp;$AZ$5,データシート1!$A:$BS,MATCH("ab_家庭",データシート1!$A$1:$BS$1,0),0)</f>
        <v>11121</v>
      </c>
      <c r="CO21" s="260">
        <f t="shared" si="15"/>
        <v>0.12076252135599316</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19213</v>
      </c>
      <c r="AY22" s="20" t="str">
        <f>IF(IFERROR(比較地域マスタ!$Z15,"")=0,"",IFERROR(比較地域マスタ!$Z15,""))</f>
        <v>甲州市</v>
      </c>
      <c r="BC22" s="960" t="str">
        <f t="shared" si="0"/>
        <v>19213</v>
      </c>
      <c r="BD22" s="123" t="str">
        <f t="shared" si="2"/>
        <v>甲州市</v>
      </c>
      <c r="BE22" s="40">
        <f>VLOOKUP($BC22&amp;"_"&amp;$AZ$7,データシート1!$A:$BS,MATCH("cb_"&amp;BE$12,データシート1!$A$1:$BS$1,0),0)</f>
        <v>6076.6000000000067</v>
      </c>
      <c r="BF22" s="40">
        <f>VLOOKUP($BC22&amp;"_"&amp;$AZ$7,データシート1!$A:$BS,MATCH("cb_"&amp;BF$12,データシート1!$A$1:$BS$1,0),0)</f>
        <v>19686.400000000016</v>
      </c>
      <c r="BG22" s="40">
        <f>VLOOKUP($BC22&amp;"_"&amp;$AZ$7,データシート1!$A:$BS,MATCH("cb_"&amp;BG$12,データシート1!$A$1:$BS$1,0),0)</f>
        <v>0</v>
      </c>
      <c r="BH22" s="40">
        <f>VLOOKUP($BC22&amp;"_"&amp;$AZ$7,データシート1!$A:$BS,MATCH("cb_"&amp;BH$12,データシート1!$A$1:$BS$1,0),0)</f>
        <v>1010</v>
      </c>
      <c r="BI22" s="40">
        <f>VLOOKUP($BC22&amp;"_"&amp;$AZ$7,データシート1!$A:$BS,MATCH("cb_"&amp;BI$12,データシート1!$A$1:$BS$1,0),0)</f>
        <v>0</v>
      </c>
      <c r="BJ22" s="40">
        <f>VLOOKUP($BC22&amp;"_"&amp;$AZ$7,データシート1!$A:$BS,MATCH("cb_"&amp;BJ$12,データシート1!$A$1:$BS$1,0),0)</f>
        <v>0</v>
      </c>
      <c r="BK22" s="40">
        <f t="shared" si="3"/>
        <v>26773.000000000022</v>
      </c>
      <c r="BL22" s="42"/>
      <c r="BM22" s="960" t="str">
        <f t="shared" si="4"/>
        <v>19213</v>
      </c>
      <c r="BN22" s="123" t="str">
        <f t="shared" si="5"/>
        <v>甲州市</v>
      </c>
      <c r="BO22" s="40">
        <f>BE22*VLOOKUP(BO$12,別紙!$B$4:$E$10,MATCH("設備利用率",別紙!$B$4:$E$4,0),0)/100*8760/10^3</f>
        <v>7292.649192000008</v>
      </c>
      <c r="BP22" s="40">
        <f>BF22*VLOOKUP(BP$12,別紙!$B$4:$E$10,MATCH("設備利用率",別紙!$B$4:$E$4,0),0)/100*8760/10^3</f>
        <v>26040.38246400002</v>
      </c>
      <c r="BQ22" s="40">
        <f>BG22*VLOOKUP(BQ$12,別紙!$B$4:$E$10,MATCH("設備利用率",別紙!$B$4:$E$4,0),0)/100*8760/10^3</f>
        <v>0</v>
      </c>
      <c r="BR22" s="40">
        <f>BH22*VLOOKUP(BR$12,別紙!$B$4:$E$10,MATCH("設備利用率",別紙!$B$4:$E$4,0),0)/100*8760/10^3</f>
        <v>5308.56</v>
      </c>
      <c r="BS22" s="40">
        <f>BI22*VLOOKUP(BS$12,別紙!$B$4:$E$10,MATCH("設備利用率",別紙!$B$4:$E$4,0),0)/100*8760/10^3</f>
        <v>0</v>
      </c>
      <c r="BT22" s="40">
        <f>BJ22*VLOOKUP(BT$12,別紙!$B$4:$E$10,MATCH("設備利用率",別紙!$B$4:$E$4,0),0)/100*8760/10^3</f>
        <v>0</v>
      </c>
      <c r="BU22" s="40">
        <f t="shared" si="6"/>
        <v>38641.591656000026</v>
      </c>
      <c r="BV22" s="42"/>
      <c r="BW22" s="38" t="str">
        <f t="shared" si="7"/>
        <v>19213</v>
      </c>
      <c r="BX22" s="38" t="str">
        <f t="shared" si="8"/>
        <v>甲州市</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130954.07362193611</v>
      </c>
      <c r="BZ22" s="42"/>
      <c r="CA22" s="38" t="str">
        <f t="shared" si="9"/>
        <v>19213</v>
      </c>
      <c r="CB22" s="38" t="str">
        <f t="shared" si="10"/>
        <v>甲州市</v>
      </c>
      <c r="CC22" s="260">
        <f t="shared" si="11"/>
        <v>5.5688601280582208E-2</v>
      </c>
      <c r="CD22" s="260">
        <f t="shared" si="1"/>
        <v>0.1988512594054806</v>
      </c>
      <c r="CE22" s="260">
        <f t="shared" si="1"/>
        <v>0</v>
      </c>
      <c r="CF22" s="260">
        <f t="shared" si="1"/>
        <v>4.0537570563293754E-2</v>
      </c>
      <c r="CG22" s="260">
        <f t="shared" si="1"/>
        <v>0</v>
      </c>
      <c r="CH22" s="260">
        <f t="shared" si="1"/>
        <v>0</v>
      </c>
      <c r="CI22" s="260">
        <f t="shared" si="12"/>
        <v>0.29507743124935654</v>
      </c>
      <c r="CK22" s="20" t="str">
        <f t="shared" si="13"/>
        <v>19213</v>
      </c>
      <c r="CL22" s="20" t="str">
        <f t="shared" si="14"/>
        <v>甲州市</v>
      </c>
      <c r="CM22" s="20">
        <f>VLOOKUP($CK22&amp;"_"&amp;$AZ$7,データシート1!$A:$BS,MATCH("ca_太陽光発電（10kW未満）",データシート1!$A$1:$BS$1,0),0)</f>
        <v>1277</v>
      </c>
      <c r="CN22" s="20">
        <f>VLOOKUP($CK22&amp;"_"&amp;$AZ$5,データシート1!$A:$BS,MATCH("ab_家庭",データシート1!$A$1:$BS$1,0),0)</f>
        <v>13140</v>
      </c>
      <c r="CO22" s="260">
        <f t="shared" si="15"/>
        <v>9.7184170471841705E-2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06213</v>
      </c>
      <c r="AY23" s="20" t="str">
        <f>IF(IFERROR(比較地域マスタ!$Z16,"")=0,"",IFERROR(比較地域マスタ!$Z16,""))</f>
        <v>南陽市</v>
      </c>
      <c r="BC23" s="960" t="str">
        <f t="shared" si="0"/>
        <v>06213</v>
      </c>
      <c r="BD23" s="123" t="str">
        <f t="shared" si="2"/>
        <v>南陽市</v>
      </c>
      <c r="BE23" s="40">
        <f>VLOOKUP($BC23&amp;"_"&amp;$AZ$7,データシート1!$A:$BS,MATCH("cb_"&amp;BE$12,データシート1!$A$1:$BS$1,0),0)</f>
        <v>1984.8999999999992</v>
      </c>
      <c r="BF23" s="40">
        <f>VLOOKUP($BC23&amp;"_"&amp;$AZ$7,データシート1!$A:$BS,MATCH("cb_"&amp;BF$12,データシート1!$A$1:$BS$1,0),0)</f>
        <v>6267.2</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8252.0999999999985</v>
      </c>
      <c r="BL23" s="42"/>
      <c r="BM23" s="960" t="str">
        <f t="shared" si="4"/>
        <v>06213</v>
      </c>
      <c r="BN23" s="123" t="str">
        <f t="shared" si="5"/>
        <v>南陽市</v>
      </c>
      <c r="BO23" s="40">
        <f>BE23*VLOOKUP(BO$12,別紙!$B$4:$E$10,MATCH("設備利用率",別紙!$B$4:$E$4,0),0)/100*8760/10^3</f>
        <v>2382.1181879999986</v>
      </c>
      <c r="BP23" s="40">
        <f>BF23*VLOOKUP(BP$12,別紙!$B$4:$E$10,MATCH("設備利用率",別紙!$B$4:$E$4,0),0)/100*8760/10^3</f>
        <v>8290.0014719999999</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10672.119659999998</v>
      </c>
      <c r="BV23" s="42"/>
      <c r="BW23" s="38" t="str">
        <f t="shared" si="7"/>
        <v>06213</v>
      </c>
      <c r="BX23" s="38" t="str">
        <f t="shared" si="8"/>
        <v>南陽市</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160636.42506484993</v>
      </c>
      <c r="BZ23" s="42"/>
      <c r="CA23" s="38" t="str">
        <f t="shared" si="9"/>
        <v>06213</v>
      </c>
      <c r="CB23" s="38" t="str">
        <f t="shared" si="10"/>
        <v>南陽市</v>
      </c>
      <c r="CC23" s="260">
        <f t="shared" si="11"/>
        <v>1.4829252998118717E-2</v>
      </c>
      <c r="CD23" s="260">
        <f t="shared" si="1"/>
        <v>5.1607233344823721E-2</v>
      </c>
      <c r="CE23" s="260">
        <f t="shared" si="1"/>
        <v>0</v>
      </c>
      <c r="CF23" s="260">
        <f t="shared" si="1"/>
        <v>0</v>
      </c>
      <c r="CG23" s="260">
        <f t="shared" si="1"/>
        <v>0</v>
      </c>
      <c r="CH23" s="260">
        <f t="shared" si="1"/>
        <v>0</v>
      </c>
      <c r="CI23" s="260">
        <f t="shared" si="12"/>
        <v>6.6436486342942441E-2</v>
      </c>
      <c r="CK23" s="20" t="str">
        <f t="shared" si="13"/>
        <v>06213</v>
      </c>
      <c r="CL23" s="20" t="str">
        <f t="shared" si="14"/>
        <v>南陽市</v>
      </c>
      <c r="CM23" s="20">
        <f>VLOOKUP($CK23&amp;"_"&amp;$AZ$7,データシート1!$A:$BS,MATCH("ca_太陽光発電（10kW未満）",データシート1!$A$1:$BS$1,0),0)</f>
        <v>419</v>
      </c>
      <c r="CN23" s="20">
        <f>VLOOKUP($CK23&amp;"_"&amp;$AZ$5,データシート1!$A:$BS,MATCH("ab_家庭",データシート1!$A$1:$BS$1,0),0)</f>
        <v>11434</v>
      </c>
      <c r="CO23" s="260">
        <f t="shared" si="15"/>
        <v>3.6645093580549237E-2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46221</v>
      </c>
      <c r="AY24" s="20" t="str">
        <f>IF(IFERROR(比較地域マスタ!$Z17,"")=0,"",IFERROR(比較地域マスタ!$Z17,""))</f>
        <v>志布志市</v>
      </c>
      <c r="BC24" s="960" t="str">
        <f t="shared" si="0"/>
        <v>46221</v>
      </c>
      <c r="BD24" s="123" t="str">
        <f t="shared" si="2"/>
        <v>志布志市</v>
      </c>
      <c r="BE24" s="40">
        <f>VLOOKUP($BC24&amp;"_"&amp;$AZ$7,データシート1!$A:$BS,MATCH("cb_"&amp;BE$12,データシート1!$A$1:$BS$1,0),0)</f>
        <v>7581.3649999999943</v>
      </c>
      <c r="BF24" s="40">
        <f>VLOOKUP($BC24&amp;"_"&amp;$AZ$7,データシート1!$A:$BS,MATCH("cb_"&amp;BF$12,データシート1!$A$1:$BS$1,0),0)</f>
        <v>82416.099999999729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89997.46499999972</v>
      </c>
      <c r="BL24" s="42"/>
      <c r="BM24" s="960" t="str">
        <f t="shared" si="4"/>
        <v>46221</v>
      </c>
      <c r="BN24" s="123" t="str">
        <f t="shared" si="5"/>
        <v>志布志市</v>
      </c>
      <c r="BO24" s="40">
        <f>BE24*VLOOKUP(BO$12,別紙!$B$4:$E$10,MATCH("設備利用率",別紙!$B$4:$E$4,0),0)/100*8760/10^3</f>
        <v>9098.547763799992</v>
      </c>
      <c r="BP24" s="40">
        <f>BF24*VLOOKUP(BP$12,別紙!$B$4:$E$10,MATCH("設備利用率",別紙!$B$4:$E$4,0),0)/100*8760/10^3</f>
        <v>109016.72043599965</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118115.26819979964</v>
      </c>
      <c r="BV24" s="42"/>
      <c r="BW24" s="38" t="str">
        <f t="shared" si="7"/>
        <v>46221</v>
      </c>
      <c r="BX24" s="38" t="str">
        <f t="shared" si="8"/>
        <v>志布志市</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322755.73789985216</v>
      </c>
      <c r="BZ24" s="42"/>
      <c r="CA24" s="38" t="str">
        <f t="shared" si="9"/>
        <v>46221</v>
      </c>
      <c r="CB24" s="38" t="str">
        <f t="shared" si="10"/>
        <v>志布志市</v>
      </c>
      <c r="CC24" s="260">
        <f t="shared" si="11"/>
        <v>2.8190196781639185E-2</v>
      </c>
      <c r="CD24" s="260">
        <f t="shared" si="1"/>
        <v>0.33776849683715443</v>
      </c>
      <c r="CE24" s="260">
        <f t="shared" si="1"/>
        <v>0</v>
      </c>
      <c r="CF24" s="260">
        <f t="shared" si="1"/>
        <v>0</v>
      </c>
      <c r="CG24" s="260">
        <f t="shared" si="1"/>
        <v>0</v>
      </c>
      <c r="CH24" s="260">
        <f t="shared" si="1"/>
        <v>0</v>
      </c>
      <c r="CI24" s="260">
        <f t="shared" si="12"/>
        <v>0.36595869361879357</v>
      </c>
      <c r="CK24" s="20" t="str">
        <f t="shared" si="13"/>
        <v>46221</v>
      </c>
      <c r="CL24" s="20" t="str">
        <f t="shared" si="14"/>
        <v>志布志市</v>
      </c>
      <c r="CM24" s="20">
        <f>VLOOKUP($CK24&amp;"_"&amp;$AZ$7,データシート1!$A:$BS,MATCH("ca_太陽光発電（10kW未満）",データシート1!$A$1:$BS$1,0),0)</f>
        <v>1426</v>
      </c>
      <c r="CN24" s="20">
        <f>VLOOKUP($CK24&amp;"_"&amp;$AZ$5,データシート1!$A:$BS,MATCH("ab_家庭",データシート1!$A$1:$BS$1,0),0)</f>
        <v>15341</v>
      </c>
      <c r="CO24" s="260">
        <f t="shared" si="15"/>
        <v>9.2953523238380811E-2</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28301</v>
      </c>
      <c r="AY25" s="20" t="str">
        <f>IF(IFERROR(比較地域マスタ!$Z18,"")=0,"",IFERROR(比較地域マスタ!$Z18,""))</f>
        <v>猪名川町</v>
      </c>
      <c r="BC25" s="960" t="str">
        <f t="shared" si="0"/>
        <v>28301</v>
      </c>
      <c r="BD25" s="123" t="str">
        <f t="shared" si="2"/>
        <v>猪名川町</v>
      </c>
      <c r="BE25" s="40">
        <f>VLOOKUP($BC25&amp;"_"&amp;$AZ$7,データシート1!$A:$BS,MATCH("cb_"&amp;BE$12,データシート1!$A$1:$BS$1,0),0)</f>
        <v>4777.5999999999931</v>
      </c>
      <c r="BF25" s="40">
        <f>VLOOKUP($BC25&amp;"_"&amp;$AZ$7,データシート1!$A:$BS,MATCH("cb_"&amp;BF$12,データシート1!$A$1:$BS$1,0),0)</f>
        <v>8374.1</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13151.699999999993</v>
      </c>
      <c r="BL25" s="42"/>
      <c r="BM25" s="960" t="str">
        <f t="shared" si="4"/>
        <v>28301</v>
      </c>
      <c r="BN25" s="123" t="str">
        <f t="shared" si="5"/>
        <v>猪名川町</v>
      </c>
      <c r="BO25" s="40">
        <f>BE25*VLOOKUP(BO$12,別紙!$B$4:$E$10,MATCH("設備利用率",別紙!$B$4:$E$4,0),0)/100*8760/10^3</f>
        <v>5733.6933119999912</v>
      </c>
      <c r="BP25" s="40">
        <f>BF25*VLOOKUP(BP$12,別紙!$B$4:$E$10,MATCH("設備利用率",別紙!$B$4:$E$4,0),0)/100*8760/10^3</f>
        <v>11076.924516000001</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16810.617827999991</v>
      </c>
      <c r="BV25" s="42"/>
      <c r="BW25" s="38" t="str">
        <f t="shared" si="7"/>
        <v>28301</v>
      </c>
      <c r="BX25" s="38" t="str">
        <f t="shared" si="8"/>
        <v>猪名川町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101901.97411723595</v>
      </c>
      <c r="BZ25" s="42"/>
      <c r="CA25" s="38" t="str">
        <f t="shared" si="9"/>
        <v>28301</v>
      </c>
      <c r="CB25" s="38" t="str">
        <f t="shared" si="10"/>
        <v>猪名川町</v>
      </c>
      <c r="CC25" s="260">
        <f t="shared" si="11"/>
        <v>5.6266754021894655E-2</v>
      </c>
      <c r="CD25" s="260">
        <f t="shared" si="1"/>
        <v>0.10870176571119462</v>
      </c>
      <c r="CE25" s="260">
        <f t="shared" si="1"/>
        <v>0</v>
      </c>
      <c r="CF25" s="260">
        <f t="shared" si="1"/>
        <v>0</v>
      </c>
      <c r="CG25" s="260">
        <f t="shared" si="1"/>
        <v>0</v>
      </c>
      <c r="CH25" s="260">
        <f t="shared" si="1"/>
        <v>0</v>
      </c>
      <c r="CI25" s="260">
        <f t="shared" si="12"/>
        <v>0.16496851973308926</v>
      </c>
      <c r="CK25" s="20" t="str">
        <f t="shared" si="13"/>
        <v>28301</v>
      </c>
      <c r="CL25" s="20" t="str">
        <f t="shared" si="14"/>
        <v>猪名川町</v>
      </c>
      <c r="CM25" s="20">
        <f>VLOOKUP($CK25&amp;"_"&amp;$AZ$7,データシート1!$A:$BS,MATCH("ca_太陽光発電（10kW未満）",データシート1!$A$1:$BS$1,0),0)</f>
        <v>1246</v>
      </c>
      <c r="CN25" s="20">
        <f>VLOOKUP($CK25&amp;"_"&amp;$AZ$5,データシート1!$A:$BS,MATCH("ab_家庭",データシート1!$A$1:$BS$1,0),0)</f>
        <v>12548</v>
      </c>
      <c r="CO25" s="260">
        <f t="shared" si="15"/>
        <v>9.9298693018807782E-2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20219</v>
      </c>
      <c r="AY26" s="20" t="str">
        <f>IF(IFERROR(比較地域マスタ!$Z19,"")=0,"",IFERROR(比較地域マスタ!$Z19,""))</f>
        <v>東御市</v>
      </c>
      <c r="BC26" s="960" t="str">
        <f t="shared" si="0"/>
        <v>20219</v>
      </c>
      <c r="BD26" s="123" t="str">
        <f t="shared" si="2"/>
        <v>東御市</v>
      </c>
      <c r="BE26" s="40">
        <f>VLOOKUP($BC26&amp;"_"&amp;$AZ$7,データシート1!$A:$BS,MATCH("cb_"&amp;BE$12,データシート1!$A$1:$BS$1,0),0)</f>
        <v>9248.1999999999862</v>
      </c>
      <c r="BF26" s="40">
        <f>VLOOKUP($BC26&amp;"_"&amp;$AZ$7,データシート1!$A:$BS,MATCH("cb_"&amp;BF$12,データシート1!$A$1:$BS$1,0),0)</f>
        <v>33746.399999999958</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1990</v>
      </c>
      <c r="BK26" s="40">
        <f t="shared" si="3"/>
        <v>44984.599999999948</v>
      </c>
      <c r="BL26" s="42"/>
      <c r="BM26" s="960" t="str">
        <f t="shared" si="4"/>
        <v>20219</v>
      </c>
      <c r="BN26" s="123" t="str">
        <f t="shared" si="5"/>
        <v>東御市</v>
      </c>
      <c r="BO26" s="40">
        <f>BE26*VLOOKUP(BO$12,別紙!$B$4:$E$10,MATCH("設備利用率",別紙!$B$4:$E$4,0),0)/100*8760/10^3</f>
        <v>11098.949783999984</v>
      </c>
      <c r="BP26" s="40">
        <f>BF26*VLOOKUP(BP$12,別紙!$B$4:$E$10,MATCH("設備利用率",別紙!$B$4:$E$4,0),0)/100*8760/10^3</f>
        <v>44638.388063999941</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13945.92</v>
      </c>
      <c r="BU26" s="40">
        <f t="shared" si="6"/>
        <v>69683.257847999921</v>
      </c>
      <c r="BV26" s="42"/>
      <c r="BW26" s="38" t="str">
        <f t="shared" si="7"/>
        <v>20219</v>
      </c>
      <c r="BX26" s="38" t="str">
        <f t="shared" si="8"/>
        <v>東御市</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186305.874865266</v>
      </c>
      <c r="BZ26" s="42"/>
      <c r="CA26" s="38" t="str">
        <f t="shared" si="9"/>
        <v>20219</v>
      </c>
      <c r="CB26" s="38" t="str">
        <f t="shared" si="10"/>
        <v>東御市</v>
      </c>
      <c r="CC26" s="260">
        <f t="shared" si="11"/>
        <v>5.9573804594334992E-2</v>
      </c>
      <c r="CD26" s="260">
        <f t="shared" si="1"/>
        <v>0.2395973186367947</v>
      </c>
      <c r="CE26" s="260">
        <f t="shared" si="1"/>
        <v>0</v>
      </c>
      <c r="CF26" s="260">
        <f t="shared" si="1"/>
        <v>0</v>
      </c>
      <c r="CG26" s="260">
        <f t="shared" si="1"/>
        <v>0</v>
      </c>
      <c r="CH26" s="260">
        <f t="shared" si="1"/>
        <v>7.4854966383027424E-2</v>
      </c>
      <c r="CI26" s="260">
        <f t="shared" si="12"/>
        <v>0.37402608961415712</v>
      </c>
      <c r="CK26" s="20" t="str">
        <f t="shared" si="13"/>
        <v>20219</v>
      </c>
      <c r="CL26" s="20" t="str">
        <f t="shared" si="14"/>
        <v>東御市</v>
      </c>
      <c r="CM26" s="20">
        <f>VLOOKUP($CK26&amp;"_"&amp;$AZ$7,データシート1!$A:$BS,MATCH("ca_太陽光発電（10kW未満）",データシート1!$A$1:$BS$1,0),0)</f>
        <v>1952</v>
      </c>
      <c r="CN26" s="20">
        <f>VLOOKUP($CK26&amp;"_"&amp;$AZ$5,データシート1!$A:$BS,MATCH("ab_家庭",データシート1!$A$1:$BS$1,0),0)</f>
        <v>12275</v>
      </c>
      <c r="CO26" s="260">
        <f t="shared" si="15"/>
        <v>0.1590224032586558</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42308</v>
      </c>
      <c r="AY27" s="20" t="str">
        <f>IF(IFERROR(比較地域マスタ!$Z20,"")=0,"",IFERROR(比較地域マスタ!$Z20,""))</f>
        <v>時津町</v>
      </c>
      <c r="BC27" s="960" t="str">
        <f t="shared" si="0"/>
        <v>42308</v>
      </c>
      <c r="BD27" s="123" t="str">
        <f t="shared" si="2"/>
        <v>時津町</v>
      </c>
      <c r="BE27" s="40">
        <f>VLOOKUP($BC27&amp;"_"&amp;$AZ$7,データシート1!$A:$BS,MATCH("cb_"&amp;BE$12,データシート1!$A$1:$BS$1,0),0)</f>
        <v>5380.9100000000035</v>
      </c>
      <c r="BF27" s="40">
        <f>VLOOKUP($BC27&amp;"_"&amp;$AZ$7,データシート1!$A:$BS,MATCH("cb_"&amp;BF$12,データシート1!$A$1:$BS$1,0),0)</f>
        <v>22866.000000000018</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28246.910000000022</v>
      </c>
      <c r="BL27" s="42"/>
      <c r="BM27" s="960" t="str">
        <f t="shared" si="4"/>
        <v>42308</v>
      </c>
      <c r="BN27" s="123" t="str">
        <f t="shared" si="5"/>
        <v>時津町</v>
      </c>
      <c r="BO27" s="40">
        <f>BE27*VLOOKUP(BO$12,別紙!$B$4:$E$10,MATCH("設備利用率",別紙!$B$4:$E$4,0),0)/100*8760/10^3</f>
        <v>6457.7377092000042</v>
      </c>
      <c r="BP27" s="40">
        <f>BF27*VLOOKUP(BP$12,別紙!$B$4:$E$10,MATCH("設備利用率",別紙!$B$4:$E$4,0),0)/100*8760/10^3</f>
        <v>30246.230160000025</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36703.967869200031</v>
      </c>
      <c r="BV27" s="42"/>
      <c r="BW27" s="38" t="str">
        <f t="shared" si="7"/>
        <v>42308</v>
      </c>
      <c r="BX27" s="38" t="str">
        <f t="shared" si="8"/>
        <v>時津町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204306.7035286857</v>
      </c>
      <c r="BZ27" s="42"/>
      <c r="CA27" s="38" t="str">
        <f t="shared" si="9"/>
        <v>42308</v>
      </c>
      <c r="CB27" s="38" t="str">
        <f t="shared" si="10"/>
        <v>時津町</v>
      </c>
      <c r="CC27" s="260">
        <f t="shared" si="11"/>
        <v>3.1608055916252917E-2</v>
      </c>
      <c r="CD27" s="260">
        <f t="shared" si="1"/>
        <v>0.14804325867728221</v>
      </c>
      <c r="CE27" s="260">
        <f t="shared" si="1"/>
        <v>0</v>
      </c>
      <c r="CF27" s="260">
        <f t="shared" si="1"/>
        <v>0</v>
      </c>
      <c r="CG27" s="260">
        <f t="shared" si="1"/>
        <v>0</v>
      </c>
      <c r="CH27" s="260">
        <f t="shared" si="1"/>
        <v>0</v>
      </c>
      <c r="CI27" s="260">
        <f t="shared" si="12"/>
        <v>0.17965131459353514</v>
      </c>
      <c r="CK27" s="20" t="str">
        <f t="shared" si="13"/>
        <v>42308</v>
      </c>
      <c r="CL27" s="20" t="str">
        <f t="shared" si="14"/>
        <v>時津町</v>
      </c>
      <c r="CM27" s="20">
        <f>VLOOKUP($CK27&amp;"_"&amp;$AZ$7,データシート1!$A:$BS,MATCH("ca_太陽光発電（10kW未満）",データシート1!$A$1:$BS$1,0),0)</f>
        <v>1167</v>
      </c>
      <c r="CN27" s="20">
        <f>VLOOKUP($CK27&amp;"_"&amp;$AZ$5,データシート1!$A:$BS,MATCH("ab_家庭",データシート1!$A$1:$BS$1,0),0)</f>
        <v>13188</v>
      </c>
      <c r="CO27" s="260">
        <f t="shared" si="15"/>
        <v>8.8489535941765243E-2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05213</v>
      </c>
      <c r="AY28" s="20" t="str">
        <f>IF(IFERROR(比較地域マスタ!$Z21,"")=0,"",IFERROR(比較地域マスタ!$Z21,""))</f>
        <v>北秋田市</v>
      </c>
      <c r="BC28" s="960" t="str">
        <f t="shared" si="0"/>
        <v>05213</v>
      </c>
      <c r="BD28" s="123" t="str">
        <f t="shared" si="2"/>
        <v>北秋田市</v>
      </c>
      <c r="BE28" s="40">
        <f>VLOOKUP($BC28&amp;"_"&amp;$AZ$7,データシート1!$A:$BS,MATCH("cb_"&amp;BE$12,データシート1!$A$1:$BS$1,0),0)</f>
        <v>1563.3</v>
      </c>
      <c r="BF28" s="40">
        <f>VLOOKUP($BC28&amp;"_"&amp;$AZ$7,データシート1!$A:$BS,MATCH("cb_"&amp;BF$12,データシート1!$A$1:$BS$1,0),0)</f>
        <v>19214.2</v>
      </c>
      <c r="BG28" s="40">
        <f>VLOOKUP($BC28&amp;"_"&amp;$AZ$7,データシート1!$A:$BS,MATCH("cb_"&amp;BG$12,データシート1!$A$1:$BS$1,0),0)</f>
        <v>19.5</v>
      </c>
      <c r="BH28" s="40">
        <f>VLOOKUP($BC28&amp;"_"&amp;$AZ$7,データシート1!$A:$BS,MATCH("cb_"&amp;BH$12,データシート1!$A$1:$BS$1,0),0)</f>
        <v>17604</v>
      </c>
      <c r="BI28" s="40">
        <f>VLOOKUP($BC28&amp;"_"&amp;$AZ$7,データシート1!$A:$BS,MATCH("cb_"&amp;BI$12,データシート1!$A$1:$BS$1,0),0)</f>
        <v>0</v>
      </c>
      <c r="BJ28" s="40">
        <f>VLOOKUP($BC28&amp;"_"&amp;$AZ$7,データシート1!$A:$BS,MATCH("cb_"&amp;BJ$12,データシート1!$A$1:$BS$1,0),0)</f>
        <v>80</v>
      </c>
      <c r="BK28" s="40">
        <f t="shared" si="3"/>
        <v>38481</v>
      </c>
      <c r="BL28" s="42"/>
      <c r="BM28" s="960" t="str">
        <f t="shared" si="4"/>
        <v>05213</v>
      </c>
      <c r="BN28" s="123" t="str">
        <f t="shared" si="5"/>
        <v>北秋田市</v>
      </c>
      <c r="BO28" s="40">
        <f>BE28*VLOOKUP(BO$12,別紙!$B$4:$E$10,MATCH("設備利用率",別紙!$B$4:$E$4,0),0)/100*8760/10^3</f>
        <v>1876.1475959999998</v>
      </c>
      <c r="BP28" s="40">
        <f>BF28*VLOOKUP(BP$12,別紙!$B$4:$E$10,MATCH("設備利用率",別紙!$B$4:$E$4,0),0)/100*8760/10^3</f>
        <v>25415.775192000001</v>
      </c>
      <c r="BQ28" s="40">
        <f>BG28*VLOOKUP(BQ$12,別紙!$B$4:$E$10,MATCH("設備利用率",別紙!$B$4:$E$4,0),0)/100*8760/10^3</f>
        <v>42.36336</v>
      </c>
      <c r="BR28" s="40">
        <f>BH28*VLOOKUP(BR$12,別紙!$B$4:$E$10,MATCH("設備利用率",別紙!$B$4:$E$4,0),0)/100*8760/10^3</f>
        <v>92526.623999999996</v>
      </c>
      <c r="BS28" s="40">
        <f>BI28*VLOOKUP(BS$12,別紙!$B$4:$E$10,MATCH("設備利用率",別紙!$B$4:$E$4,0),0)/100*8760/10^3</f>
        <v>0</v>
      </c>
      <c r="BT28" s="40">
        <f>BJ28*VLOOKUP(BT$12,別紙!$B$4:$E$10,MATCH("設備利用率",別紙!$B$4:$E$4,0),0)/100*8760/10^3</f>
        <v>560.64</v>
      </c>
      <c r="BU28" s="40">
        <f t="shared" si="6"/>
        <v>120421.55014799999</v>
      </c>
      <c r="BV28" s="42"/>
      <c r="BW28" s="38" t="str">
        <f t="shared" si="7"/>
        <v>05213</v>
      </c>
      <c r="BX28" s="38" t="str">
        <f t="shared" si="8"/>
        <v>北秋田市</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191322.33931732309</v>
      </c>
      <c r="BZ28" s="42"/>
      <c r="CA28" s="38" t="str">
        <f t="shared" si="9"/>
        <v>05213</v>
      </c>
      <c r="CB28" s="38" t="str">
        <f t="shared" si="10"/>
        <v>北秋田市</v>
      </c>
      <c r="CC28" s="260">
        <f t="shared" si="11"/>
        <v>9.8062129215776631E-3</v>
      </c>
      <c r="CD28" s="260">
        <f t="shared" si="1"/>
        <v>0.13284269512221439</v>
      </c>
      <c r="CE28" s="260">
        <f t="shared" si="1"/>
        <v>2.2142401222544666E-4</v>
      </c>
      <c r="CF28" s="260">
        <f t="shared" si="1"/>
        <v>0.48361641578371745</v>
      </c>
      <c r="CG28" s="260">
        <f t="shared" si="1"/>
        <v>0</v>
      </c>
      <c r="CH28" s="260">
        <f t="shared" si="1"/>
        <v>2.930342593554298E-3</v>
      </c>
      <c r="CI28" s="260">
        <f t="shared" si="12"/>
        <v>0.62941709043328919</v>
      </c>
      <c r="CK28" s="20" t="str">
        <f t="shared" si="13"/>
        <v>05213</v>
      </c>
      <c r="CL28" s="20" t="str">
        <f t="shared" si="14"/>
        <v>北秋田市</v>
      </c>
      <c r="CM28" s="20">
        <f>VLOOKUP($CK28&amp;"_"&amp;$AZ$7,データシート1!$A:$BS,MATCH("ca_太陽光発電（10kW未満）",データシート1!$A$1:$BS$1,0),0)</f>
        <v>313</v>
      </c>
      <c r="CN28" s="20">
        <f>VLOOKUP($CK28&amp;"_"&amp;$AZ$5,データシート1!$A:$BS,MATCH("ab_家庭",データシート1!$A$1:$BS$1,0),0)</f>
        <v>13809</v>
      </c>
      <c r="CO28" s="260">
        <f t="shared" si="15"/>
        <v>2.2666377000506915E-2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22424</v>
      </c>
      <c r="AY29" s="20" t="str">
        <f>IF(IFERROR(比較地域マスタ!$Z22,"")=0,"",IFERROR(比較地域マスタ!$Z22,""))</f>
        <v>吉田町</v>
      </c>
      <c r="BC29" s="960" t="str">
        <f t="shared" si="0"/>
        <v>22424</v>
      </c>
      <c r="BD29" s="123" t="str">
        <f t="shared" si="2"/>
        <v>吉田町</v>
      </c>
      <c r="BE29" s="40">
        <f>VLOOKUP($BC29&amp;"_"&amp;$AZ$7,データシート1!$A:$BS,MATCH("cb_"&amp;BE$12,データシート1!$A$1:$BS$1,0),0)</f>
        <v>6582.7000000000035</v>
      </c>
      <c r="BF29" s="40">
        <f>VLOOKUP($BC29&amp;"_"&amp;$AZ$7,データシート1!$A:$BS,MATCH("cb_"&amp;BF$12,データシート1!$A$1:$BS$1,0),0)</f>
        <v>21084.000000000007</v>
      </c>
      <c r="BG29" s="40">
        <f>VLOOKUP($BC29&amp;"_"&amp;$AZ$7,データシート1!$A:$BS,MATCH("cb_"&amp;BG$12,データシート1!$A$1:$BS$1,0),0)</f>
        <v>0</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27666.700000000012</v>
      </c>
      <c r="BL29" s="42"/>
      <c r="BM29" s="960" t="str">
        <f t="shared" si="4"/>
        <v>22424</v>
      </c>
      <c r="BN29" s="123" t="str">
        <f t="shared" si="5"/>
        <v>吉田町</v>
      </c>
      <c r="BO29" s="40">
        <f>BE29*VLOOKUP(BO$12,別紙!$B$4:$E$10,MATCH("設備利用率",別紙!$B$4:$E$4,0),0)/100*8760/10^3</f>
        <v>7900.029924000004</v>
      </c>
      <c r="BP29" s="40">
        <f>BF29*VLOOKUP(BP$12,別紙!$B$4:$E$10,MATCH("設備利用率",別紙!$B$4:$E$4,0),0)/100*8760/10^3</f>
        <v>27889.071840000008</v>
      </c>
      <c r="BQ29" s="40">
        <f>BG29*VLOOKUP(BQ$12,別紙!$B$4:$E$10,MATCH("設備利用率",別紙!$B$4:$E$4,0),0)/100*8760/10^3</f>
        <v>0</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35789.101764000014</v>
      </c>
      <c r="BV29" s="42"/>
      <c r="BW29" s="38" t="str">
        <f t="shared" si="7"/>
        <v>22424</v>
      </c>
      <c r="BX29" s="38" t="str">
        <f t="shared" si="8"/>
        <v>吉田町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284899.92239735828</v>
      </c>
      <c r="BZ29" s="42"/>
      <c r="CA29" s="38" t="str">
        <f t="shared" si="9"/>
        <v>22424</v>
      </c>
      <c r="CB29" s="38" t="str">
        <f t="shared" si="10"/>
        <v>吉田町</v>
      </c>
      <c r="CC29" s="260">
        <f t="shared" si="11"/>
        <v>2.7729140315389769E-2</v>
      </c>
      <c r="CD29" s="260">
        <f t="shared" ref="CD29:CD60" si="16">BP29/$BY29</f>
        <v>9.7890766713169902E-2</v>
      </c>
      <c r="CE29" s="260">
        <f t="shared" ref="CE29:CE60" si="17">BQ29/$BY29</f>
        <v>0</v>
      </c>
      <c r="CF29" s="260">
        <f t="shared" ref="CF29:CF60" si="18">BR29/$BY29</f>
        <v>0</v>
      </c>
      <c r="CG29" s="260">
        <f t="shared" ref="CG29:CG60" si="19">BS29/$BY29</f>
        <v>0</v>
      </c>
      <c r="CH29" s="260">
        <f t="shared" ref="CH29:CH60" si="20">BT29/$BY29</f>
        <v>0</v>
      </c>
      <c r="CI29" s="260">
        <f t="shared" si="12"/>
        <v>0.12561990702855969</v>
      </c>
      <c r="CK29" s="20" t="str">
        <f t="shared" si="13"/>
        <v>22424</v>
      </c>
      <c r="CL29" s="20" t="str">
        <f t="shared" si="14"/>
        <v>吉田町</v>
      </c>
      <c r="CM29" s="20">
        <f>VLOOKUP($CK29&amp;"_"&amp;$AZ$7,データシート1!$A:$BS,MATCH("ca_太陽光発電（10kW未満）",データシート1!$A$1:$BS$1,0),0)</f>
        <v>1418</v>
      </c>
      <c r="CN29" s="20">
        <f>VLOOKUP($CK29&amp;"_"&amp;$AZ$5,データシート1!$A:$BS,MATCH("ab_家庭",データシート1!$A$1:$BS$1,0),0)</f>
        <v>11716</v>
      </c>
      <c r="CO29" s="260">
        <f t="shared" si="15"/>
        <v>0.12103106862410379</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40344</v>
      </c>
      <c r="AY30" s="20" t="str">
        <f>IF(IFERROR(比較地域マスタ!$Z23,"")=0,"",IFERROR(比較地域マスタ!$Z23,""))</f>
        <v>須恵町</v>
      </c>
      <c r="BC30" s="960" t="str">
        <f t="shared" si="0"/>
        <v>40344</v>
      </c>
      <c r="BD30" s="123" t="str">
        <f t="shared" si="2"/>
        <v>須恵町</v>
      </c>
      <c r="BE30" s="40">
        <f>VLOOKUP($BC30&amp;"_"&amp;$AZ$7,データシート1!$A:$BS,MATCH("cb_"&amp;BE$12,データシート1!$A$1:$BS$1,0),0)</f>
        <v>6465.8399999999983</v>
      </c>
      <c r="BF30" s="40">
        <f>VLOOKUP($BC30&amp;"_"&amp;$AZ$7,データシート1!$A:$BS,MATCH("cb_"&amp;BF$12,データシート1!$A$1:$BS$1,0),0)</f>
        <v>5205.0000000000009</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11670.84</v>
      </c>
      <c r="BL30" s="42"/>
      <c r="BM30" s="960" t="str">
        <f t="shared" si="4"/>
        <v>40344</v>
      </c>
      <c r="BN30" s="123" t="str">
        <f t="shared" si="5"/>
        <v>須恵町</v>
      </c>
      <c r="BO30" s="40">
        <f>BE30*VLOOKUP(BO$12,別紙!$B$4:$E$10,MATCH("設備利用率",別紙!$B$4:$E$4,0),0)/100*8760/10^3</f>
        <v>7759.7839007999983</v>
      </c>
      <c r="BP30" s="40">
        <f>BF30*VLOOKUP(BP$12,別紙!$B$4:$E$10,MATCH("設備利用率",別紙!$B$4:$E$4,0),0)/100*8760/10^3</f>
        <v>6884.9658000000018</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14644.749700799999</v>
      </c>
      <c r="BV30" s="42"/>
      <c r="BW30" s="38" t="str">
        <f t="shared" si="7"/>
        <v>40344</v>
      </c>
      <c r="BX30" s="38" t="str">
        <f t="shared" si="8"/>
        <v>須恵町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152011.16416973714</v>
      </c>
      <c r="BZ30" s="42"/>
      <c r="CA30" s="38" t="str">
        <f t="shared" si="9"/>
        <v>40344</v>
      </c>
      <c r="CB30" s="38" t="str">
        <f t="shared" si="10"/>
        <v>須恵町</v>
      </c>
      <c r="CC30" s="260">
        <f t="shared" si="11"/>
        <v>5.1047460515040513E-2</v>
      </c>
      <c r="CD30" s="260">
        <f t="shared" si="16"/>
        <v>4.529250096599604E-2</v>
      </c>
      <c r="CE30" s="260">
        <f t="shared" si="17"/>
        <v>0</v>
      </c>
      <c r="CF30" s="260">
        <f t="shared" si="18"/>
        <v>0</v>
      </c>
      <c r="CG30" s="260">
        <f t="shared" si="19"/>
        <v>0</v>
      </c>
      <c r="CH30" s="260">
        <f t="shared" si="20"/>
        <v>0</v>
      </c>
      <c r="CI30" s="260">
        <f t="shared" si="12"/>
        <v>9.6339961481036546E-2</v>
      </c>
      <c r="CK30" s="20" t="str">
        <f t="shared" si="13"/>
        <v>40344</v>
      </c>
      <c r="CL30" s="20" t="str">
        <f t="shared" si="14"/>
        <v>須恵町</v>
      </c>
      <c r="CM30" s="20">
        <f>VLOOKUP($CK30&amp;"_"&amp;$AZ$7,データシート1!$A:$BS,MATCH("ca_太陽光発電（10kW未満）",データシート1!$A$1:$BS$1,0),0)</f>
        <v>1421</v>
      </c>
      <c r="CN30" s="20">
        <f>VLOOKUP($CK30&amp;"_"&amp;$AZ$5,データシート1!$A:$BS,MATCH("ab_家庭",データシート1!$A$1:$BS$1,0),0)</f>
        <v>12368</v>
      </c>
      <c r="CO30" s="260">
        <f t="shared" si="15"/>
        <v>0.11489327296248383</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19204</v>
      </c>
      <c r="AY31" s="20" t="str">
        <f>IF(IFERROR(比較地域マスタ!$Z24,"")=0,"",IFERROR(比較地域マスタ!$Z24,""))</f>
        <v>都留市</v>
      </c>
      <c r="BC31" s="960" t="str">
        <f t="shared" si="0"/>
        <v>19204</v>
      </c>
      <c r="BD31" s="123" t="str">
        <f t="shared" si="2"/>
        <v>都留市</v>
      </c>
      <c r="BE31" s="40">
        <f>VLOOKUP($BC31&amp;"_"&amp;$AZ$7,データシート1!$A:$BS,MATCH("cb_"&amp;BE$12,データシート1!$A$1:$BS$1,0),0)</f>
        <v>4881.5000000000064</v>
      </c>
      <c r="BF31" s="40">
        <f>VLOOKUP($BC31&amp;"_"&amp;$AZ$7,データシート1!$A:$BS,MATCH("cb_"&amp;BF$12,データシート1!$A$1:$BS$1,0),0)</f>
        <v>20775.300000000003</v>
      </c>
      <c r="BG31" s="40">
        <f>VLOOKUP($BC31&amp;"_"&amp;$AZ$7,データシート1!$A:$BS,MATCH("cb_"&amp;BG$12,データシート1!$A$1:$BS$1,0),0)</f>
        <v>0</v>
      </c>
      <c r="BH31" s="40">
        <f>VLOOKUP($BC31&amp;"_"&amp;$AZ$7,データシート1!$A:$BS,MATCH("cb_"&amp;BH$12,データシート1!$A$1:$BS$1,0),0)</f>
        <v>176.3</v>
      </c>
      <c r="BI31" s="40">
        <f>VLOOKUP($BC31&amp;"_"&amp;$AZ$7,データシート1!$A:$BS,MATCH("cb_"&amp;BI$12,データシート1!$A$1:$BS$1,0),0)</f>
        <v>0</v>
      </c>
      <c r="BJ31" s="40">
        <f>VLOOKUP($BC31&amp;"_"&amp;$AZ$7,データシート1!$A:$BS,MATCH("cb_"&amp;BJ$12,データシート1!$A$1:$BS$1,0),0)</f>
        <v>0</v>
      </c>
      <c r="BK31" s="40">
        <f t="shared" si="3"/>
        <v>25833.100000000009</v>
      </c>
      <c r="BL31" s="42"/>
      <c r="BM31" s="960" t="str">
        <f t="shared" si="4"/>
        <v>19204</v>
      </c>
      <c r="BN31" s="123" t="str">
        <f t="shared" si="5"/>
        <v>都留市</v>
      </c>
      <c r="BO31" s="40">
        <f>BE31*VLOOKUP(BO$12,別紙!$B$4:$E$10,MATCH("設備利用率",別紙!$B$4:$E$4,0),0)/100*8760/10^3</f>
        <v>5858.3857800000078</v>
      </c>
      <c r="BP31" s="40">
        <f>BF31*VLOOKUP(BP$12,別紙!$B$4:$E$10,MATCH("設備利用率",別紙!$B$4:$E$4,0),0)/100*8760/10^3</f>
        <v>27480.735828000001</v>
      </c>
      <c r="BQ31" s="40">
        <f>BG31*VLOOKUP(BQ$12,別紙!$B$4:$E$10,MATCH("設備利用率",別紙!$B$4:$E$4,0),0)/100*8760/10^3</f>
        <v>0</v>
      </c>
      <c r="BR31" s="40">
        <f>BH31*VLOOKUP(BR$12,別紙!$B$4:$E$10,MATCH("設備利用率",別紙!$B$4:$E$4,0),0)/100*8760/10^3</f>
        <v>926.63280000000009</v>
      </c>
      <c r="BS31" s="40">
        <f>BI31*VLOOKUP(BS$12,別紙!$B$4:$E$10,MATCH("設備利用率",別紙!$B$4:$E$4,0),0)/100*8760/10^3</f>
        <v>0</v>
      </c>
      <c r="BT31" s="40">
        <f>BJ31*VLOOKUP(BT$12,別紙!$B$4:$E$10,MATCH("設備利用率",別紙!$B$4:$E$4,0),0)/100*8760/10^3</f>
        <v>0</v>
      </c>
      <c r="BU31" s="40">
        <f t="shared" si="6"/>
        <v>34265.754408000008</v>
      </c>
      <c r="BV31" s="42"/>
      <c r="BW31" s="38" t="str">
        <f t="shared" si="7"/>
        <v>19204</v>
      </c>
      <c r="BX31" s="38" t="str">
        <f t="shared" si="8"/>
        <v>都留市</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160697.55095168558</v>
      </c>
      <c r="BZ31" s="42"/>
      <c r="CA31" s="38" t="str">
        <f t="shared" si="9"/>
        <v>19204</v>
      </c>
      <c r="CB31" s="38" t="str">
        <f t="shared" si="10"/>
        <v>都留市</v>
      </c>
      <c r="CC31" s="260">
        <f t="shared" si="11"/>
        <v>3.6455974252907919E-2</v>
      </c>
      <c r="CD31" s="260">
        <f t="shared" si="16"/>
        <v>0.17100905188195559</v>
      </c>
      <c r="CE31" s="260">
        <f t="shared" si="17"/>
        <v>0</v>
      </c>
      <c r="CF31" s="260">
        <f t="shared" si="18"/>
        <v>5.7663156315219529E-3</v>
      </c>
      <c r="CG31" s="260">
        <f t="shared" si="19"/>
        <v>0</v>
      </c>
      <c r="CH31" s="260">
        <f t="shared" si="20"/>
        <v>0</v>
      </c>
      <c r="CI31" s="260">
        <f t="shared" si="12"/>
        <v>0.21323134176638545</v>
      </c>
      <c r="CK31" s="20" t="str">
        <f t="shared" si="13"/>
        <v>19204</v>
      </c>
      <c r="CL31" s="20" t="str">
        <f t="shared" si="14"/>
        <v>都留市</v>
      </c>
      <c r="CM31" s="20">
        <f>VLOOKUP($CK31&amp;"_"&amp;$AZ$7,データシート1!$A:$BS,MATCH("ca_太陽光発電（10kW未満）",データシート1!$A$1:$BS$1,0),0)</f>
        <v>973</v>
      </c>
      <c r="CN31" s="20">
        <f>VLOOKUP($CK31&amp;"_"&amp;$AZ$5,データシート1!$A:$BS,MATCH("ab_家庭",データシート1!$A$1:$BS$1,0),0)</f>
        <v>13239</v>
      </c>
      <c r="CO31" s="260">
        <f t="shared" si="15"/>
        <v>7.34949769620062E-2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42207</v>
      </c>
      <c r="AY32" s="20" t="str">
        <f>IF(IFERROR(比較地域マスタ!$Z25,"")=0,"",IFERROR(比較地域マスタ!$Z25,""))</f>
        <v>平戸市</v>
      </c>
      <c r="AZ32" s="24"/>
      <c r="BA32" s="24"/>
      <c r="BB32" s="24"/>
      <c r="BC32" s="960" t="str">
        <f t="shared" si="0"/>
        <v>42207</v>
      </c>
      <c r="BD32" s="123" t="str">
        <f t="shared" si="2"/>
        <v>平戸市</v>
      </c>
      <c r="BE32" s="40">
        <f>VLOOKUP($BC32&amp;"_"&amp;$AZ$7,データシート1!$A:$BS,MATCH("cb_"&amp;BE$12,データシート1!$A$1:$BS$1,0),0)</f>
        <v>5527.5000000000082</v>
      </c>
      <c r="BF32" s="40">
        <f>VLOOKUP($BC32&amp;"_"&amp;$AZ$7,データシート1!$A:$BS,MATCH("cb_"&amp;BF$12,データシート1!$A$1:$BS$1,0),0)</f>
        <v>29570.400000000038</v>
      </c>
      <c r="BG32" s="40">
        <f>VLOOKUP($BC32&amp;"_"&amp;$AZ$7,データシート1!$A:$BS,MATCH("cb_"&amp;BG$12,データシート1!$A$1:$BS$1,0),0)</f>
        <v>40669.42</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75767.320000000036</v>
      </c>
      <c r="BL32" s="42"/>
      <c r="BM32" s="960" t="str">
        <f t="shared" si="4"/>
        <v>42207</v>
      </c>
      <c r="BN32" s="123" t="str">
        <f t="shared" si="5"/>
        <v>平戸市</v>
      </c>
      <c r="BO32" s="40">
        <f>BE32*VLOOKUP(BO$12,別紙!$B$4:$E$10,MATCH("設備利用率",別紙!$B$4:$E$4,0),0)/100*8760/10^3</f>
        <v>6633.6633000000093</v>
      </c>
      <c r="BP32" s="40">
        <f>BF32*VLOOKUP(BP$12,別紙!$B$4:$E$10,MATCH("設備利用率",別紙!$B$4:$E$4,0),0)/100*8760/10^3</f>
        <v>39114.542304000053</v>
      </c>
      <c r="BQ32" s="40">
        <f>BG32*VLOOKUP(BQ$12,別紙!$B$4:$E$10,MATCH("設備利用率",別紙!$B$4:$E$4,0),0)/100*8760/10^3</f>
        <v>88353.501561600016</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134101.70716560009</v>
      </c>
      <c r="BV32" s="42"/>
      <c r="BW32" s="38" t="str">
        <f t="shared" si="7"/>
        <v>42207</v>
      </c>
      <c r="BX32" s="38" t="str">
        <f t="shared" si="8"/>
        <v>平戸市</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138403.44366552544</v>
      </c>
      <c r="BZ32" s="42"/>
      <c r="CA32" s="38" t="str">
        <f t="shared" si="9"/>
        <v>42207</v>
      </c>
      <c r="CB32" s="38" t="str">
        <f t="shared" si="10"/>
        <v>平戸市</v>
      </c>
      <c r="CC32" s="260">
        <f t="shared" si="11"/>
        <v>4.7929900617439417E-2</v>
      </c>
      <c r="CD32" s="260">
        <f t="shared" si="16"/>
        <v>0.28261249336054634</v>
      </c>
      <c r="CE32" s="260">
        <f t="shared" si="17"/>
        <v>0.63837646825552052</v>
      </c>
      <c r="CF32" s="260">
        <f t="shared" si="18"/>
        <v>0</v>
      </c>
      <c r="CG32" s="260">
        <f t="shared" si="19"/>
        <v>0</v>
      </c>
      <c r="CH32" s="260">
        <f t="shared" si="20"/>
        <v>0</v>
      </c>
      <c r="CI32" s="260">
        <f t="shared" si="12"/>
        <v>0.96891886223350632</v>
      </c>
      <c r="CJ32" s="24"/>
      <c r="CK32" s="20" t="str">
        <f t="shared" si="13"/>
        <v>42207</v>
      </c>
      <c r="CL32" s="20" t="str">
        <f t="shared" si="14"/>
        <v>平戸市</v>
      </c>
      <c r="CM32" s="20">
        <f>VLOOKUP($CK32&amp;"_"&amp;$AZ$7,データシート1!$A:$BS,MATCH("ca_太陽光発電（10kW未満）",データシート1!$A$1:$BS$1,0),0)</f>
        <v>1069</v>
      </c>
      <c r="CN32" s="20">
        <f>VLOOKUP($CK32&amp;"_"&amp;$AZ$5,データシート1!$A:$BS,MATCH("ab_家庭",データシート1!$A$1:$BS$1,0),0)</f>
        <v>13802</v>
      </c>
      <c r="CO32" s="260">
        <f t="shared" si="15"/>
        <v>7.7452543109694252E-2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09386</v>
      </c>
      <c r="AY33" s="20" t="str">
        <f>IF(IFERROR(比較地域マスタ!$Z26,"")=0,"",IFERROR(比較地域マスタ!$Z26,""))</f>
        <v>高根沢町</v>
      </c>
      <c r="BC33" s="960" t="str">
        <f t="shared" si="0"/>
        <v>09386</v>
      </c>
      <c r="BD33" s="123" t="str">
        <f t="shared" si="2"/>
        <v>高根沢町</v>
      </c>
      <c r="BE33" s="40">
        <f>VLOOKUP($BC33&amp;"_"&amp;$AZ$7,データシート1!$A:$BS,MATCH("cb_"&amp;BE$12,データシート1!$A$1:$BS$1,0),0)</f>
        <v>4798.7000000000089</v>
      </c>
      <c r="BF33" s="40">
        <f>VLOOKUP($BC33&amp;"_"&amp;$AZ$7,データシート1!$A:$BS,MATCH("cb_"&amp;BF$12,データシート1!$A$1:$BS$1,0),0)</f>
        <v>27058.200000000015</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31856.900000000023</v>
      </c>
      <c r="BL33" s="42"/>
      <c r="BM33" s="960" t="str">
        <f t="shared" si="4"/>
        <v>09386</v>
      </c>
      <c r="BN33" s="123" t="str">
        <f t="shared" si="5"/>
        <v>高根沢町</v>
      </c>
      <c r="BO33" s="40">
        <f>BE33*VLOOKUP(BO$12,別紙!$B$4:$E$10,MATCH("設備利用率",別紙!$B$4:$E$4,0),0)/100*8760/10^3</f>
        <v>5759.0158440000105</v>
      </c>
      <c r="BP33" s="40">
        <f>BF33*VLOOKUP(BP$12,別紙!$B$4:$E$10,MATCH("設備利用率",別紙!$B$4:$E$4,0),0)/100*8760/10^3</f>
        <v>35791.504632000018</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41550.520476000027</v>
      </c>
      <c r="BV33" s="42"/>
      <c r="BW33" s="38" t="str">
        <f t="shared" si="7"/>
        <v>09386</v>
      </c>
      <c r="BX33" s="38" t="str">
        <f t="shared" si="8"/>
        <v>高根沢町</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123583.44508213489</v>
      </c>
      <c r="BZ33" s="42"/>
      <c r="CA33" s="38" t="str">
        <f t="shared" si="9"/>
        <v>09386</v>
      </c>
      <c r="CB33" s="38" t="str">
        <f t="shared" si="10"/>
        <v>高根沢町</v>
      </c>
      <c r="CC33" s="260">
        <f t="shared" si="11"/>
        <v>4.66002209290452E-2</v>
      </c>
      <c r="CD33" s="260">
        <f t="shared" si="16"/>
        <v>0.28961407094787334</v>
      </c>
      <c r="CE33" s="260">
        <f t="shared" si="17"/>
        <v>0</v>
      </c>
      <c r="CF33" s="260">
        <f t="shared" si="18"/>
        <v>0</v>
      </c>
      <c r="CG33" s="260">
        <f t="shared" si="19"/>
        <v>0</v>
      </c>
      <c r="CH33" s="260">
        <f t="shared" si="20"/>
        <v>0</v>
      </c>
      <c r="CI33" s="260">
        <f t="shared" si="12"/>
        <v>0.33621429187691848</v>
      </c>
      <c r="CK33" s="20" t="str">
        <f t="shared" si="13"/>
        <v>09386</v>
      </c>
      <c r="CL33" s="20" t="str">
        <f t="shared" si="14"/>
        <v>高根沢町</v>
      </c>
      <c r="CM33" s="20">
        <f>VLOOKUP($CK33&amp;"_"&amp;$AZ$7,データシート1!$A:$BS,MATCH("ca_太陽光発電（10kW未満）",データシート1!$A$1:$BS$1,0),0)</f>
        <v>967</v>
      </c>
      <c r="CN33" s="20">
        <f>VLOOKUP($CK33&amp;"_"&amp;$AZ$5,データシート1!$A:$BS,MATCH("ab_家庭",データシート1!$A$1:$BS$1,0),0)</f>
        <v>12746</v>
      </c>
      <c r="CO33" s="260">
        <f t="shared" si="15"/>
        <v>7.5866938647418794E-2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47326</v>
      </c>
      <c r="AY34" s="20" t="str">
        <f>IF(IFERROR(比較地域マスタ!$Z27,"")=0,"",IFERROR(比較地域マスタ!$Z27,""))</f>
        <v>北谷町</v>
      </c>
      <c r="BC34" s="960" t="str">
        <f t="shared" si="0"/>
        <v>47326</v>
      </c>
      <c r="BD34" s="123" t="str">
        <f t="shared" si="2"/>
        <v>北谷町</v>
      </c>
      <c r="BE34" s="40">
        <f>VLOOKUP($BC34&amp;"_"&amp;$AZ$7,データシート1!$A:$BS,MATCH("cb_"&amp;BE$12,データシート1!$A$1:$BS$1,0),0)</f>
        <v>1465.690000000001</v>
      </c>
      <c r="BF34" s="40">
        <f>VLOOKUP($BC34&amp;"_"&amp;$AZ$7,データシート1!$A:$BS,MATCH("cb_"&amp;BF$12,データシート1!$A$1:$BS$1,0),0)</f>
        <v>4997.3000000000011</v>
      </c>
      <c r="BG34" s="40">
        <f>VLOOKUP($BC34&amp;"_"&amp;$AZ$7,データシート1!$A:$BS,MATCH("cb_"&amp;BG$12,データシート1!$A$1:$BS$1,0),0)</f>
        <v>0</v>
      </c>
      <c r="BH34" s="40">
        <f>VLOOKUP($BC34&amp;"_"&amp;$AZ$7,データシート1!$A:$BS,MATCH("cb_"&amp;BH$12,データシート1!$A$1:$BS$1,0),0)</f>
        <v>0</v>
      </c>
      <c r="BI34" s="40">
        <f>VLOOKUP($BC34&amp;"_"&amp;$AZ$7,データシート1!$A:$BS,MATCH("cb_"&amp;BI$12,データシート1!$A$1:$BS$1,0),0)</f>
        <v>0</v>
      </c>
      <c r="BJ34" s="40">
        <f>VLOOKUP($BC34&amp;"_"&amp;$AZ$7,データシート1!$A:$BS,MATCH("cb_"&amp;BJ$12,データシート1!$A$1:$BS$1,0),0)</f>
        <v>0</v>
      </c>
      <c r="BK34" s="40">
        <f t="shared" si="3"/>
        <v>6462.9900000000016</v>
      </c>
      <c r="BL34" s="42"/>
      <c r="BM34" s="960" t="str">
        <f t="shared" si="4"/>
        <v>47326</v>
      </c>
      <c r="BN34" s="123" t="str">
        <f t="shared" si="5"/>
        <v>北谷町</v>
      </c>
      <c r="BO34" s="40">
        <f>BE34*VLOOKUP(BO$12,別紙!$B$4:$E$10,MATCH("設備利用率",別紙!$B$4:$E$4,0),0)/100*8760/10^3</f>
        <v>1759.0038828000011</v>
      </c>
      <c r="BP34" s="40">
        <f>BF34*VLOOKUP(BP$12,別紙!$B$4:$E$10,MATCH("設備利用率",別紙!$B$4:$E$4,0),0)/100*8760/10^3</f>
        <v>6610.228548000001</v>
      </c>
      <c r="BQ34" s="40">
        <f>BG34*VLOOKUP(BQ$12,別紙!$B$4:$E$10,MATCH("設備利用率",別紙!$B$4:$E$4,0),0)/100*8760/10^3</f>
        <v>0</v>
      </c>
      <c r="BR34" s="40">
        <f>BH34*VLOOKUP(BR$12,別紙!$B$4:$E$10,MATCH("設備利用率",別紙!$B$4:$E$4,0),0)/100*8760/10^3</f>
        <v>0</v>
      </c>
      <c r="BS34" s="40">
        <f>BI34*VLOOKUP(BS$12,別紙!$B$4:$E$10,MATCH("設備利用率",別紙!$B$4:$E$4,0),0)/100*8760/10^3</f>
        <v>0</v>
      </c>
      <c r="BT34" s="40">
        <f>BJ34*VLOOKUP(BT$12,別紙!$B$4:$E$10,MATCH("設備利用率",別紙!$B$4:$E$4,0),0)/100*8760/10^3</f>
        <v>0</v>
      </c>
      <c r="BU34" s="40">
        <f t="shared" si="6"/>
        <v>8369.2324308000025</v>
      </c>
      <c r="BV34" s="42"/>
      <c r="BW34" s="38" t="str">
        <f t="shared" si="7"/>
        <v>47326</v>
      </c>
      <c r="BX34" s="38" t="str">
        <f t="shared" si="8"/>
        <v>北谷町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134590.67075000802</v>
      </c>
      <c r="BZ34" s="42"/>
      <c r="CA34" s="38" t="str">
        <f t="shared" si="9"/>
        <v>47326</v>
      </c>
      <c r="CB34" s="38" t="str">
        <f t="shared" si="10"/>
        <v>北谷町</v>
      </c>
      <c r="CC34" s="260">
        <f t="shared" si="11"/>
        <v>1.3069285359809356E-2</v>
      </c>
      <c r="CD34" s="260">
        <f t="shared" si="16"/>
        <v>4.9113571625465778E-2</v>
      </c>
      <c r="CE34" s="260">
        <f t="shared" si="17"/>
        <v>0</v>
      </c>
      <c r="CF34" s="260">
        <f t="shared" si="18"/>
        <v>0</v>
      </c>
      <c r="CG34" s="260">
        <f t="shared" si="19"/>
        <v>0</v>
      </c>
      <c r="CH34" s="260">
        <f t="shared" si="20"/>
        <v>0</v>
      </c>
      <c r="CI34" s="260">
        <f t="shared" si="12"/>
        <v>6.2182856985275134E-2</v>
      </c>
      <c r="CK34" s="20" t="str">
        <f t="shared" si="13"/>
        <v>47326</v>
      </c>
      <c r="CL34" s="20" t="str">
        <f t="shared" si="14"/>
        <v>北谷町</v>
      </c>
      <c r="CM34" s="20">
        <f>VLOOKUP($CK34&amp;"_"&amp;$AZ$7,データシート1!$A:$BS,MATCH("ca_太陽光発電（10kW未満）",データシート1!$A$1:$BS$1,0),0)</f>
        <v>255</v>
      </c>
      <c r="CN34" s="20">
        <f>VLOOKUP($CK34&amp;"_"&amp;$AZ$5,データシート1!$A:$BS,MATCH("ab_家庭",データシート1!$A$1:$BS$1,0),0)</f>
        <v>12629</v>
      </c>
      <c r="CO34" s="260">
        <f t="shared" si="15"/>
        <v>2.0191622456251484E-2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22222</v>
      </c>
      <c r="AY35" s="20" t="str">
        <f>IF(IFERROR(比較地域マスタ!$Z28,"")=0,"",IFERROR(比較地域マスタ!$Z28,""))</f>
        <v>伊豆市</v>
      </c>
      <c r="BC35" s="960" t="str">
        <f t="shared" si="0"/>
        <v>22222</v>
      </c>
      <c r="BD35" s="123" t="str">
        <f t="shared" si="2"/>
        <v>伊豆市</v>
      </c>
      <c r="BE35" s="40">
        <f>VLOOKUP($BC35&amp;"_"&amp;$AZ$7,データシート1!$A:$BS,MATCH("cb_"&amp;BE$12,データシート1!$A$1:$BS$1,0),0)</f>
        <v>4246.9000000000033</v>
      </c>
      <c r="BF35" s="40">
        <f>VLOOKUP($BC35&amp;"_"&amp;$AZ$7,データシート1!$A:$BS,MATCH("cb_"&amp;BF$12,データシート1!$A$1:$BS$1,0),0)</f>
        <v>21974.699999999997</v>
      </c>
      <c r="BG35" s="40">
        <f>VLOOKUP($BC35&amp;"_"&amp;$AZ$7,データシート1!$A:$BS,MATCH("cb_"&amp;BG$12,データシート1!$A$1:$BS$1,0),0)</f>
        <v>0</v>
      </c>
      <c r="BH35" s="40">
        <f>VLOOKUP($BC35&amp;"_"&amp;$AZ$7,データシート1!$A:$BS,MATCH("cb_"&amp;BH$12,データシート1!$A$1:$BS$1,0),0)</f>
        <v>3785.5</v>
      </c>
      <c r="BI35" s="40">
        <f>VLOOKUP($BC35&amp;"_"&amp;$AZ$7,データシート1!$A:$BS,MATCH("cb_"&amp;BI$12,データシート1!$A$1:$BS$1,0),0)</f>
        <v>0</v>
      </c>
      <c r="BJ35" s="40">
        <f>VLOOKUP($BC35&amp;"_"&amp;$AZ$7,データシート1!$A:$BS,MATCH("cb_"&amp;BJ$12,データシート1!$A$1:$BS$1,0),0)</f>
        <v>811.81200000000001</v>
      </c>
      <c r="BK35" s="40">
        <f t="shared" si="3"/>
        <v>30818.912</v>
      </c>
      <c r="BL35" s="42"/>
      <c r="BM35" s="960" t="str">
        <f t="shared" si="4"/>
        <v>22222</v>
      </c>
      <c r="BN35" s="123" t="str">
        <f t="shared" si="5"/>
        <v>伊豆市</v>
      </c>
      <c r="BO35" s="40">
        <f>BE35*VLOOKUP(BO$12,別紙!$B$4:$E$10,MATCH("設備利用率",別紙!$B$4:$E$4,0),0)/100*8760/10^3</f>
        <v>5096.7896280000032</v>
      </c>
      <c r="BP35" s="40">
        <f>BF35*VLOOKUP(BP$12,別紙!$B$4:$E$10,MATCH("設備利用率",別紙!$B$4:$E$4,0),0)/100*8760/10^3</f>
        <v>29067.254171999997</v>
      </c>
      <c r="BQ35" s="40">
        <f>BG35*VLOOKUP(BQ$12,別紙!$B$4:$E$10,MATCH("設備利用率",別紙!$B$4:$E$4,0),0)/100*8760/10^3</f>
        <v>0</v>
      </c>
      <c r="BR35" s="40">
        <f>BH35*VLOOKUP(BR$12,別紙!$B$4:$E$10,MATCH("設備利用率",別紙!$B$4:$E$4,0),0)/100*8760/10^3</f>
        <v>19896.588</v>
      </c>
      <c r="BS35" s="40">
        <f>BI35*VLOOKUP(BS$12,別紙!$B$4:$E$10,MATCH("設備利用率",別紙!$B$4:$E$4,0),0)/100*8760/10^3</f>
        <v>0</v>
      </c>
      <c r="BT35" s="40">
        <f>BJ35*VLOOKUP(BT$12,別紙!$B$4:$E$10,MATCH("設備利用率",別紙!$B$4:$E$4,0),0)/100*8760/10^3</f>
        <v>5689.1784960000005</v>
      </c>
      <c r="BU35" s="40">
        <f t="shared" si="6"/>
        <v>59749.810296000003</v>
      </c>
      <c r="BV35" s="42"/>
      <c r="BW35" s="38" t="str">
        <f t="shared" si="7"/>
        <v>22222</v>
      </c>
      <c r="BX35" s="38" t="str">
        <f t="shared" si="8"/>
        <v>伊豆市</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139051.51685664282</v>
      </c>
      <c r="BZ35" s="42"/>
      <c r="CA35" s="38" t="str">
        <f t="shared" si="9"/>
        <v>22222</v>
      </c>
      <c r="CB35" s="38" t="str">
        <f t="shared" si="10"/>
        <v>伊豆市</v>
      </c>
      <c r="CC35" s="260">
        <f t="shared" si="11"/>
        <v>3.6653966409115932E-2</v>
      </c>
      <c r="CD35" s="260">
        <f t="shared" si="16"/>
        <v>0.20903946126648373</v>
      </c>
      <c r="CE35" s="260">
        <f t="shared" si="17"/>
        <v>0</v>
      </c>
      <c r="CF35" s="260">
        <f t="shared" si="18"/>
        <v>0.14308788893337046</v>
      </c>
      <c r="CG35" s="260">
        <f t="shared" si="19"/>
        <v>0</v>
      </c>
      <c r="CH35" s="260">
        <f t="shared" si="20"/>
        <v>4.0914177886066078E-2</v>
      </c>
      <c r="CI35" s="260">
        <f t="shared" si="12"/>
        <v>0.42969549449503625</v>
      </c>
      <c r="CK35" s="20" t="str">
        <f t="shared" si="13"/>
        <v>22222</v>
      </c>
      <c r="CL35" s="20" t="str">
        <f t="shared" si="14"/>
        <v>伊豆市</v>
      </c>
      <c r="CM35" s="20">
        <f>VLOOKUP($CK35&amp;"_"&amp;$AZ$7,データシート1!$A:$BS,MATCH("ca_太陽光発電（10kW未満）",データシート1!$A$1:$BS$1,0),0)</f>
        <v>886</v>
      </c>
      <c r="CN35" s="20">
        <f>VLOOKUP($CK35&amp;"_"&amp;$AZ$5,データシート1!$A:$BS,MATCH("ab_家庭",データシート1!$A$1:$BS$1,0),0)</f>
        <v>13420</v>
      </c>
      <c r="CO35" s="260">
        <f t="shared" si="15"/>
        <v>6.602086438152012E-2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45208</v>
      </c>
      <c r="AY36" s="20" t="str">
        <f>IF(IFERROR(比較地域マスタ!$Z29,"")=0,"",IFERROR(比較地域マスタ!$Z29,""))</f>
        <v>西都市</v>
      </c>
      <c r="BC36" s="960" t="str">
        <f t="shared" si="0"/>
        <v>45208</v>
      </c>
      <c r="BD36" s="123" t="str">
        <f t="shared" si="2"/>
        <v>西都市</v>
      </c>
      <c r="BE36" s="40">
        <f>VLOOKUP($BC36&amp;"_"&amp;$AZ$7,データシート1!$A:$BS,MATCH("cb_"&amp;BE$12,データシート1!$A$1:$BS$1,0),0)</f>
        <v>8177.1399999999885</v>
      </c>
      <c r="BF36" s="40">
        <f>VLOOKUP($BC36&amp;"_"&amp;$AZ$7,データシート1!$A:$BS,MATCH("cb_"&amp;BF$12,データシート1!$A$1:$BS$1,0),0)</f>
        <v>46996.899999999921</v>
      </c>
      <c r="BG36" s="40">
        <f>VLOOKUP($BC36&amp;"_"&amp;$AZ$7,データシート1!$A:$BS,MATCH("cb_"&amp;BG$12,データシート1!$A$1:$BS$1,0),0)</f>
        <v>0</v>
      </c>
      <c r="BH36" s="40">
        <f>VLOOKUP($BC36&amp;"_"&amp;$AZ$7,データシート1!$A:$BS,MATCH("cb_"&amp;BH$12,データシート1!$A$1:$BS$1,0),0)</f>
        <v>11830</v>
      </c>
      <c r="BI36" s="40">
        <f>VLOOKUP($BC36&amp;"_"&amp;$AZ$7,データシート1!$A:$BS,MATCH("cb_"&amp;BI$12,データシート1!$A$1:$BS$1,0),0)</f>
        <v>0</v>
      </c>
      <c r="BJ36" s="40">
        <f>VLOOKUP($BC36&amp;"_"&amp;$AZ$7,データシート1!$A:$BS,MATCH("cb_"&amp;BJ$12,データシート1!$A$1:$BS$1,0),0)</f>
        <v>0</v>
      </c>
      <c r="BK36" s="40">
        <f t="shared" si="3"/>
        <v>67004.039999999906</v>
      </c>
      <c r="BL36" s="42"/>
      <c r="BM36" s="960" t="str">
        <f t="shared" si="4"/>
        <v>45208</v>
      </c>
      <c r="BN36" s="123" t="str">
        <f t="shared" si="5"/>
        <v>西都市</v>
      </c>
      <c r="BO36" s="40">
        <f>BE36*VLOOKUP(BO$12,別紙!$B$4:$E$10,MATCH("設備利用率",別紙!$B$4:$E$4,0),0)/100*8760/10^3</f>
        <v>9813.5492567999863</v>
      </c>
      <c r="BP36" s="40">
        <f>BF36*VLOOKUP(BP$12,別紙!$B$4:$E$10,MATCH("設備利用率",別紙!$B$4:$E$4,0),0)/100*8760/10^3</f>
        <v>62165.619443999894</v>
      </c>
      <c r="BQ36" s="40">
        <f>BG36*VLOOKUP(BQ$12,別紙!$B$4:$E$10,MATCH("設備利用率",別紙!$B$4:$E$4,0),0)/100*8760/10^3</f>
        <v>0</v>
      </c>
      <c r="BR36" s="40">
        <f>BH36*VLOOKUP(BR$12,別紙!$B$4:$E$10,MATCH("設備利用率",別紙!$B$4:$E$4,0),0)/100*8760/10^3</f>
        <v>62178.48</v>
      </c>
      <c r="BS36" s="40">
        <f>BI36*VLOOKUP(BS$12,別紙!$B$4:$E$10,MATCH("設備利用率",別紙!$B$4:$E$4,0),0)/100*8760/10^3</f>
        <v>0</v>
      </c>
      <c r="BT36" s="40">
        <f>BJ36*VLOOKUP(BT$12,別紙!$B$4:$E$10,MATCH("設備利用率",別紙!$B$4:$E$4,0),0)/100*8760/10^3</f>
        <v>0</v>
      </c>
      <c r="BU36" s="40">
        <f t="shared" si="6"/>
        <v>134157.64870079988</v>
      </c>
      <c r="BV36" s="42"/>
      <c r="BW36" s="38" t="str">
        <f t="shared" si="7"/>
        <v>45208</v>
      </c>
      <c r="BX36" s="38" t="str">
        <f t="shared" si="8"/>
        <v>西都市</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143121.38723421079</v>
      </c>
      <c r="BZ36" s="42"/>
      <c r="CA36" s="38" t="str">
        <f t="shared" si="9"/>
        <v>45208</v>
      </c>
      <c r="CB36" s="38" t="str">
        <f t="shared" si="10"/>
        <v>西都市</v>
      </c>
      <c r="CC36" s="260">
        <f t="shared" si="11"/>
        <v>6.8568013812922435E-2</v>
      </c>
      <c r="CD36" s="260">
        <f t="shared" si="16"/>
        <v>0.43435590337221264</v>
      </c>
      <c r="CE36" s="260">
        <f t="shared" si="17"/>
        <v>0</v>
      </c>
      <c r="CF36" s="260">
        <f t="shared" si="18"/>
        <v>0.4344457610535043</v>
      </c>
      <c r="CG36" s="260">
        <f t="shared" si="19"/>
        <v>0</v>
      </c>
      <c r="CH36" s="260">
        <f t="shared" si="20"/>
        <v>0</v>
      </c>
      <c r="CI36" s="260">
        <f t="shared" si="12"/>
        <v>0.93736967823863937</v>
      </c>
      <c r="CK36" s="20" t="str">
        <f t="shared" si="13"/>
        <v>45208</v>
      </c>
      <c r="CL36" s="20" t="str">
        <f t="shared" si="14"/>
        <v>西都市</v>
      </c>
      <c r="CM36" s="20">
        <f>VLOOKUP($CK36&amp;"_"&amp;$AZ$7,データシート1!$A:$BS,MATCH("ca_太陽光発電（10kW未満）",データシート1!$A$1:$BS$1,0),0)</f>
        <v>1545</v>
      </c>
      <c r="CN36" s="20">
        <f>VLOOKUP($CK36&amp;"_"&amp;$AZ$5,データシート1!$A:$BS,MATCH("ab_家庭",データシート1!$A$1:$BS$1,0),0)</f>
        <v>13891</v>
      </c>
      <c r="CO36" s="260">
        <f t="shared" si="15"/>
        <v>0.11122309408969837</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28225</v>
      </c>
      <c r="AY37" s="20" t="str">
        <f>IF(IFERROR(比較地域マスタ!$Z30,"")=0,"",IFERROR(比較地域マスタ!$Z30,""))</f>
        <v>朝来市</v>
      </c>
      <c r="BC37" s="960" t="str">
        <f t="shared" si="0"/>
        <v>28225</v>
      </c>
      <c r="BD37" s="123" t="str">
        <f t="shared" si="2"/>
        <v>朝来市</v>
      </c>
      <c r="BE37" s="40">
        <f>VLOOKUP($BC37&amp;"_"&amp;$AZ$7,データシート1!$A:$BS,MATCH("cb_"&amp;BE$12,データシート1!$A$1:$BS$1,0),0)</f>
        <v>3797.800000000002</v>
      </c>
      <c r="BF37" s="40">
        <f>VLOOKUP($BC37&amp;"_"&amp;$AZ$7,データシート1!$A:$BS,MATCH("cb_"&amp;BF$12,データシート1!$A$1:$BS$1,0),0)</f>
        <v>19272.100000000002</v>
      </c>
      <c r="BG37" s="40">
        <f>VLOOKUP($BC37&amp;"_"&amp;$AZ$7,データシート1!$A:$BS,MATCH("cb_"&amp;BG$12,データシート1!$A$1:$BS$1,0),0)</f>
        <v>0</v>
      </c>
      <c r="BH37" s="40">
        <f>VLOOKUP($BC37&amp;"_"&amp;$AZ$7,データシート1!$A:$BS,MATCH("cb_"&amp;BH$12,データシート1!$A$1:$BS$1,0),0)</f>
        <v>699.9</v>
      </c>
      <c r="BI37" s="40">
        <f>VLOOKUP($BC37&amp;"_"&amp;$AZ$7,データシート1!$A:$BS,MATCH("cb_"&amp;BI$12,データシート1!$A$1:$BS$1,0),0)</f>
        <v>0</v>
      </c>
      <c r="BJ37" s="40">
        <f>VLOOKUP($BC37&amp;"_"&amp;$AZ$7,データシート1!$A:$BS,MATCH("cb_"&amp;BJ$12,データシート1!$A$1:$BS$1,0),0)</f>
        <v>5981</v>
      </c>
      <c r="BK37" s="40">
        <f t="shared" si="3"/>
        <v>29750.800000000007</v>
      </c>
      <c r="BL37" s="42"/>
      <c r="BM37" s="960" t="str">
        <f t="shared" si="4"/>
        <v>28225</v>
      </c>
      <c r="BN37" s="123" t="str">
        <f t="shared" si="5"/>
        <v>朝来市</v>
      </c>
      <c r="BO37" s="40">
        <f>BE37*VLOOKUP(BO$12,別紙!$B$4:$E$10,MATCH("設備利用率",別紙!$B$4:$E$4,0),0)/100*8760/10^3</f>
        <v>4557.8157360000014</v>
      </c>
      <c r="BP37" s="40">
        <f>BF37*VLOOKUP(BP$12,別紙!$B$4:$E$10,MATCH("設備利用率",別紙!$B$4:$E$4,0),0)/100*8760/10^3</f>
        <v>25492.362996000003</v>
      </c>
      <c r="BQ37" s="40">
        <f>BG37*VLOOKUP(BQ$12,別紙!$B$4:$E$10,MATCH("設備利用率",別紙!$B$4:$E$4,0),0)/100*8760/10^3</f>
        <v>0</v>
      </c>
      <c r="BR37" s="40">
        <f>BH37*VLOOKUP(BR$12,別紙!$B$4:$E$10,MATCH("設備利用率",別紙!$B$4:$E$4,0),0)/100*8760/10^3</f>
        <v>3678.6743999999999</v>
      </c>
      <c r="BS37" s="40">
        <f>BI37*VLOOKUP(BS$12,別紙!$B$4:$E$10,MATCH("設備利用率",別紙!$B$4:$E$4,0),0)/100*8760/10^3</f>
        <v>0</v>
      </c>
      <c r="BT37" s="40">
        <f>BJ37*VLOOKUP(BT$12,別紙!$B$4:$E$10,MATCH("設備利用率",別紙!$B$4:$E$4,0),0)/100*8760/10^3</f>
        <v>41914.847999999998</v>
      </c>
      <c r="BU37" s="40">
        <f t="shared" si="6"/>
        <v>75643.701132000002</v>
      </c>
      <c r="BV37" s="42"/>
      <c r="BW37" s="38" t="str">
        <f t="shared" si="7"/>
        <v>28225</v>
      </c>
      <c r="BX37" s="38" t="str">
        <f t="shared" si="8"/>
        <v>朝来市</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184481.42129337299</v>
      </c>
      <c r="BZ37" s="42"/>
      <c r="CA37" s="38" t="str">
        <f t="shared" si="9"/>
        <v>28225</v>
      </c>
      <c r="CB37" s="38" t="str">
        <f t="shared" si="10"/>
        <v>朝来市</v>
      </c>
      <c r="CC37" s="260">
        <f t="shared" si="11"/>
        <v>2.4706096169716193E-2</v>
      </c>
      <c r="CD37" s="260">
        <f t="shared" si="16"/>
        <v>0.13818390392526617</v>
      </c>
      <c r="CE37" s="260">
        <f t="shared" si="17"/>
        <v>0</v>
      </c>
      <c r="CF37" s="260">
        <f t="shared" si="18"/>
        <v>1.9940622606923437E-2</v>
      </c>
      <c r="CG37" s="260">
        <f t="shared" si="19"/>
        <v>0</v>
      </c>
      <c r="CH37" s="260">
        <f t="shared" si="20"/>
        <v>0.22720362682670681</v>
      </c>
      <c r="CI37" s="260">
        <f t="shared" si="12"/>
        <v>0.41003424952861256</v>
      </c>
      <c r="CK37" s="20" t="str">
        <f t="shared" si="13"/>
        <v>28225</v>
      </c>
      <c r="CL37" s="20" t="str">
        <f t="shared" si="14"/>
        <v>朝来市</v>
      </c>
      <c r="CM37" s="20">
        <f>VLOOKUP($CK37&amp;"_"&amp;$AZ$7,データシート1!$A:$BS,MATCH("ca_太陽光発電（10kW未満）",データシート1!$A$1:$BS$1,0),0)</f>
        <v>831</v>
      </c>
      <c r="CN37" s="20">
        <f>VLOOKUP($CK37&amp;"_"&amp;$AZ$5,データシート1!$A:$BS,MATCH("ab_家庭",データシート1!$A$1:$BS$1,0),0)</f>
        <v>12243</v>
      </c>
      <c r="CO37" s="260">
        <f t="shared" si="15"/>
        <v>6.7875520705709388E-2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16209</v>
      </c>
      <c r="AY38" s="20" t="str">
        <f>IF(IFERROR(比較地域マスタ!$Z31,"")=0,"",IFERROR(比較地域マスタ!$Z31,""))</f>
        <v>小矢部市</v>
      </c>
      <c r="BC38" s="960" t="str">
        <f t="shared" si="0"/>
        <v>16209</v>
      </c>
      <c r="BD38" s="123" t="str">
        <f t="shared" si="2"/>
        <v>小矢部市</v>
      </c>
      <c r="BE38" s="40">
        <f>VLOOKUP($BC38&amp;"_"&amp;$AZ$7,データシート1!$A:$BS,MATCH("cb_"&amp;BE$12,データシート1!$A$1:$BS$1,0),0)</f>
        <v>2778.1389999999992</v>
      </c>
      <c r="BF38" s="40">
        <f>VLOOKUP($BC38&amp;"_"&amp;$AZ$7,データシート1!$A:$BS,MATCH("cb_"&amp;BF$12,データシート1!$A$1:$BS$1,0),0)</f>
        <v>24541.800000000003</v>
      </c>
      <c r="BG38" s="40">
        <f>VLOOKUP($BC38&amp;"_"&amp;$AZ$7,データシート1!$A:$BS,MATCH("cb_"&amp;BG$12,データシート1!$A$1:$BS$1,0),0)</f>
        <v>1800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29119.939000000002</v>
      </c>
      <c r="BL38" s="42"/>
      <c r="BM38" s="960" t="str">
        <f t="shared" si="4"/>
        <v>16209</v>
      </c>
      <c r="BN38" s="123" t="str">
        <f t="shared" si="5"/>
        <v>小矢部市</v>
      </c>
      <c r="BO38" s="40">
        <f>BE38*VLOOKUP(BO$12,別紙!$B$4:$E$10,MATCH("設備利用率",別紙!$B$4:$E$4,0),0)/100*8760/10^3</f>
        <v>3334.1001766799986</v>
      </c>
      <c r="BP38" s="40">
        <f>BF38*VLOOKUP(BP$12,別紙!$B$4:$E$10,MATCH("設備利用率",別紙!$B$4:$E$4,0),0)/100*8760/10^3</f>
        <v>32462.911368000005</v>
      </c>
      <c r="BQ38" s="40">
        <f>BG38*VLOOKUP(BQ$12,別紙!$B$4:$E$10,MATCH("設備利用率",別紙!$B$4:$E$4,0),0)/100*8760/10^3</f>
        <v>3910.4639999999999</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39707.475544680005</v>
      </c>
      <c r="BV38" s="42"/>
      <c r="BW38" s="38" t="str">
        <f t="shared" si="7"/>
        <v>16209</v>
      </c>
      <c r="BX38" s="38" t="str">
        <f t="shared" si="8"/>
        <v>小矢部市</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219159.88027338698</v>
      </c>
      <c r="BZ38" s="42"/>
      <c r="CA38" s="38" t="str">
        <f t="shared" si="9"/>
        <v>16209</v>
      </c>
      <c r="CB38" s="38" t="str">
        <f t="shared" si="10"/>
        <v>小矢部市</v>
      </c>
      <c r="CC38" s="260">
        <f t="shared" si="11"/>
        <v>1.521309544667088E-2</v>
      </c>
      <c r="CD38" s="260">
        <f t="shared" si="16"/>
        <v>0.14812433428739211</v>
      </c>
      <c r="CE38" s="260">
        <f t="shared" si="17"/>
        <v>1.7842973792109959E-2</v>
      </c>
      <c r="CF38" s="260">
        <f t="shared" si="18"/>
        <v>0</v>
      </c>
      <c r="CG38" s="260">
        <f t="shared" si="19"/>
        <v>0</v>
      </c>
      <c r="CH38" s="260">
        <f t="shared" si="20"/>
        <v>0</v>
      </c>
      <c r="CI38" s="260">
        <f t="shared" si="12"/>
        <v>0.18118040352617296</v>
      </c>
      <c r="CK38" s="20" t="str">
        <f t="shared" si="13"/>
        <v>16209</v>
      </c>
      <c r="CL38" s="20" t="str">
        <f t="shared" si="14"/>
        <v>小矢部市</v>
      </c>
      <c r="CM38" s="20">
        <f>VLOOKUP($CK38&amp;"_"&amp;$AZ$7,データシート1!$A:$BS,MATCH("ca_太陽光発電（10kW未満）",データシート1!$A$1:$BS$1,0),0)</f>
        <v>562</v>
      </c>
      <c r="CN38" s="20">
        <f>VLOOKUP($CK38&amp;"_"&amp;$AZ$5,データシート1!$A:$BS,MATCH("ab_家庭",データシート1!$A$1:$BS$1,0),0)</f>
        <v>10516</v>
      </c>
      <c r="CO38" s="260">
        <f t="shared" si="15"/>
        <v>5.3442373526055534E-2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06207</v>
      </c>
      <c r="AY39" s="20" t="str">
        <f>IF(IFERROR(比較地域マスタ!$Z32,"")=0,"",IFERROR(比較地域マスタ!$Z32,""))</f>
        <v>上山市</v>
      </c>
      <c r="BC39" s="960" t="str">
        <f t="shared" si="0"/>
        <v>06207</v>
      </c>
      <c r="BD39" s="123" t="str">
        <f t="shared" si="2"/>
        <v>上山市</v>
      </c>
      <c r="BE39" s="40">
        <f>VLOOKUP($BC39&amp;"_"&amp;$AZ$7,データシート1!$A:$BS,MATCH("cb_"&amp;BE$12,データシート1!$A$1:$BS$1,0),0)</f>
        <v>2386.0000000000009</v>
      </c>
      <c r="BF39" s="40">
        <f>VLOOKUP($BC39&amp;"_"&amp;$AZ$7,データシート1!$A:$BS,MATCH("cb_"&amp;BF$12,データシート1!$A$1:$BS$1,0),0)</f>
        <v>12896.399999999998</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3956.4639999999999</v>
      </c>
      <c r="BK39" s="40">
        <f t="shared" si="3"/>
        <v>19238.863999999998</v>
      </c>
      <c r="BL39" s="42"/>
      <c r="BM39" s="960" t="str">
        <f t="shared" si="4"/>
        <v>06207</v>
      </c>
      <c r="BN39" s="123" t="str">
        <f t="shared" si="5"/>
        <v>上山市</v>
      </c>
      <c r="BO39" s="40">
        <f>BE39*VLOOKUP(BO$12,別紙!$B$4:$E$10,MATCH("設備利用率",別紙!$B$4:$E$4,0),0)/100*8760/10^3</f>
        <v>2863.4863200000013</v>
      </c>
      <c r="BP39" s="40">
        <f>BF39*VLOOKUP(BP$12,別紙!$B$4:$E$10,MATCH("設備利用率",別紙!$B$4:$E$4,0),0)/100*8760/10^3</f>
        <v>17058.842063999997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27726.899711999999</v>
      </c>
      <c r="BU39" s="40">
        <f t="shared" si="6"/>
        <v>47649.228095999992</v>
      </c>
      <c r="BV39" s="42"/>
      <c r="BW39" s="38" t="str">
        <f t="shared" si="7"/>
        <v>06207</v>
      </c>
      <c r="BX39" s="38" t="str">
        <f t="shared" si="8"/>
        <v>上山市</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169681.72063697592</v>
      </c>
      <c r="BZ39" s="42"/>
      <c r="CA39" s="38" t="str">
        <f t="shared" si="9"/>
        <v>06207</v>
      </c>
      <c r="CB39" s="38" t="str">
        <f t="shared" si="10"/>
        <v>上山市</v>
      </c>
      <c r="CC39" s="260">
        <f t="shared" si="11"/>
        <v>1.6875632267580914E-2</v>
      </c>
      <c r="CD39" s="260">
        <f t="shared" si="16"/>
        <v>0.1005343533762036</v>
      </c>
      <c r="CE39" s="260">
        <f t="shared" si="17"/>
        <v>0</v>
      </c>
      <c r="CF39" s="260">
        <f t="shared" si="18"/>
        <v>0</v>
      </c>
      <c r="CG39" s="260">
        <f t="shared" si="19"/>
        <v>0</v>
      </c>
      <c r="CH39" s="260">
        <f t="shared" si="20"/>
        <v>0.1634053427081876</v>
      </c>
      <c r="CI39" s="260">
        <f t="shared" si="12"/>
        <v>0.28081532835197209</v>
      </c>
      <c r="CK39" s="20" t="str">
        <f t="shared" si="13"/>
        <v>06207</v>
      </c>
      <c r="CL39" s="20" t="str">
        <f t="shared" si="14"/>
        <v>上山市</v>
      </c>
      <c r="CM39" s="20">
        <f>VLOOKUP($CK39&amp;"_"&amp;$AZ$7,データシート1!$A:$BS,MATCH("ca_太陽光発電（10kW未満）",データシート1!$A$1:$BS$1,0),0)</f>
        <v>533</v>
      </c>
      <c r="CN39" s="20">
        <f>VLOOKUP($CK39&amp;"_"&amp;$AZ$5,データシート1!$A:$BS,MATCH("ab_家庭",データシート1!$A$1:$BS$1,0),0)</f>
        <v>11250</v>
      </c>
      <c r="CO39" s="260">
        <f t="shared" si="15"/>
        <v>4.7377777777777776E-2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37207</v>
      </c>
      <c r="AY40" s="20" t="str">
        <f>IF(IFERROR(比較地域マスタ!$Z33,"")=0,"",IFERROR(比較地域マスタ!$Z33,""))</f>
        <v>東かがわ市</v>
      </c>
      <c r="BC40" s="960" t="str">
        <f t="shared" si="0"/>
        <v>37207</v>
      </c>
      <c r="BD40" s="123" t="str">
        <f t="shared" si="2"/>
        <v>東かがわ市</v>
      </c>
      <c r="BE40" s="40">
        <f>VLOOKUP($BC40&amp;"_"&amp;$AZ$7,データシート1!$A:$BS,MATCH("cb_"&amp;BE$12,データシート1!$A$1:$BS$1,0),0)</f>
        <v>4064.0470000000028</v>
      </c>
      <c r="BF40" s="40">
        <f>VLOOKUP($BC40&amp;"_"&amp;$AZ$7,データシート1!$A:$BS,MATCH("cb_"&amp;BF$12,データシート1!$A$1:$BS$1,0),0)</f>
        <v>37194.05999999999</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41258.106999999996</v>
      </c>
      <c r="BL40" s="42"/>
      <c r="BM40" s="960" t="str">
        <f t="shared" si="4"/>
        <v>37207</v>
      </c>
      <c r="BN40" s="123" t="str">
        <f t="shared" si="5"/>
        <v>東かがわ市</v>
      </c>
      <c r="BO40" s="40">
        <f>BE40*VLOOKUP(BO$12,別紙!$B$4:$E$10,MATCH("設備利用率",別紙!$B$4:$E$4,0),0)/100*8760/10^3</f>
        <v>4877.344085640003</v>
      </c>
      <c r="BP40" s="40">
        <f>BF40*VLOOKUP(BP$12,別紙!$B$4:$E$10,MATCH("設備利用率",別紙!$B$4:$E$4,0),0)/100*8760/10^3</f>
        <v>49198.814805599985</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54076.158891239989</v>
      </c>
      <c r="BV40" s="42"/>
      <c r="BW40" s="38" t="str">
        <f t="shared" si="7"/>
        <v>37207</v>
      </c>
      <c r="BX40" s="38" t="str">
        <f t="shared" si="8"/>
        <v>東かがわ市</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235722.41423029464</v>
      </c>
      <c r="BZ40" s="42"/>
      <c r="CA40" s="38" t="str">
        <f t="shared" si="9"/>
        <v>37207</v>
      </c>
      <c r="CB40" s="38" t="str">
        <f t="shared" si="10"/>
        <v>東かがわ市</v>
      </c>
      <c r="CC40" s="260">
        <f t="shared" si="11"/>
        <v>2.0691049264729509E-2</v>
      </c>
      <c r="CD40" s="260">
        <f t="shared" si="16"/>
        <v>0.20871504717211165</v>
      </c>
      <c r="CE40" s="260">
        <f t="shared" si="17"/>
        <v>0</v>
      </c>
      <c r="CF40" s="260">
        <f t="shared" si="18"/>
        <v>0</v>
      </c>
      <c r="CG40" s="260">
        <f t="shared" si="19"/>
        <v>0</v>
      </c>
      <c r="CH40" s="260">
        <f t="shared" si="20"/>
        <v>0</v>
      </c>
      <c r="CI40" s="260">
        <f t="shared" si="12"/>
        <v>0.22940609643684115</v>
      </c>
      <c r="CK40" s="20" t="str">
        <f t="shared" si="13"/>
        <v>37207</v>
      </c>
      <c r="CL40" s="20" t="str">
        <f t="shared" si="14"/>
        <v>東かがわ市</v>
      </c>
      <c r="CM40" s="20">
        <f>VLOOKUP($CK40&amp;"_"&amp;$AZ$7,データシート1!$A:$BS,MATCH("ca_太陽光発電（10kW未満）",データシート1!$A$1:$BS$1,0),0)</f>
        <v>847</v>
      </c>
      <c r="CN40" s="20">
        <f>VLOOKUP($CK40&amp;"_"&amp;$AZ$5,データシート1!$A:$BS,MATCH("ab_家庭",データシート1!$A$1:$BS$1,0),0)</f>
        <v>13676</v>
      </c>
      <c r="CO40" s="260">
        <f t="shared" si="15"/>
        <v>6.1933313834454516E-2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05209</v>
      </c>
      <c r="AY41" s="20" t="str">
        <f>IF(IFERROR(比較地域マスタ!$Z34,"")=0,"",IFERROR(比較地域マスタ!$Z34,""))</f>
        <v>鹿角市</v>
      </c>
      <c r="BC41" s="960" t="str">
        <f t="shared" si="0"/>
        <v>05209</v>
      </c>
      <c r="BD41" s="123" t="str">
        <f t="shared" si="2"/>
        <v>鹿角市</v>
      </c>
      <c r="BE41" s="40">
        <f>VLOOKUP($BC41&amp;"_"&amp;$AZ$7,データシート1!$A:$BS,MATCH("cb_"&amp;BE$12,データシート1!$A$1:$BS$1,0),0)</f>
        <v>1560.7000000000003</v>
      </c>
      <c r="BF41" s="40">
        <f>VLOOKUP($BC41&amp;"_"&amp;$AZ$7,データシート1!$A:$BS,MATCH("cb_"&amp;BF$12,データシート1!$A$1:$BS$1,0),0)</f>
        <v>1341.1</v>
      </c>
      <c r="BG41" s="40">
        <f>VLOOKUP($BC41&amp;"_"&amp;$AZ$7,データシート1!$A:$BS,MATCH("cb_"&amp;BG$12,データシート1!$A$1:$BS$1,0),0)</f>
        <v>7689</v>
      </c>
      <c r="BH41" s="40">
        <f>VLOOKUP($BC41&amp;"_"&amp;$AZ$7,データシート1!$A:$BS,MATCH("cb_"&amp;BH$12,データシート1!$A$1:$BS$1,0),0)</f>
        <v>6069.9</v>
      </c>
      <c r="BI41" s="40">
        <f>VLOOKUP($BC41&amp;"_"&amp;$AZ$7,データシート1!$A:$BS,MATCH("cb_"&amp;BI$12,データシート1!$A$1:$BS$1,0),0)</f>
        <v>250</v>
      </c>
      <c r="BJ41" s="40">
        <f>VLOOKUP($BC41&amp;"_"&amp;$AZ$7,データシート1!$A:$BS,MATCH("cb_"&amp;BJ$12,データシート1!$A$1:$BS$1,0),0)</f>
        <v>0</v>
      </c>
      <c r="BK41" s="40">
        <f t="shared" si="3"/>
        <v>16910.699999999997</v>
      </c>
      <c r="BL41" s="42"/>
      <c r="BM41" s="960" t="str">
        <f t="shared" si="4"/>
        <v>05209</v>
      </c>
      <c r="BN41" s="123" t="str">
        <f t="shared" si="5"/>
        <v>鹿角市</v>
      </c>
      <c r="BO41" s="40">
        <f>BE41*VLOOKUP(BO$12,別紙!$B$4:$E$10,MATCH("設備利用率",別紙!$B$4:$E$4,0),0)/100*8760/10^3</f>
        <v>1873.0272840000002</v>
      </c>
      <c r="BP41" s="40">
        <f>BF41*VLOOKUP(BP$12,別紙!$B$4:$E$10,MATCH("設備利用率",別紙!$B$4:$E$4,0),0)/100*8760/10^3</f>
        <v>1773.9534359999998</v>
      </c>
      <c r="BQ41" s="40">
        <f>BG41*VLOOKUP(BQ$12,別紙!$B$4:$E$10,MATCH("設備利用率",別紙!$B$4:$E$4,0),0)/100*8760/10^3</f>
        <v>16704.19872</v>
      </c>
      <c r="BR41" s="40">
        <f>BH41*VLOOKUP(BR$12,別紙!$B$4:$E$10,MATCH("設備利用率",別紙!$B$4:$E$4,0),0)/100*8760/10^3</f>
        <v>31903.394400000001</v>
      </c>
      <c r="BS41" s="40">
        <f>BI41*VLOOKUP(BS$12,別紙!$B$4:$E$10,MATCH("設備利用率",別紙!$B$4:$E$4,0),0)/100*8760/10^3</f>
        <v>1752</v>
      </c>
      <c r="BT41" s="40">
        <f>BJ41*VLOOKUP(BT$12,別紙!$B$4:$E$10,MATCH("設備利用率",別紙!$B$4:$E$4,0),0)/100*8760/10^3</f>
        <v>0</v>
      </c>
      <c r="BU41" s="40">
        <f t="shared" si="6"/>
        <v>54006.573839999997</v>
      </c>
      <c r="BV41" s="42"/>
      <c r="BW41" s="38" t="str">
        <f t="shared" si="7"/>
        <v>05209</v>
      </c>
      <c r="BX41" s="38" t="str">
        <f t="shared" si="8"/>
        <v>鹿角市</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181074.82065241001</v>
      </c>
      <c r="BZ41" s="42"/>
      <c r="CA41" s="38" t="str">
        <f t="shared" si="9"/>
        <v>05209</v>
      </c>
      <c r="CB41" s="38" t="str">
        <f t="shared" si="10"/>
        <v>鹿角市</v>
      </c>
      <c r="CC41" s="260">
        <f t="shared" si="11"/>
        <v>1.0343941124732359E-2</v>
      </c>
      <c r="CD41" s="260">
        <f t="shared" si="16"/>
        <v>9.7967979733928259E-3</v>
      </c>
      <c r="CE41" s="260">
        <f t="shared" si="17"/>
        <v>9.2250256881740975E-2</v>
      </c>
      <c r="CF41" s="260">
        <f t="shared" si="18"/>
        <v>0.17618901559616365</v>
      </c>
      <c r="CG41" s="260">
        <f t="shared" si="19"/>
        <v>9.6755583889994688E-3</v>
      </c>
      <c r="CH41" s="260">
        <f t="shared" si="20"/>
        <v>0</v>
      </c>
      <c r="CI41" s="260">
        <f t="shared" si="12"/>
        <v>0.29825556996502928</v>
      </c>
      <c r="CK41" s="20" t="str">
        <f t="shared" si="13"/>
        <v>05209</v>
      </c>
      <c r="CL41" s="20" t="str">
        <f t="shared" si="14"/>
        <v>鹿角市</v>
      </c>
      <c r="CM41" s="20">
        <f>VLOOKUP($CK41&amp;"_"&amp;$AZ$7,データシート1!$A:$BS,MATCH("ca_太陽光発電（10kW未満）",データシート1!$A$1:$BS$1,0),0)</f>
        <v>314</v>
      </c>
      <c r="CN41" s="20">
        <f>VLOOKUP($CK41&amp;"_"&amp;$AZ$5,データシート1!$A:$BS,MATCH("ab_家庭",データシート1!$A$1:$BS$1,0),0)</f>
        <v>12749</v>
      </c>
      <c r="CO41" s="260">
        <f t="shared" si="15"/>
        <v>2.4629382696682092E-2</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05201</v>
      </c>
      <c r="AY72" s="20" t="str">
        <f>IF(IFERROR(比較地域マスタ!$AE7,"")=0,"",IFERROR(比較地域マスタ!$AE7,""))</f>
        <v>秋田市</v>
      </c>
      <c r="AZ72" s="18"/>
      <c r="BA72" s="24">
        <v>1</v>
      </c>
      <c r="BB72" s="24">
        <v>1</v>
      </c>
      <c r="BC72" s="20" t="str">
        <f>AX72</f>
        <v>05201</v>
      </c>
      <c r="BD72" s="20" t="str">
        <f>AY72</f>
        <v>秋田市</v>
      </c>
      <c r="BE72" s="953">
        <f>VLOOKUP(BC72&amp;"_令和4年度",データシート3!A:AB,MATCH("ea_"&amp;"太陽光（建物系）"&amp;"_年間発電",データシート3!$A$1:$AB$1,0),0)/10^3+VLOOKUP(BC72&amp;"_令和4年度",データシート3!A:AB,MATCH("ea_"&amp;"太陽光（土地系）"&amp;"_年間発電",データシート3!$A$1:$AB$1,0),0)/10^3</f>
        <v>3302718.2340000002</v>
      </c>
      <c r="BF72" s="953">
        <f>VLOOKUP(BC72&amp;"_令和4年度",データシート3!A:AB,MATCH("ea_"&amp;"風力（陸上）"&amp;"_年間発電",データシート3!$A$1:$AB$1,0),0)/10^3</f>
        <v>1730720.9280000003</v>
      </c>
      <c r="BG72" s="953">
        <f>VLOOKUP(BC72&amp;"_令和4年度",データシート3!A:AB,MATCH("ea_"&amp;"中小水（河川）"&amp;"_年間発電",データシート3!$A$1:$AB$1,0),0)/10^3+VLOOKUP(BC72&amp;"_令和4年度",データシート3!A:AB,MATCH("ea_"&amp;"中小水（農業用水路）"&amp;"_年間発電",データシート3!$A$1:$AB$1,0),0)/10^3</f>
        <v>210351.97099999999</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248.959</v>
      </c>
      <c r="BI72" s="953">
        <f>SUM(BE72:BH72)</f>
        <v>5244040.0920000002</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2166798.3037222484</v>
      </c>
      <c r="BK72" s="953">
        <f t="shared" ref="BK72:BK103" si="21">BI72-BJ72</f>
        <v>3077241.7882777518</v>
      </c>
      <c r="BL72" s="953">
        <f t="shared" ref="BL72:BL103" si="22">IF(BK72&gt;0,0,BK72)</f>
        <v>0</v>
      </c>
      <c r="BM72" s="953">
        <f t="shared" ref="BM72:BM103" si="23">IF(BK72&gt;0,BK72,0)</f>
        <v>3077241.7882777518</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05366</v>
      </c>
      <c r="AY73" s="20" t="str">
        <f>IF(IFERROR(比較地域マスタ!$AE8,"")=0,"",IFERROR(比較地域マスタ!$AE8,""))</f>
        <v>井川町</v>
      </c>
      <c r="AZ73" s="18"/>
      <c r="BA73" s="24">
        <v>2</v>
      </c>
      <c r="BB73" s="24">
        <v>1</v>
      </c>
      <c r="BC73" s="20" t="str">
        <f t="shared" ref="BC73:BC136" si="24">AX73</f>
        <v>05366</v>
      </c>
      <c r="BD73" s="20" t="str">
        <f t="shared" ref="BD73:BD136" si="25">AY73</f>
        <v>井川町</v>
      </c>
      <c r="BE73" s="953">
        <f>VLOOKUP(BC73&amp;"_令和4年度",データシート3!A:AB,MATCH("ea_"&amp;"太陽光（建物系）"&amp;"_年間発電",データシート3!$A$1:$AB$1,0),0)/10^3+VLOOKUP(BC73&amp;"_令和4年度",データシート3!A:AB,MATCH("ea_"&amp;"太陽光（土地系）"&amp;"_年間発電",データシート3!$A$1:$AB$1,0),0)/10^3</f>
        <v>350982.22899999999</v>
      </c>
      <c r="BF73" s="953">
        <f>VLOOKUP(BC73&amp;"_令和4年度",データシート3!A:AB,MATCH("ea_"&amp;"風力（陸上）"&amp;"_年間発電",データシート3!$A$1:$AB$1,0),0)/10^3</f>
        <v>78719.240000000005</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429701.46899999998</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31809.491050195986</v>
      </c>
      <c r="BK73" s="953">
        <f t="shared" si="21"/>
        <v>397891.97794980399</v>
      </c>
      <c r="BL73" s="953">
        <f t="shared" si="22"/>
        <v>0</v>
      </c>
      <c r="BM73" s="953">
        <f t="shared" si="23"/>
        <v>397891.97794980399</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05463</v>
      </c>
      <c r="AY74" s="20" t="str">
        <f>IF(IFERROR(比較地域マスタ!$AE9,"")=0,"",IFERROR(比較地域マスタ!$AE9,""))</f>
        <v>羽後町</v>
      </c>
      <c r="AZ74" s="18"/>
      <c r="BA74" s="24">
        <v>3</v>
      </c>
      <c r="BB74" s="24">
        <v>1</v>
      </c>
      <c r="BC74" s="20" t="str">
        <f t="shared" si="24"/>
        <v>05463</v>
      </c>
      <c r="BD74" s="20" t="str">
        <f t="shared" si="25"/>
        <v>羽後町</v>
      </c>
      <c r="BE74" s="953">
        <f>VLOOKUP(BC74&amp;"_令和4年度",データシート3!A:AB,MATCH("ea_"&amp;"太陽光（建物系）"&amp;"_年間発電",データシート3!$A$1:$AB$1,0),0)/10^3+VLOOKUP(BC74&amp;"_令和4年度",データシート3!A:AB,MATCH("ea_"&amp;"太陽光（土地系）"&amp;"_年間発電",データシート3!$A$1:$AB$1,0),0)/10^3</f>
        <v>959884.1540000001</v>
      </c>
      <c r="BF74" s="953">
        <f>VLOOKUP(BC74&amp;"_令和4年度",データシート3!A:AB,MATCH("ea_"&amp;"風力（陸上）"&amp;"_年間発電",データシート3!$A$1:$AB$1,0),0)/10^3</f>
        <v>736233.76399999997</v>
      </c>
      <c r="BG74" s="953">
        <f>VLOOKUP(BC74&amp;"_令和4年度",データシート3!A:AB,MATCH("ea_"&amp;"中小水（河川）"&amp;"_年間発電",データシート3!$A$1:$AB$1,0),0)/10^3+VLOOKUP(BC74&amp;"_令和4年度",データシート3!A:AB,MATCH("ea_"&amp;"中小水（農業用水路）"&amp;"_年間発電",データシート3!$A$1:$AB$1,0),0)/10^3</f>
        <v>10778.953</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1706896.871</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77540.945125013357</v>
      </c>
      <c r="BK74" s="953">
        <f t="shared" si="21"/>
        <v>1629355.9258749867</v>
      </c>
      <c r="BL74" s="953">
        <f t="shared" si="22"/>
        <v>0</v>
      </c>
      <c r="BM74" s="953">
        <f t="shared" si="23"/>
        <v>1629355.9258749867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05368</v>
      </c>
      <c r="AY75" s="20" t="str">
        <f>IF(IFERROR(比較地域マスタ!$AE10,"")=0,"",IFERROR(比較地域マスタ!$AE10,""))</f>
        <v>大潟村</v>
      </c>
      <c r="AZ75" s="18"/>
      <c r="BA75" s="24">
        <v>4</v>
      </c>
      <c r="BB75" s="24">
        <v>1</v>
      </c>
      <c r="BC75" s="20" t="str">
        <f t="shared" si="24"/>
        <v>05368</v>
      </c>
      <c r="BD75" s="20" t="str">
        <f t="shared" si="25"/>
        <v>大潟村</v>
      </c>
      <c r="BE75" s="953">
        <f>VLOOKUP(BC75&amp;"_令和4年度",データシート3!A:AB,MATCH("ea_"&amp;"太陽光（建物系）"&amp;"_年間発電",データシート3!$A$1:$AB$1,0),0)/10^3+VLOOKUP(BC75&amp;"_令和4年度",データシート3!A:AB,MATCH("ea_"&amp;"太陽光（土地系）"&amp;"_年間発電",データシート3!$A$1:$AB$1,0),0)/10^3</f>
        <v>4288445.7540000007</v>
      </c>
      <c r="BF75" s="953">
        <f>VLOOKUP(BC75&amp;"_令和4年度",データシート3!A:AB,MATCH("ea_"&amp;"風力（陸上）"&amp;"_年間発電",データシート3!$A$1:$AB$1,0),0)/10^3</f>
        <v>312492.283</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9137.6610000000001</v>
      </c>
      <c r="BI75" s="953">
        <f t="shared" si="26"/>
        <v>4610075.6980000008</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28444.9195610231</v>
      </c>
      <c r="BK75" s="953">
        <f t="shared" si="21"/>
        <v>4581630.7784389779</v>
      </c>
      <c r="BL75" s="953">
        <f t="shared" si="22"/>
        <v>0</v>
      </c>
      <c r="BM75" s="953">
        <f t="shared" si="23"/>
        <v>4581630.7784389779</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05204</v>
      </c>
      <c r="AY76" s="20" t="str">
        <f>IF(IFERROR(比較地域マスタ!$AE11,"")=0,"",IFERROR(比較地域マスタ!$AE11,""))</f>
        <v>大館市</v>
      </c>
      <c r="AZ76" s="18"/>
      <c r="BA76" s="24">
        <v>5</v>
      </c>
      <c r="BB76" s="24">
        <v>1</v>
      </c>
      <c r="BC76" s="20" t="str">
        <f t="shared" si="24"/>
        <v>05204</v>
      </c>
      <c r="BD76" s="20" t="str">
        <f t="shared" si="25"/>
        <v>大館市</v>
      </c>
      <c r="BE76" s="953">
        <f>VLOOKUP(BC76&amp;"_令和4年度",データシート3!A:AB,MATCH("ea_"&amp;"太陽光（建物系）"&amp;"_年間発電",データシート3!$A$1:$AB$1,0),0)/10^3+VLOOKUP(BC76&amp;"_令和4年度",データシート3!A:AB,MATCH("ea_"&amp;"太陽光（土地系）"&amp;"_年間発電",データシート3!$A$1:$AB$1,0),0)/10^3</f>
        <v>1945712.6809999999</v>
      </c>
      <c r="BF76" s="953">
        <f>VLOOKUP(BC76&amp;"_令和4年度",データシート3!A:AB,MATCH("ea_"&amp;"風力（陸上）"&amp;"_年間発電",データシート3!$A$1:$AB$1,0),0)/10^3</f>
        <v>3142484.1880000001</v>
      </c>
      <c r="BG76" s="953">
        <f>VLOOKUP(BC76&amp;"_令和4年度",データシート3!A:AB,MATCH("ea_"&amp;"中小水（河川）"&amp;"_年間発電",データシート3!$A$1:$AB$1,0),0)/10^3+VLOOKUP(BC76&amp;"_令和4年度",データシート3!A:AB,MATCH("ea_"&amp;"中小水（農業用水路）"&amp;"_年間発電",データシート3!$A$1:$AB$1,0),0)/10^3</f>
        <v>95229.036999999982</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21.585000000000001</v>
      </c>
      <c r="BI76" s="953">
        <f t="shared" si="26"/>
        <v>5183447.4909999995</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586780.21284684888</v>
      </c>
      <c r="BK76" s="953">
        <f t="shared" si="21"/>
        <v>4596667.2781531503</v>
      </c>
      <c r="BL76" s="953">
        <f t="shared" si="22"/>
        <v>0</v>
      </c>
      <c r="BM76" s="953">
        <f t="shared" si="23"/>
        <v>4596667.2781531503</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05206</v>
      </c>
      <c r="AY77" s="20" t="str">
        <f>IF(IFERROR(比較地域マスタ!$AE12,"")=0,"",IFERROR(比較地域マスタ!$AE12,""))</f>
        <v>男鹿市</v>
      </c>
      <c r="AZ77" s="18"/>
      <c r="BA77" s="24">
        <v>6</v>
      </c>
      <c r="BB77" s="24">
        <v>1</v>
      </c>
      <c r="BC77" s="20" t="str">
        <f t="shared" si="24"/>
        <v>05206</v>
      </c>
      <c r="BD77" s="20" t="str">
        <f t="shared" si="25"/>
        <v>男鹿市</v>
      </c>
      <c r="BE77" s="953">
        <f>VLOOKUP(BC77&amp;"_令和4年度",データシート3!A:AB,MATCH("ea_"&amp;"太陽光（建物系）"&amp;"_年間発電",データシート3!$A$1:$AB$1,0),0)/10^3+VLOOKUP(BC77&amp;"_令和4年度",データシート3!A:AB,MATCH("ea_"&amp;"太陽光（土地系）"&amp;"_年間発電",データシート3!$A$1:$AB$1,0),0)/10^3</f>
        <v>1340336.2640000004</v>
      </c>
      <c r="BF77" s="953">
        <f>VLOOKUP(BC77&amp;"_令和4年度",データシート3!A:AB,MATCH("ea_"&amp;"風力（陸上）"&amp;"_年間発電",データシート3!$A$1:$AB$1,0),0)/10^3</f>
        <v>1302128.9210000001</v>
      </c>
      <c r="BG77" s="953">
        <f>VLOOKUP(BC77&amp;"_令和4年度",データシート3!A:AB,MATCH("ea_"&amp;"中小水（河川）"&amp;"_年間発電",データシート3!$A$1:$AB$1,0),0)/10^3+VLOOKUP(BC77&amp;"_令和4年度",データシート3!A:AB,MATCH("ea_"&amp;"中小水（農業用水路）"&amp;"_年間発電",データシート3!$A$1:$AB$1,0),0)/10^3</f>
        <v>1293.0640000000001</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7778.5649999999987</v>
      </c>
      <c r="BI77" s="953">
        <f t="shared" si="26"/>
        <v>2651536.8140000002</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144686.39807797756</v>
      </c>
      <c r="BK77" s="953">
        <f t="shared" si="21"/>
        <v>2506850.4159220229</v>
      </c>
      <c r="BL77" s="953">
        <f t="shared" si="22"/>
        <v>0</v>
      </c>
      <c r="BM77" s="953">
        <f t="shared" si="23"/>
        <v>2506850.4159220229</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05211</v>
      </c>
      <c r="AY78" s="20" t="str">
        <f>IF(IFERROR(比較地域マスタ!$AE13,"")=0,"",IFERROR(比較地域マスタ!$AE13,""))</f>
        <v>潟上市</v>
      </c>
      <c r="AZ78" s="18"/>
      <c r="BA78" s="24">
        <v>7</v>
      </c>
      <c r="BB78" s="24">
        <v>1</v>
      </c>
      <c r="BC78" s="20" t="str">
        <f t="shared" si="24"/>
        <v>05211</v>
      </c>
      <c r="BD78" s="20" t="str">
        <f t="shared" si="25"/>
        <v>潟上市</v>
      </c>
      <c r="BE78" s="953">
        <f>VLOOKUP(BC78&amp;"_令和4年度",データシート3!A:AB,MATCH("ea_"&amp;"太陽光（建物系）"&amp;"_年間発電",データシート3!$A$1:$AB$1,0),0)/10^3+VLOOKUP(BC78&amp;"_令和4年度",データシート3!A:AB,MATCH("ea_"&amp;"太陽光（土地系）"&amp;"_年間発電",データシート3!$A$1:$AB$1,0),0)/10^3</f>
        <v>1103371.4539999999</v>
      </c>
      <c r="BF78" s="953">
        <f>VLOOKUP(BC78&amp;"_令和4年度",データシート3!A:AB,MATCH("ea_"&amp;"風力（陸上）"&amp;"_年間発電",データシート3!$A$1:$AB$1,0),0)/10^3</f>
        <v>24323.941999999999</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1127695.3959999999</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196646.88556193275</v>
      </c>
      <c r="BK78" s="953">
        <f t="shared" si="21"/>
        <v>931048.51043806714</v>
      </c>
      <c r="BL78" s="953">
        <f t="shared" si="22"/>
        <v>0</v>
      </c>
      <c r="BM78" s="953">
        <f t="shared" si="23"/>
        <v>931048.51043806714</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05209</v>
      </c>
      <c r="AY79" s="20" t="str">
        <f>IF(IFERROR(比較地域マスタ!$AE14,"")=0,"",IFERROR(比較地域マスタ!$AE14,""))</f>
        <v>鹿角市</v>
      </c>
      <c r="AZ79" s="18"/>
      <c r="BA79" s="24">
        <v>8</v>
      </c>
      <c r="BB79" s="24">
        <v>1</v>
      </c>
      <c r="BC79" s="20" t="str">
        <f t="shared" si="24"/>
        <v>05209</v>
      </c>
      <c r="BD79" s="20" t="str">
        <f t="shared" si="25"/>
        <v>鹿角市</v>
      </c>
      <c r="BE79" s="953">
        <f>VLOOKUP(BC79&amp;"_令和4年度",データシート3!A:AB,MATCH("ea_"&amp;"太陽光（建物系）"&amp;"_年間発電",データシート3!$A$1:$AB$1,0),0)/10^3+VLOOKUP(BC79&amp;"_令和4年度",データシート3!A:AB,MATCH("ea_"&amp;"太陽光（土地系）"&amp;"_年間発電",データシート3!$A$1:$AB$1,0),0)/10^3</f>
        <v>1680318.5250000001</v>
      </c>
      <c r="BF79" s="953">
        <f>VLOOKUP(BC79&amp;"_令和4年度",データシート3!A:AB,MATCH("ea_"&amp;"風力（陸上）"&amp;"_年間発電",データシート3!$A$1:$AB$1,0),0)/10^3</f>
        <v>5172628.5159999998</v>
      </c>
      <c r="BG79" s="953">
        <f>VLOOKUP(BC79&amp;"_令和4年度",データシート3!A:AB,MATCH("ea_"&amp;"中小水（河川）"&amp;"_年間発電",データシート3!$A$1:$AB$1,0),0)/10^3+VLOOKUP(BC79&amp;"_令和4年度",データシート3!A:AB,MATCH("ea_"&amp;"中小水（農業用水路）"&amp;"_年間発電",データシート3!$A$1:$AB$1,0),0)/10^3</f>
        <v>173486.68599999999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2292192.6820000005</v>
      </c>
      <c r="BI79" s="953">
        <f t="shared" si="26"/>
        <v>9318626.409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181074.82065241001</v>
      </c>
      <c r="BK79" s="953">
        <f t="shared" si="21"/>
        <v>9137551.5883475896</v>
      </c>
      <c r="BL79" s="953">
        <f>IF(BK79&gt;0,0,BK79)</f>
        <v>0</v>
      </c>
      <c r="BM79" s="953">
        <f>IF(BK79&gt;0,BK79,0)</f>
        <v>9137551.5883475896</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05327</v>
      </c>
      <c r="AY80" s="20" t="str">
        <f>IF(IFERROR(比較地域マスタ!$AE15,"")=0,"",IFERROR(比較地域マスタ!$AE15,""))</f>
        <v>上小阿仁村</v>
      </c>
      <c r="AZ80" s="18"/>
      <c r="BA80" s="24">
        <v>9</v>
      </c>
      <c r="BB80" s="24">
        <v>1</v>
      </c>
      <c r="BC80" s="20" t="str">
        <f t="shared" si="24"/>
        <v>05327</v>
      </c>
      <c r="BD80" s="20" t="str">
        <f t="shared" si="25"/>
        <v>上小阿仁村</v>
      </c>
      <c r="BE80" s="953">
        <f>VLOOKUP(BC80&amp;"_令和4年度",データシート3!A:AB,MATCH("ea_"&amp;"太陽光（建物系）"&amp;"_年間発電",データシート3!$A$1:$AB$1,0),0)/10^3+VLOOKUP(BC80&amp;"_令和4年度",データシート3!A:AB,MATCH("ea_"&amp;"太陽光（土地系）"&amp;"_年間発電",データシート3!$A$1:$AB$1,0),0)/10^3</f>
        <v>98288.338999999993</v>
      </c>
      <c r="BF80" s="953">
        <f>VLOOKUP(BC80&amp;"_令和4年度",データシート3!A:AB,MATCH("ea_"&amp;"風力（陸上）"&amp;"_年間発電",データシート3!$A$1:$AB$1,0),0)/10^3</f>
        <v>1447359.5589999999</v>
      </c>
      <c r="BG80" s="953">
        <f>VLOOKUP(BC80&amp;"_令和4年度",データシート3!A:AB,MATCH("ea_"&amp;"中小水（河川）"&amp;"_年間発電",データシート3!$A$1:$AB$1,0),0)/10^3+VLOOKUP(BC80&amp;"_令和4年度",データシート3!A:AB,MATCH("ea_"&amp;"中小水（農業用水路）"&amp;"_年間発電",データシート3!$A$1:$AB$1,0),0)/10^3</f>
        <v>22325.225999999995</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1567973.1239999998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11644.258177302552</v>
      </c>
      <c r="BK80" s="953">
        <f t="shared" si="21"/>
        <v>1556328.8658226973</v>
      </c>
      <c r="BL80" s="953">
        <f t="shared" si="22"/>
        <v>0</v>
      </c>
      <c r="BM80" s="953">
        <f t="shared" si="23"/>
        <v>1556328.8658226973</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05213</v>
      </c>
      <c r="AY81" s="20" t="str">
        <f>IF(IFERROR(比較地域マスタ!$AE16,"")=0,"",IFERROR(比較地域マスタ!$AE16,""))</f>
        <v>北秋田市</v>
      </c>
      <c r="AZ81" s="18"/>
      <c r="BA81" s="24">
        <v>10</v>
      </c>
      <c r="BB81" s="24">
        <v>1</v>
      </c>
      <c r="BC81" s="20" t="str">
        <f t="shared" si="24"/>
        <v>05213</v>
      </c>
      <c r="BD81" s="20" t="str">
        <f t="shared" si="25"/>
        <v>北秋田市</v>
      </c>
      <c r="BE81" s="953">
        <f>VLOOKUP(BC81&amp;"_令和4年度",データシート3!A:AB,MATCH("ea_"&amp;"太陽光（建物系）"&amp;"_年間発電",データシート3!$A$1:$AB$1,0),0)/10^3+VLOOKUP(BC81&amp;"_令和4年度",データシート3!A:AB,MATCH("ea_"&amp;"太陽光（土地系）"&amp;"_年間発電",データシート3!$A$1:$AB$1,0),0)/10^3</f>
        <v>1279600.1220000002</v>
      </c>
      <c r="BF81" s="953">
        <f>VLOOKUP(BC81&amp;"_令和4年度",データシート3!A:AB,MATCH("ea_"&amp;"風力（陸上）"&amp;"_年間発電",データシート3!$A$1:$AB$1,0),0)/10^3</f>
        <v>5437159.2549999999</v>
      </c>
      <c r="BG81" s="953">
        <f>VLOOKUP(BC81&amp;"_令和4年度",データシート3!A:AB,MATCH("ea_"&amp;"中小水（河川）"&amp;"_年間発電",データシート3!$A$1:$AB$1,0),0)/10^3+VLOOKUP(BC81&amp;"_令和4年度",データシート3!A:AB,MATCH("ea_"&amp;"中小水（農業用水路）"&amp;"_年間発電",データシート3!$A$1:$AB$1,0),0)/10^3</f>
        <v>181983.541</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4155.2889999999998</v>
      </c>
      <c r="BI81" s="953">
        <f t="shared" si="26"/>
        <v>6902898.2070000004</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191322.33931732309</v>
      </c>
      <c r="BK81" s="953">
        <f t="shared" si="21"/>
        <v>6711575.8676826777</v>
      </c>
      <c r="BL81" s="953">
        <f t="shared" si="22"/>
        <v>0</v>
      </c>
      <c r="BM81" s="953">
        <f t="shared" si="23"/>
        <v>6711575.8676826777</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05303</v>
      </c>
      <c r="AY82" s="20" t="str">
        <f>IF(IFERROR(比較地域マスタ!$AE17,"")=0,"",IFERROR(比較地域マスタ!$AE17,""))</f>
        <v>小坂町</v>
      </c>
      <c r="AZ82" s="18"/>
      <c r="BA82" s="24">
        <v>11</v>
      </c>
      <c r="BB82" s="24">
        <v>1</v>
      </c>
      <c r="BC82" s="20" t="str">
        <f t="shared" si="24"/>
        <v>05303</v>
      </c>
      <c r="BD82" s="20" t="str">
        <f t="shared" si="25"/>
        <v>小坂町</v>
      </c>
      <c r="BE82" s="953">
        <f>VLOOKUP(BC82&amp;"_令和4年度",データシート3!A:AB,MATCH("ea_"&amp;"太陽光（建物系）"&amp;"_年間発電",データシート3!$A$1:$AB$1,0),0)/10^3+VLOOKUP(BC82&amp;"_令和4年度",データシート3!A:AB,MATCH("ea_"&amp;"太陽光（土地系）"&amp;"_年間発電",データシート3!$A$1:$AB$1,0),0)/10^3</f>
        <v>270250.114</v>
      </c>
      <c r="BF82" s="953">
        <f>VLOOKUP(BC82&amp;"_令和4年度",データシート3!A:AB,MATCH("ea_"&amp;"風力（陸上）"&amp;"_年間発電",データシート3!$A$1:$AB$1,0),0)/10^3</f>
        <v>592070.41799999983</v>
      </c>
      <c r="BG82" s="953">
        <f>VLOOKUP(BC82&amp;"_令和4年度",データシート3!A:AB,MATCH("ea_"&amp;"中小水（河川）"&amp;"_年間発電",データシート3!$A$1:$AB$1,0),0)/10^3+VLOOKUP(BC82&amp;"_令和4年度",データシート3!A:AB,MATCH("ea_"&amp;"中小水（農業用水路）"&amp;"_年間発電",データシート3!$A$1:$AB$1,0),0)/10^3</f>
        <v>48714.968999999997</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448.37200000000001</v>
      </c>
      <c r="BI82" s="953">
        <f t="shared" si="26"/>
        <v>911483.87299999991</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100625.35187703519</v>
      </c>
      <c r="BK82" s="953">
        <f t="shared" si="21"/>
        <v>810858.52112296468</v>
      </c>
      <c r="BL82" s="953">
        <f t="shared" si="22"/>
        <v>0</v>
      </c>
      <c r="BM82" s="953">
        <f t="shared" si="23"/>
        <v>810858.52112296468</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05361</v>
      </c>
      <c r="AY83" s="20" t="str">
        <f>IF(IFERROR(比較地域マスタ!$AE18,"")=0,"",IFERROR(比較地域マスタ!$AE18,""))</f>
        <v>五城目町</v>
      </c>
      <c r="AZ83" s="18"/>
      <c r="BA83" s="24">
        <v>12</v>
      </c>
      <c r="BB83" s="24">
        <v>1</v>
      </c>
      <c r="BC83" s="20" t="str">
        <f t="shared" si="24"/>
        <v>05361</v>
      </c>
      <c r="BD83" s="20" t="str">
        <f t="shared" si="25"/>
        <v>五城目町</v>
      </c>
      <c r="BE83" s="953">
        <f>VLOOKUP(BC83&amp;"_令和4年度",データシート3!A:AB,MATCH("ea_"&amp;"太陽光（建物系）"&amp;"_年間発電",データシート3!$A$1:$AB$1,0),0)/10^3+VLOOKUP(BC83&amp;"_令和4年度",データシート3!A:AB,MATCH("ea_"&amp;"太陽光（土地系）"&amp;"_年間発電",データシート3!$A$1:$AB$1,0),0)/10^3</f>
        <v>430619.17799999996</v>
      </c>
      <c r="BF83" s="953">
        <f>VLOOKUP(BC83&amp;"_令和4年度",データシート3!A:AB,MATCH("ea_"&amp;"風力（陸上）"&amp;"_年間発電",データシート3!$A$1:$AB$1,0),0)/10^3</f>
        <v>506662.087</v>
      </c>
      <c r="BG83" s="953">
        <f>VLOOKUP(BC83&amp;"_令和4年度",データシート3!A:AB,MATCH("ea_"&amp;"中小水（河川）"&amp;"_年間発電",データシート3!$A$1:$AB$1,0),0)/10^3+VLOOKUP(BC83&amp;"_令和4年度",データシート3!A:AB,MATCH("ea_"&amp;"中小水（農業用水路）"&amp;"_年間発電",データシート3!$A$1:$AB$1,0),0)/10^3</f>
        <v>11004.768</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948286.03299999994</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52994.579579512276</v>
      </c>
      <c r="BK83" s="953">
        <f t="shared" si="21"/>
        <v>895291.4534204877</v>
      </c>
      <c r="BL83" s="953">
        <f t="shared" si="22"/>
        <v>0</v>
      </c>
      <c r="BM83" s="953">
        <f t="shared" si="23"/>
        <v>895291.4534204877</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05215</v>
      </c>
      <c r="AY84" s="20" t="str">
        <f>IF(IFERROR(比較地域マスタ!$AE19,"")=0,"",IFERROR(比較地域マスタ!$AE19,""))</f>
        <v>仙北市</v>
      </c>
      <c r="AZ84" s="18"/>
      <c r="BA84" s="24">
        <v>13</v>
      </c>
      <c r="BB84" s="24">
        <v>1</v>
      </c>
      <c r="BC84" s="20" t="str">
        <f t="shared" si="24"/>
        <v>05215</v>
      </c>
      <c r="BD84" s="20" t="str">
        <f t="shared" si="25"/>
        <v>仙北市</v>
      </c>
      <c r="BE84" s="953">
        <f>VLOOKUP(BC84&amp;"_令和4年度",データシート3!A:AB,MATCH("ea_"&amp;"太陽光（建物系）"&amp;"_年間発電",データシート3!$A$1:$AB$1,0),0)/10^3+VLOOKUP(BC84&amp;"_令和4年度",データシート3!A:AB,MATCH("ea_"&amp;"太陽光（土地系）"&amp;"_年間発電",データシート3!$A$1:$AB$1,0),0)/10^3</f>
        <v>1378089.081</v>
      </c>
      <c r="BF84" s="953">
        <f>VLOOKUP(BC84&amp;"_令和4年度",データシート3!A:AB,MATCH("ea_"&amp;"風力（陸上）"&amp;"_年間発電",データシート3!$A$1:$AB$1,0),0)/10^3</f>
        <v>2528397.4019999993</v>
      </c>
      <c r="BG84" s="953">
        <f>VLOOKUP(BC84&amp;"_令和4年度",データシート3!A:AB,MATCH("ea_"&amp;"中小水（河川）"&amp;"_年間発電",データシート3!$A$1:$AB$1,0),0)/10^3+VLOOKUP(BC84&amp;"_令和4年度",データシート3!A:AB,MATCH("ea_"&amp;"中小水（農業用水路）"&amp;"_年間発電",データシート3!$A$1:$AB$1,0),0)/10^3</f>
        <v>349568.38366376999</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6018705.8150000004</v>
      </c>
      <c r="BI84" s="953">
        <f t="shared" si="26"/>
        <v>10274760.68166377</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145442.17852013966</v>
      </c>
      <c r="BK84" s="953">
        <f t="shared" si="21"/>
        <v>10129318.503143631</v>
      </c>
      <c r="BL84" s="953">
        <f t="shared" si="22"/>
        <v>0</v>
      </c>
      <c r="BM84" s="953">
        <f t="shared" si="23"/>
        <v>10129318.503143631</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05212</v>
      </c>
      <c r="AY85" s="20" t="str">
        <f>IF(IFERROR(比較地域マスタ!$AE20,"")=0,"",IFERROR(比較地域マスタ!$AE20,""))</f>
        <v>大仙市</v>
      </c>
      <c r="AZ85" s="18"/>
      <c r="BA85" s="24">
        <v>14</v>
      </c>
      <c r="BB85" s="24">
        <v>1</v>
      </c>
      <c r="BC85" s="20" t="str">
        <f t="shared" si="24"/>
        <v>05212</v>
      </c>
      <c r="BD85" s="20" t="str">
        <f t="shared" si="25"/>
        <v>大仙市</v>
      </c>
      <c r="BE85" s="953">
        <f>VLOOKUP(BC85&amp;"_令和4年度",データシート3!A:AB,MATCH("ea_"&amp;"太陽光（建物系）"&amp;"_年間発電",データシート3!$A$1:$AB$1,0),0)/10^3+VLOOKUP(BC85&amp;"_令和4年度",データシート3!A:AB,MATCH("ea_"&amp;"太陽光（土地系）"&amp;"_年間発電",データシート3!$A$1:$AB$1,0),0)/10^3</f>
        <v>5158785.7989999996</v>
      </c>
      <c r="BF85" s="953">
        <f>VLOOKUP(BC85&amp;"_令和4年度",データシート3!A:AB,MATCH("ea_"&amp;"風力（陸上）"&amp;"_年間発電",データシート3!$A$1:$AB$1,0),0)/10^3</f>
        <v>1056757.334</v>
      </c>
      <c r="BG85" s="953">
        <f>VLOOKUP(BC85&amp;"_令和4年度",データシート3!A:AB,MATCH("ea_"&amp;"中小水（河川）"&amp;"_年間発電",データシート3!$A$1:$AB$1,0),0)/10^3+VLOOKUP(BC85&amp;"_令和4年度",データシート3!A:AB,MATCH("ea_"&amp;"中小水（農業用水路）"&amp;"_年間発電",データシート3!$A$1:$AB$1,0),0)/10^3</f>
        <v>23353.701903870002</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4.415</v>
      </c>
      <c r="BI85" s="953">
        <f t="shared" si="26"/>
        <v>6238901.2499038698</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487195.19294577593</v>
      </c>
      <c r="BK85" s="953">
        <f t="shared" si="21"/>
        <v>5751706.0569580942</v>
      </c>
      <c r="BL85" s="953">
        <f t="shared" si="22"/>
        <v>0</v>
      </c>
      <c r="BM85" s="953">
        <f t="shared" si="23"/>
        <v>5751706.0569580942</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05214</v>
      </c>
      <c r="AY86" s="20" t="str">
        <f>IF(IFERROR(比較地域マスタ!$AE21,"")=0,"",IFERROR(比較地域マスタ!$AE21,""))</f>
        <v>にかほ市</v>
      </c>
      <c r="AZ86" s="18"/>
      <c r="BA86" s="24">
        <v>15</v>
      </c>
      <c r="BB86" s="24">
        <v>1</v>
      </c>
      <c r="BC86" s="20" t="str">
        <f t="shared" si="24"/>
        <v>05214</v>
      </c>
      <c r="BD86" s="20" t="str">
        <f t="shared" si="25"/>
        <v>にかほ市</v>
      </c>
      <c r="BE86" s="953">
        <f>VLOOKUP(BC86&amp;"_令和4年度",データシート3!A:AB,MATCH("ea_"&amp;"太陽光（建物系）"&amp;"_年間発電",データシート3!$A$1:$AB$1,0),0)/10^3+VLOOKUP(BC86&amp;"_令和4年度",データシート3!A:AB,MATCH("ea_"&amp;"太陽光（土地系）"&amp;"_年間発電",データシート3!$A$1:$AB$1,0),0)/10^3</f>
        <v>970657.3389999998</v>
      </c>
      <c r="BF86" s="953">
        <f>VLOOKUP(BC86&amp;"_令和4年度",データシート3!A:AB,MATCH("ea_"&amp;"風力（陸上）"&amp;"_年間発電",データシート3!$A$1:$AB$1,0),0)/10^3</f>
        <v>1404648.719</v>
      </c>
      <c r="BG86" s="953">
        <f>VLOOKUP(BC86&amp;"_令和4年度",データシート3!A:AB,MATCH("ea_"&amp;"中小水（河川）"&amp;"_年間発電",データシート3!$A$1:$AB$1,0),0)/10^3+VLOOKUP(BC86&amp;"_令和4年度",データシート3!A:AB,MATCH("ea_"&amp;"中小水（農業用水路）"&amp;"_年間発電",データシート3!$A$1:$AB$1,0),0)/10^3</f>
        <v>113111.83100000002</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157765.67499999999</v>
      </c>
      <c r="BI86" s="953">
        <f t="shared" si="26"/>
        <v>2646183.5639999998</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334162.46945045702</v>
      </c>
      <c r="BK86" s="953">
        <f t="shared" si="21"/>
        <v>2312021.0945495428</v>
      </c>
      <c r="BL86" s="953">
        <f t="shared" si="22"/>
        <v>0</v>
      </c>
      <c r="BM86" s="953">
        <f t="shared" si="23"/>
        <v>2312021.0945495428</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05202</v>
      </c>
      <c r="AY87" s="20" t="str">
        <f>IF(IFERROR(比較地域マスタ!$AE22,"")=0,"",IFERROR(比較地域マスタ!$AE22,""))</f>
        <v>能代市</v>
      </c>
      <c r="AZ87" s="18"/>
      <c r="BA87" s="24">
        <v>16</v>
      </c>
      <c r="BB87" s="24">
        <v>1</v>
      </c>
      <c r="BC87" s="20" t="str">
        <f t="shared" si="24"/>
        <v>05202</v>
      </c>
      <c r="BD87" s="20" t="str">
        <f t="shared" si="25"/>
        <v>能代市</v>
      </c>
      <c r="BE87" s="953">
        <f>VLOOKUP(BC87&amp;"_令和4年度",データシート3!A:AB,MATCH("ea_"&amp;"太陽光（建物系）"&amp;"_年間発電",データシート3!$A$1:$AB$1,0),0)/10^3+VLOOKUP(BC87&amp;"_令和4年度",データシート3!A:AB,MATCH("ea_"&amp;"太陽光（土地系）"&amp;"_年間発電",データシート3!$A$1:$AB$1,0),0)/10^3</f>
        <v>1906841.287</v>
      </c>
      <c r="BF87" s="953">
        <f>VLOOKUP(BC87&amp;"_令和4年度",データシート3!A:AB,MATCH("ea_"&amp;"風力（陸上）"&amp;"_年間発電",データシート3!$A$1:$AB$1,0),0)/10^3</f>
        <v>2098179.9589999993</v>
      </c>
      <c r="BG87" s="953">
        <f>VLOOKUP(BC87&amp;"_令和4年度",データシート3!A:AB,MATCH("ea_"&amp;"中小水（河川）"&amp;"_年間発電",データシート3!$A$1:$AB$1,0),0)/10^3+VLOOKUP(BC87&amp;"_令和4年度",データシート3!A:AB,MATCH("ea_"&amp;"中小水（農業用水路）"&amp;"_年間発電",データシート3!$A$1:$AB$1,0),0)/10^3</f>
        <v>20042.53</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3851.6320000000001</v>
      </c>
      <c r="BI87" s="953">
        <f t="shared" si="26"/>
        <v>4028915.4079999994</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327019.29506416462</v>
      </c>
      <c r="BK87" s="953">
        <f t="shared" si="21"/>
        <v>3701896.1129358346</v>
      </c>
      <c r="BL87" s="953">
        <f t="shared" si="22"/>
        <v>0</v>
      </c>
      <c r="BM87" s="953">
        <f t="shared" si="23"/>
        <v>3701896.1129358346</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05363</v>
      </c>
      <c r="AY88" s="20" t="str">
        <f>IF(IFERROR(比較地域マスタ!$AE23,"")=0,"",IFERROR(比較地域マスタ!$AE23,""))</f>
        <v>八郎潟町</v>
      </c>
      <c r="AZ88" s="18"/>
      <c r="BA88" s="24">
        <v>17</v>
      </c>
      <c r="BB88" s="24">
        <v>1</v>
      </c>
      <c r="BC88" s="20" t="str">
        <f t="shared" si="24"/>
        <v>05363</v>
      </c>
      <c r="BD88" s="20" t="str">
        <f t="shared" si="25"/>
        <v>八郎潟町</v>
      </c>
      <c r="BE88" s="953">
        <f>VLOOKUP(BC88&amp;"_令和4年度",データシート3!A:AB,MATCH("ea_"&amp;"太陽光（建物系）"&amp;"_年間発電",データシート3!$A$1:$AB$1,0),0)/10^3+VLOOKUP(BC88&amp;"_令和4年度",データシート3!A:AB,MATCH("ea_"&amp;"太陽光（土地系）"&amp;"_年間発電",データシート3!$A$1:$AB$1,0),0)/10^3</f>
        <v>222417.495</v>
      </c>
      <c r="BF88" s="953">
        <f>VLOOKUP(BC88&amp;"_令和4年度",データシート3!A:AB,MATCH("ea_"&amp;"風力（陸上）"&amp;"_年間発電",データシート3!$A$1:$AB$1,0),0)/10^3</f>
        <v>1657.537</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224075.03200000001</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26160.12899947706</v>
      </c>
      <c r="BK88" s="953">
        <f t="shared" si="21"/>
        <v>197914.90300052296</v>
      </c>
      <c r="BL88" s="953">
        <f t="shared" si="22"/>
        <v>0</v>
      </c>
      <c r="BM88" s="953">
        <f t="shared" si="23"/>
        <v>197914.90300052296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05349</v>
      </c>
      <c r="AY89" s="20" t="str">
        <f>IF(IFERROR(比較地域マスタ!$AE24,"")=0,"",IFERROR(比較地域マスタ!$AE24,""))</f>
        <v>八峰町</v>
      </c>
      <c r="AZ89" s="18"/>
      <c r="BA89" s="24">
        <v>18</v>
      </c>
      <c r="BB89" s="24">
        <v>1</v>
      </c>
      <c r="BC89" s="20" t="str">
        <f t="shared" si="24"/>
        <v>05349</v>
      </c>
      <c r="BD89" s="20" t="str">
        <f t="shared" si="25"/>
        <v>八峰町</v>
      </c>
      <c r="BE89" s="953">
        <f>VLOOKUP(BC89&amp;"_令和4年度",データシート3!A:AB,MATCH("ea_"&amp;"太陽光（建物系）"&amp;"_年間発電",データシート3!$A$1:$AB$1,0),0)/10^3+VLOOKUP(BC89&amp;"_令和4年度",データシート3!A:AB,MATCH("ea_"&amp;"太陽光（土地系）"&amp;"_年間発電",データシート3!$A$1:$AB$1,0),0)/10^3</f>
        <v>549421.08799999999</v>
      </c>
      <c r="BF89" s="953">
        <f>VLOOKUP(BC89&amp;"_令和4年度",データシート3!A:AB,MATCH("ea_"&amp;"風力（陸上）"&amp;"_年間発電",データシート3!$A$1:$AB$1,0),0)/10^3</f>
        <v>298147.22100000002</v>
      </c>
      <c r="BG89" s="953">
        <f>VLOOKUP(BC89&amp;"_令和4年度",データシート3!A:AB,MATCH("ea_"&amp;"中小水（河川）"&amp;"_年間発電",データシート3!$A$1:$AB$1,0),0)/10^3+VLOOKUP(BC89&amp;"_令和4年度",データシート3!A:AB,MATCH("ea_"&amp;"中小水（農業用水路）"&amp;"_年間発電",データシート3!$A$1:$AB$1,0),0)/10^3</f>
        <v>94281.785999999993</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31.396000000000001</v>
      </c>
      <c r="BI89" s="953">
        <f t="shared" si="26"/>
        <v>941881.49099999992</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33647.109052036227</v>
      </c>
      <c r="BK89" s="953">
        <f t="shared" si="21"/>
        <v>908234.38194796373</v>
      </c>
      <c r="BL89" s="953">
        <f t="shared" si="22"/>
        <v>0</v>
      </c>
      <c r="BM89" s="953">
        <f t="shared" si="23"/>
        <v>908234.38194796373</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05464</v>
      </c>
      <c r="AY90" s="20" t="str">
        <f>IF(IFERROR(比較地域マスタ!$AE25,"")=0,"",IFERROR(比較地域マスタ!$AE25,""))</f>
        <v>東成瀬村</v>
      </c>
      <c r="AZ90" s="18"/>
      <c r="BA90" s="24">
        <v>19</v>
      </c>
      <c r="BB90" s="24">
        <v>1</v>
      </c>
      <c r="BC90" s="20" t="str">
        <f t="shared" si="24"/>
        <v>05464</v>
      </c>
      <c r="BD90" s="20" t="str">
        <f t="shared" si="25"/>
        <v>東成瀬村</v>
      </c>
      <c r="BE90" s="953">
        <f>VLOOKUP(BC90&amp;"_令和4年度",データシート3!A:AB,MATCH("ea_"&amp;"太陽光（建物系）"&amp;"_年間発電",データシート3!$A$1:$AB$1,0),0)/10^3+VLOOKUP(BC90&amp;"_令和4年度",データシート3!A:AB,MATCH("ea_"&amp;"太陽光（土地系）"&amp;"_年間発電",データシート3!$A$1:$AB$1,0),0)/10^3</f>
        <v>99863.255999999979</v>
      </c>
      <c r="BF90" s="953">
        <f>VLOOKUP(BC90&amp;"_令和4年度",データシート3!A:AB,MATCH("ea_"&amp;"風力（陸上）"&amp;"_年間発電",データシート3!$A$1:$AB$1,0),0)/10^3</f>
        <v>1395553.601</v>
      </c>
      <c r="BG90" s="953">
        <f>VLOOKUP(BC90&amp;"_令和4年度",データシート3!A:AB,MATCH("ea_"&amp;"中小水（河川）"&amp;"_年間発電",データシート3!$A$1:$AB$1,0),0)/10^3+VLOOKUP(BC90&amp;"_令和4年度",データシート3!A:AB,MATCH("ea_"&amp;"中小水（農業用水路）"&amp;"_年間発電",データシート3!$A$1:$AB$1,0),0)/10^3</f>
        <v>101616.874</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3042.6979999999994</v>
      </c>
      <c r="BI90" s="953">
        <f t="shared" si="26"/>
        <v>1600076.4290000002</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14103.666950149325</v>
      </c>
      <c r="BK90" s="953">
        <f t="shared" si="21"/>
        <v>1585972.762049851</v>
      </c>
      <c r="BL90" s="953">
        <f t="shared" si="22"/>
        <v>0</v>
      </c>
      <c r="BM90" s="953">
        <f t="shared" si="23"/>
        <v>1585972.762049851</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05346</v>
      </c>
      <c r="AY91" s="20" t="str">
        <f>IF(IFERROR(比較地域マスタ!$AE26,"")=0,"",IFERROR(比較地域マスタ!$AE26,""))</f>
        <v>藤里町</v>
      </c>
      <c r="BA91" s="24">
        <v>20</v>
      </c>
      <c r="BB91" s="24">
        <v>1</v>
      </c>
      <c r="BC91" s="20" t="str">
        <f t="shared" si="24"/>
        <v>05346</v>
      </c>
      <c r="BD91" s="20" t="str">
        <f t="shared" si="25"/>
        <v>藤里町</v>
      </c>
      <c r="BE91" s="953">
        <f>VLOOKUP(BC91&amp;"_令和4年度",データシート3!A:AB,MATCH("ea_"&amp;"太陽光（建物系）"&amp;"_年間発電",データシート3!$A$1:$AB$1,0),0)/10^3+VLOOKUP(BC91&amp;"_令和4年度",データシート3!A:AB,MATCH("ea_"&amp;"太陽光（土地系）"&amp;"_年間発電",データシート3!$A$1:$AB$1,0),0)/10^3</f>
        <v>253827.00300000003</v>
      </c>
      <c r="BF91" s="953">
        <f>VLOOKUP(BC91&amp;"_令和4年度",データシート3!A:AB,MATCH("ea_"&amp;"風力（陸上）"&amp;"_年間発電",データシート3!$A$1:$AB$1,0),0)/10^3</f>
        <v>606527.85600000003</v>
      </c>
      <c r="BG91" s="953">
        <f>VLOOKUP(BC91&amp;"_令和4年度",データシート3!A:AB,MATCH("ea_"&amp;"中小水（河川）"&amp;"_年間発電",データシート3!$A$1:$AB$1,0),0)/10^3+VLOOKUP(BC91&amp;"_令和4年度",データシート3!A:AB,MATCH("ea_"&amp;"中小水（農業用水路）"&amp;"_年間発電",データシート3!$A$1:$AB$1,0),0)/10^3</f>
        <v>106505.46700000002</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966860.32600000012</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12693.073074032078</v>
      </c>
      <c r="BK91" s="953">
        <f t="shared" si="21"/>
        <v>954167.25292596803</v>
      </c>
      <c r="BL91" s="953">
        <f t="shared" si="22"/>
        <v>0</v>
      </c>
      <c r="BM91" s="953">
        <f t="shared" si="23"/>
        <v>954167.25292596803</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05434</v>
      </c>
      <c r="AY92" s="20" t="str">
        <f>IF(IFERROR(比較地域マスタ!$AE27,"")=0,"",IFERROR(比較地域マスタ!$AE27,""))</f>
        <v>美郷町</v>
      </c>
      <c r="AZ92" s="18"/>
      <c r="BA92" s="24">
        <v>21</v>
      </c>
      <c r="BB92" s="24">
        <v>1</v>
      </c>
      <c r="BC92" s="20" t="str">
        <f t="shared" si="24"/>
        <v>05434</v>
      </c>
      <c r="BD92" s="20" t="str">
        <f t="shared" si="25"/>
        <v>美郷町</v>
      </c>
      <c r="BE92" s="953">
        <f>VLOOKUP(BC92&amp;"_令和4年度",データシート3!A:AB,MATCH("ea_"&amp;"太陽光（建物系）"&amp;"_年間発電",データシート3!$A$1:$AB$1,0),0)/10^3+VLOOKUP(BC92&amp;"_令和4年度",データシート3!A:AB,MATCH("ea_"&amp;"太陽光（土地系）"&amp;"_年間発電",データシート3!$A$1:$AB$1,0),0)/10^3</f>
        <v>1641292.0589999999</v>
      </c>
      <c r="BF92" s="953">
        <f>VLOOKUP(BC92&amp;"_令和4年度",データシート3!A:AB,MATCH("ea_"&amp;"風力（陸上）"&amp;"_年間発電",データシート3!$A$1:$AB$1,0),0)/10^3</f>
        <v>186570.079</v>
      </c>
      <c r="BG92" s="953">
        <f>VLOOKUP(BC92&amp;"_令和4年度",データシート3!A:AB,MATCH("ea_"&amp;"中小水（河川）"&amp;"_年間発電",データシート3!$A$1:$AB$1,0),0)/10^3+VLOOKUP(BC92&amp;"_令和4年度",データシート3!A:AB,MATCH("ea_"&amp;"中小水（農業用水路）"&amp;"_年間発電",データシート3!$A$1:$AB$1,0),0)/10^3</f>
        <v>17048.579120690003</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7.604000000000001</v>
      </c>
      <c r="BI92" s="953">
        <f t="shared" si="26"/>
        <v>1844918.3211206899</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93082.659057883895</v>
      </c>
      <c r="BK92" s="953">
        <f>BI92-BJ92</f>
        <v>1751835.6620628061</v>
      </c>
      <c r="BL92" s="953">
        <f t="shared" si="22"/>
        <v>0</v>
      </c>
      <c r="BM92" s="953">
        <f t="shared" si="23"/>
        <v>1751835.6620628061</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05348</v>
      </c>
      <c r="AY93" s="20" t="str">
        <f>IF(IFERROR(比較地域マスタ!$AE28,"")=0,"",IFERROR(比較地域マスタ!$AE28,""))</f>
        <v>三種町</v>
      </c>
      <c r="AZ93" s="18"/>
      <c r="BA93" s="24">
        <v>22</v>
      </c>
      <c r="BB93" s="24">
        <v>1</v>
      </c>
      <c r="BC93" s="20" t="str">
        <f t="shared" si="24"/>
        <v>05348</v>
      </c>
      <c r="BD93" s="20" t="str">
        <f t="shared" si="25"/>
        <v>三種町</v>
      </c>
      <c r="BE93" s="953">
        <f>VLOOKUP(BC93&amp;"_令和4年度",データシート3!A:AB,MATCH("ea_"&amp;"太陽光（建物系）"&amp;"_年間発電",データシート3!$A$1:$AB$1,0),0)/10^3+VLOOKUP(BC93&amp;"_令和4年度",データシート3!A:AB,MATCH("ea_"&amp;"太陽光（土地系）"&amp;"_年間発電",データシート3!$A$1:$AB$1,0),0)/10^3</f>
        <v>1538748.777</v>
      </c>
      <c r="BF93" s="953">
        <f>VLOOKUP(BC93&amp;"_令和4年度",データシート3!A:AB,MATCH("ea_"&amp;"風力（陸上）"&amp;"_年間発電",データシート3!$A$1:$AB$1,0),0)/10^3</f>
        <v>750855.32499999995</v>
      </c>
      <c r="BG93" s="953">
        <f>VLOOKUP(BC93&amp;"_令和4年度",データシート3!A:AB,MATCH("ea_"&amp;"中小水（河川）"&amp;"_年間発電",データシート3!$A$1:$AB$1,0),0)/10^3+VLOOKUP(BC93&amp;"_令和4年度",データシート3!A:AB,MATCH("ea_"&amp;"中小水（農業用水路）"&amp;"_年間発電",データシート3!$A$1:$AB$1,0),0)/10^3</f>
        <v>0</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3779.2739999999999</v>
      </c>
      <c r="BI93" s="953">
        <f t="shared" si="26"/>
        <v>2293383.3760000002</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73750.430520028123</v>
      </c>
      <c r="BK93" s="953">
        <f t="shared" si="21"/>
        <v>2219632.9454799718</v>
      </c>
      <c r="BL93" s="953">
        <f t="shared" si="22"/>
        <v>0</v>
      </c>
      <c r="BM93" s="953">
        <f t="shared" si="23"/>
        <v>2219632.9454799718</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05207</v>
      </c>
      <c r="AY94" s="20" t="str">
        <f>IF(IFERROR(比較地域マスタ!$AE29,"")=0,"",IFERROR(比較地域マスタ!$AE29,""))</f>
        <v>湯沢市</v>
      </c>
      <c r="AZ94" s="18"/>
      <c r="BA94" s="24">
        <v>23</v>
      </c>
      <c r="BB94" s="24">
        <v>1</v>
      </c>
      <c r="BC94" s="20" t="str">
        <f t="shared" si="24"/>
        <v>05207</v>
      </c>
      <c r="BD94" s="20" t="str">
        <f t="shared" si="25"/>
        <v>湯沢市</v>
      </c>
      <c r="BE94" s="953">
        <f>VLOOKUP(BC94&amp;"_令和4年度",データシート3!A:AB,MATCH("ea_"&amp;"太陽光（建物系）"&amp;"_年間発電",データシート3!$A$1:$AB$1,0),0)/10^3+VLOOKUP(BC94&amp;"_令和4年度",データシート3!A:AB,MATCH("ea_"&amp;"太陽光（土地系）"&amp;"_年間発電",データシート3!$A$1:$AB$1,0),0)/10^3</f>
        <v>1608706.5579999997</v>
      </c>
      <c r="BF94" s="953">
        <f>VLOOKUP(BC94&amp;"_令和4年度",データシート3!A:AB,MATCH("ea_"&amp;"風力（陸上）"&amp;"_年間発電",データシート3!$A$1:$AB$1,0),0)/10^3</f>
        <v>2599313.9939999999</v>
      </c>
      <c r="BG94" s="953">
        <f>VLOOKUP(BC94&amp;"_令和4年度",データシート3!A:AB,MATCH("ea_"&amp;"中小水（河川）"&amp;"_年間発電",データシート3!$A$1:$AB$1,0),0)/10^3+VLOOKUP(BC94&amp;"_令和4年度",データシート3!A:AB,MATCH("ea_"&amp;"中小水（農業用水路）"&amp;"_年間発電",データシート3!$A$1:$AB$1,0),0)/10^3</f>
        <v>179424.15900000001</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2689781.8650000002</v>
      </c>
      <c r="BI94" s="953">
        <f t="shared" si="26"/>
        <v>7077226.5759999994</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305196.23265871144</v>
      </c>
      <c r="BK94" s="953">
        <f t="shared" si="21"/>
        <v>6772030.3433412882</v>
      </c>
      <c r="BL94" s="953">
        <f t="shared" si="22"/>
        <v>0</v>
      </c>
      <c r="BM94" s="953">
        <f t="shared" si="23"/>
        <v>6772030.3433412882</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05210</v>
      </c>
      <c r="AY95" s="20" t="str">
        <f>IF(IFERROR(比較地域マスタ!$AE30,"")=0,"",IFERROR(比較地域マスタ!$AE30,""))</f>
        <v>由利本荘市</v>
      </c>
      <c r="AZ95" s="18"/>
      <c r="BA95" s="24">
        <v>24</v>
      </c>
      <c r="BB95" s="24">
        <v>1</v>
      </c>
      <c r="BC95" s="20" t="str">
        <f t="shared" si="24"/>
        <v>05210</v>
      </c>
      <c r="BD95" s="20" t="str">
        <f t="shared" si="25"/>
        <v>由利本荘市</v>
      </c>
      <c r="BE95" s="953">
        <f>VLOOKUP(BC95&amp;"_令和4年度",データシート3!A:AB,MATCH("ea_"&amp;"太陽光（建物系）"&amp;"_年間発電",データシート3!$A$1:$AB$1,0),0)/10^3+VLOOKUP(BC95&amp;"_令和4年度",データシート3!A:AB,MATCH("ea_"&amp;"太陽光（土地系）"&amp;"_年間発電",データシート3!$A$1:$AB$1,0),0)/10^3</f>
        <v>2449547.2879999997</v>
      </c>
      <c r="BF95" s="953">
        <f>VLOOKUP(BC95&amp;"_令和4年度",データシート3!A:AB,MATCH("ea_"&amp;"風力（陸上）"&amp;"_年間発電",データシート3!$A$1:$AB$1,0),0)/10^3</f>
        <v>7475257.4440000001</v>
      </c>
      <c r="BG95" s="953">
        <f>VLOOKUP(BC95&amp;"_令和4年度",データシート3!A:AB,MATCH("ea_"&amp;"中小水（河川）"&amp;"_年間発電",データシート3!$A$1:$AB$1,0),0)/10^3+VLOOKUP(BC95&amp;"_令和4年度",データシート3!A:AB,MATCH("ea_"&amp;"中小水（農業用水路）"&amp;"_年間発電",データシート3!$A$1:$AB$1,0),0)/10^3</f>
        <v>160300.27923775002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6734.4080000000004</v>
      </c>
      <c r="BI95" s="953">
        <f t="shared" si="26"/>
        <v>10091839.419237752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776364.91482138447</v>
      </c>
      <c r="BK95" s="953">
        <f t="shared" si="21"/>
        <v>9315474.504416367</v>
      </c>
      <c r="BL95" s="953">
        <f t="shared" si="22"/>
        <v>0</v>
      </c>
      <c r="BM95" s="953">
        <f t="shared" si="23"/>
        <v>9315474.504416367</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05203</v>
      </c>
      <c r="AY96" s="20" t="str">
        <f>IF(IFERROR(比較地域マスタ!$AE31,"")=0,"",IFERROR(比較地域マスタ!$AE31,""))</f>
        <v>横手市</v>
      </c>
      <c r="AZ96" s="18"/>
      <c r="BA96" s="24">
        <v>25</v>
      </c>
      <c r="BB96" s="24">
        <v>1</v>
      </c>
      <c r="BC96" s="20" t="str">
        <f t="shared" si="24"/>
        <v>05203</v>
      </c>
      <c r="BD96" s="20" t="str">
        <f t="shared" si="25"/>
        <v>横手市</v>
      </c>
      <c r="BE96" s="953">
        <f>VLOOKUP(BC96&amp;"_令和4年度",データシート3!A:AB,MATCH("ea_"&amp;"太陽光（建物系）"&amp;"_年間発電",データシート3!$A$1:$AB$1,0),0)/10^3+VLOOKUP(BC96&amp;"_令和4年度",データシート3!A:AB,MATCH("ea_"&amp;"太陽光（土地系）"&amp;"_年間発電",データシート3!$A$1:$AB$1,0),0)/10^3</f>
        <v>4845547.6869999999</v>
      </c>
      <c r="BF96" s="953">
        <f>VLOOKUP(BC96&amp;"_令和4年度",データシート3!A:AB,MATCH("ea_"&amp;"風力（陸上）"&amp;"_年間発電",データシート3!$A$1:$AB$1,0),0)/10^3</f>
        <v>2094755</v>
      </c>
      <c r="BG96" s="953">
        <f>VLOOKUP(BC96&amp;"_令和4年度",データシート3!A:AB,MATCH("ea_"&amp;"中小水（河川）"&amp;"_年間発電",データシート3!$A$1:$AB$1,0),0)/10^3+VLOOKUP(BC96&amp;"_令和4年度",データシート3!A:AB,MATCH("ea_"&amp;"中小水（農業用水路）"&amp;"_年間発電",データシート3!$A$1:$AB$1,0),0)/10^3</f>
        <v>30438.45295282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286.73200000000008</v>
      </c>
      <c r="BI96" s="953">
        <f t="shared" si="26"/>
        <v>6971027.8719528196</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608670.16117587918</v>
      </c>
      <c r="BK96" s="953">
        <f t="shared" si="21"/>
        <v>6362357.71077694</v>
      </c>
      <c r="BL96" s="953">
        <f t="shared" si="22"/>
        <v>0</v>
      </c>
      <c r="BM96" s="953">
        <f t="shared" si="23"/>
        <v>6362357.71077694</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f>比較地域マスタ!AD32</f>
        <v>0</v>
      </c>
      <c r="AY97" s="20" t="str">
        <f>IF(IFERROR(比較地域マスタ!$AE32,"")=0,"",IFERROR(比較地域マスタ!$AE32,""))</f>
        <v/>
      </c>
      <c r="AZ97" s="18"/>
      <c r="BA97" s="24">
        <v>26</v>
      </c>
      <c r="BB97" s="24">
        <v>1</v>
      </c>
      <c r="BC97" s="20">
        <f t="shared" si="24"/>
        <v>0</v>
      </c>
      <c r="BD97" s="20" t="str">
        <f t="shared" si="25"/>
        <v/>
      </c>
      <c r="BE97" s="953" t="e">
        <f>VLOOKUP(BC97&amp;"_令和4年度",データシート3!A:AB,MATCH("ea_"&amp;"太陽光（建物系）"&amp;"_年間発電",データシート3!$A$1:$AB$1,0),0)/10^3+VLOOKUP(BC97&amp;"_令和4年度",データシート3!A:AB,MATCH("ea_"&amp;"太陽光（土地系）"&amp;"_年間発電",データシート3!$A$1:$AB$1,0),0)/10^3</f>
        <v>#N/A</v>
      </c>
      <c r="BF97" s="953" t="e">
        <f>VLOOKUP(BC97&amp;"_令和4年度",データシート3!A:AB,MATCH("ea_"&amp;"風力（陸上）"&amp;"_年間発電",データシート3!$A$1:$AB$1,0),0)/10^3</f>
        <v>#N/A</v>
      </c>
      <c r="BG97" s="953" t="e">
        <f>VLOOKUP(BC97&amp;"_令和4年度",データシート3!A:AB,MATCH("ea_"&amp;"中小水（河川）"&amp;"_年間発電",データシート3!$A$1:$AB$1,0),0)/10^3+VLOOKUP(BC97&amp;"_令和4年度",データシート3!A:AB,MATCH("ea_"&amp;"中小水（農業用水路）"&amp;"_年間発電",データシート3!$A$1:$AB$1,0),0)/10^3</f>
        <v>#N/A</v>
      </c>
      <c r="BH97" s="953" t="e">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#N/A</v>
      </c>
      <c r="BI97" s="953" t="e">
        <f t="shared" si="26"/>
        <v>#N/A</v>
      </c>
      <c r="BJ97" s="953" t="e">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#N/A</v>
      </c>
      <c r="BK97" s="953" t="e">
        <f t="shared" si="21"/>
        <v>#N/A</v>
      </c>
      <c r="BL97" s="953" t="e">
        <f t="shared" si="22"/>
        <v>#N/A</v>
      </c>
      <c r="BM97" s="953" t="e">
        <f t="shared" si="23"/>
        <v>#N/A</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f>比較地域マスタ!AD33</f>
        <v>0</v>
      </c>
      <c r="AY98" s="20" t="str">
        <f>IF(IFERROR(比較地域マスタ!$AE33,"")=0,"",IFERROR(比較地域マスタ!$AE33,""))</f>
        <v/>
      </c>
      <c r="AZ98" s="18"/>
      <c r="BA98" s="24">
        <v>27</v>
      </c>
      <c r="BB98" s="24">
        <v>1</v>
      </c>
      <c r="BC98" s="20">
        <f t="shared" si="24"/>
        <v>0</v>
      </c>
      <c r="BD98" s="20" t="str">
        <f t="shared" si="25"/>
        <v/>
      </c>
      <c r="BE98" s="953" t="e">
        <f>VLOOKUP(BC98&amp;"_令和4年度",データシート3!A:AB,MATCH("ea_"&amp;"太陽光（建物系）"&amp;"_年間発電",データシート3!$A$1:$AB$1,0),0)/10^3+VLOOKUP(BC98&amp;"_令和4年度",データシート3!A:AB,MATCH("ea_"&amp;"太陽光（土地系）"&amp;"_年間発電",データシート3!$A$1:$AB$1,0),0)/10^3</f>
        <v>#N/A</v>
      </c>
      <c r="BF98" s="953" t="e">
        <f>VLOOKUP(BC98&amp;"_令和4年度",データシート3!A:AB,MATCH("ea_"&amp;"風力（陸上）"&amp;"_年間発電",データシート3!$A$1:$AB$1,0),0)/10^3</f>
        <v>#N/A</v>
      </c>
      <c r="BG98" s="953" t="e">
        <f>VLOOKUP(BC98&amp;"_令和4年度",データシート3!A:AB,MATCH("ea_"&amp;"中小水（河川）"&amp;"_年間発電",データシート3!$A$1:$AB$1,0),0)/10^3+VLOOKUP(BC98&amp;"_令和4年度",データシート3!A:AB,MATCH("ea_"&amp;"中小水（農業用水路）"&amp;"_年間発電",データシート3!$A$1:$AB$1,0),0)/10^3</f>
        <v>#N/A</v>
      </c>
      <c r="BH98" s="953" t="e">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#N/A</v>
      </c>
      <c r="BI98" s="953" t="e">
        <f t="shared" si="26"/>
        <v>#N/A</v>
      </c>
      <c r="BJ98" s="953" t="e">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#N/A</v>
      </c>
      <c r="BK98" s="953" t="e">
        <f t="shared" si="21"/>
        <v>#N/A</v>
      </c>
      <c r="BL98" s="953" t="e">
        <f t="shared" si="22"/>
        <v>#N/A</v>
      </c>
      <c r="BM98" s="953" t="e">
        <f t="shared" si="23"/>
        <v>#N/A</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f>比較地域マスタ!AD34</f>
        <v>0</v>
      </c>
      <c r="AY99" s="20" t="str">
        <f>IF(IFERROR(比較地域マスタ!$AE34,"")=0,"",IFERROR(比較地域マスタ!$AE34,""))</f>
        <v/>
      </c>
      <c r="AZ99" s="18"/>
      <c r="BA99" s="24">
        <v>28</v>
      </c>
      <c r="BB99" s="24">
        <v>1</v>
      </c>
      <c r="BC99" s="20">
        <f t="shared" si="24"/>
        <v>0</v>
      </c>
      <c r="BD99" s="20" t="str">
        <f t="shared" si="25"/>
        <v/>
      </c>
      <c r="BE99" s="953" t="e">
        <f>VLOOKUP(BC99&amp;"_令和4年度",データシート3!A:AB,MATCH("ea_"&amp;"太陽光（建物系）"&amp;"_年間発電",データシート3!$A$1:$AB$1,0),0)/10^3+VLOOKUP(BC99&amp;"_令和4年度",データシート3!A:AB,MATCH("ea_"&amp;"太陽光（土地系）"&amp;"_年間発電",データシート3!$A$1:$AB$1,0),0)/10^3</f>
        <v>#N/A</v>
      </c>
      <c r="BF99" s="953" t="e">
        <f>VLOOKUP(BC99&amp;"_令和4年度",データシート3!A:AB,MATCH("ea_"&amp;"風力（陸上）"&amp;"_年間発電",データシート3!$A$1:$AB$1,0),0)/10^3</f>
        <v>#N/A</v>
      </c>
      <c r="BG99" s="953" t="e">
        <f>VLOOKUP(BC99&amp;"_令和4年度",データシート3!A:AB,MATCH("ea_"&amp;"中小水（河川）"&amp;"_年間発電",データシート3!$A$1:$AB$1,0),0)/10^3+VLOOKUP(BC99&amp;"_令和4年度",データシート3!A:AB,MATCH("ea_"&amp;"中小水（農業用水路）"&amp;"_年間発電",データシート3!$A$1:$AB$1,0),0)/10^3</f>
        <v>#N/A</v>
      </c>
      <c r="BH99" s="953" t="e">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#N/A</v>
      </c>
      <c r="BI99" s="953" t="e">
        <f t="shared" si="26"/>
        <v>#N/A</v>
      </c>
      <c r="BJ99" s="953" t="e">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#N/A</v>
      </c>
      <c r="BK99" s="953" t="e">
        <f t="shared" si="21"/>
        <v>#N/A</v>
      </c>
      <c r="BL99" s="953" t="e">
        <f t="shared" si="22"/>
        <v>#N/A</v>
      </c>
      <c r="BM99" s="953" t="e">
        <f t="shared" si="23"/>
        <v>#N/A</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f>比較地域マスタ!AD35</f>
        <v>0</v>
      </c>
      <c r="AY100" s="20" t="str">
        <f>IF(IFERROR(比較地域マスタ!$AE35,"")=0,"",IFERROR(比較地域マスタ!$AE35,""))</f>
        <v/>
      </c>
      <c r="AZ100" s="18"/>
      <c r="BA100" s="24">
        <v>29</v>
      </c>
      <c r="BB100" s="24">
        <v>1</v>
      </c>
      <c r="BC100" s="20">
        <f t="shared" si="24"/>
        <v>0</v>
      </c>
      <c r="BD100" s="20" t="str">
        <f t="shared" si="25"/>
        <v/>
      </c>
      <c r="BE100" s="953" t="e">
        <f>VLOOKUP(BC100&amp;"_令和4年度",データシート3!A:AB,MATCH("ea_"&amp;"太陽光（建物系）"&amp;"_年間発電",データシート3!$A$1:$AB$1,0),0)/10^3+VLOOKUP(BC100&amp;"_令和4年度",データシート3!A:AB,MATCH("ea_"&amp;"太陽光（土地系）"&amp;"_年間発電",データシート3!$A$1:$AB$1,0),0)/10^3</f>
        <v>#N/A</v>
      </c>
      <c r="BF100" s="953" t="e">
        <f>VLOOKUP(BC100&amp;"_令和4年度",データシート3!A:AB,MATCH("ea_"&amp;"風力（陸上）"&amp;"_年間発電",データシート3!$A$1:$AB$1,0),0)/10^3</f>
        <v>#N/A</v>
      </c>
      <c r="BG100" s="953" t="e">
        <f>VLOOKUP(BC100&amp;"_令和4年度",データシート3!A:AB,MATCH("ea_"&amp;"中小水（河川）"&amp;"_年間発電",データシート3!$A$1:$AB$1,0),0)/10^3+VLOOKUP(BC100&amp;"_令和4年度",データシート3!A:AB,MATCH("ea_"&amp;"中小水（農業用水路）"&amp;"_年間発電",データシート3!$A$1:$AB$1,0),0)/10^3</f>
        <v>#N/A</v>
      </c>
      <c r="BH100" s="953" t="e">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#N/A</v>
      </c>
      <c r="BI100" s="953" t="e">
        <f t="shared" si="26"/>
        <v>#N/A</v>
      </c>
      <c r="BJ100" s="953" t="e">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#N/A</v>
      </c>
      <c r="BK100" s="953" t="e">
        <f t="shared" si="21"/>
        <v>#N/A</v>
      </c>
      <c r="BL100" s="953" t="e">
        <f t="shared" si="22"/>
        <v>#N/A</v>
      </c>
      <c r="BM100" s="953" t="e">
        <f t="shared" si="23"/>
        <v>#N/A</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f>比較地域マスタ!AD36</f>
        <v>0</v>
      </c>
      <c r="AY101" s="20" t="str">
        <f>IF(IFERROR(比較地域マスタ!$AE36,"")=0,"",IFERROR(比較地域マスタ!$AE36,""))</f>
        <v/>
      </c>
      <c r="AZ101" s="18"/>
      <c r="BA101" s="24">
        <v>30</v>
      </c>
      <c r="BB101" s="24">
        <v>1</v>
      </c>
      <c r="BC101" s="20">
        <f t="shared" si="24"/>
        <v>0</v>
      </c>
      <c r="BD101" s="20" t="str">
        <f t="shared" si="25"/>
        <v/>
      </c>
      <c r="BE101" s="953" t="e">
        <f>VLOOKUP(BC101&amp;"_令和4年度",データシート3!A:AB,MATCH("ea_"&amp;"太陽光（建物系）"&amp;"_年間発電",データシート3!$A$1:$AB$1,0),0)/10^3+VLOOKUP(BC101&amp;"_令和4年度",データシート3!A:AB,MATCH("ea_"&amp;"太陽光（土地系）"&amp;"_年間発電",データシート3!$A$1:$AB$1,0),0)/10^3</f>
        <v>#N/A</v>
      </c>
      <c r="BF101" s="953" t="e">
        <f>VLOOKUP(BC101&amp;"_令和4年度",データシート3!A:AB,MATCH("ea_"&amp;"風力（陸上）"&amp;"_年間発電",データシート3!$A$1:$AB$1,0),0)/10^3</f>
        <v>#N/A</v>
      </c>
      <c r="BG101" s="953" t="e">
        <f>VLOOKUP(BC101&amp;"_令和4年度",データシート3!A:AB,MATCH("ea_"&amp;"中小水（河川）"&amp;"_年間発電",データシート3!$A$1:$AB$1,0),0)/10^3+VLOOKUP(BC101&amp;"_令和4年度",データシート3!A:AB,MATCH("ea_"&amp;"中小水（農業用水路）"&amp;"_年間発電",データシート3!$A$1:$AB$1,0),0)/10^3</f>
        <v>#N/A</v>
      </c>
      <c r="BH101" s="953" t="e">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#N/A</v>
      </c>
      <c r="BI101" s="953" t="e">
        <f t="shared" si="26"/>
        <v>#N/A</v>
      </c>
      <c r="BJ101" s="953" t="e">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#N/A</v>
      </c>
      <c r="BK101" s="953" t="e">
        <f t="shared" si="21"/>
        <v>#N/A</v>
      </c>
      <c r="BL101" s="953" t="e">
        <f t="shared" si="22"/>
        <v>#N/A</v>
      </c>
      <c r="BM101" s="953" t="e">
        <f t="shared" si="23"/>
        <v>#N/A</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f>比較地域マスタ!AD37</f>
        <v>0</v>
      </c>
      <c r="AY102" s="20" t="str">
        <f>IF(IFERROR(比較地域マスタ!$AE37,"")=0,"",IFERROR(比較地域マスタ!$AE37,""))</f>
        <v/>
      </c>
      <c r="AZ102" s="18"/>
      <c r="BA102" s="24">
        <v>31</v>
      </c>
      <c r="BB102" s="24">
        <v>1</v>
      </c>
      <c r="BC102" s="20">
        <f t="shared" si="24"/>
        <v>0</v>
      </c>
      <c r="BD102" s="20" t="str">
        <f t="shared" si="25"/>
        <v/>
      </c>
      <c r="BE102" s="953" t="e">
        <f>VLOOKUP(BC102&amp;"_令和4年度",データシート3!A:AB,MATCH("ea_"&amp;"太陽光（建物系）"&amp;"_年間発電",データシート3!$A$1:$AB$1,0),0)/10^3+VLOOKUP(BC102&amp;"_令和4年度",データシート3!A:AB,MATCH("ea_"&amp;"太陽光（土地系）"&amp;"_年間発電",データシート3!$A$1:$AB$1,0),0)/10^3</f>
        <v>#N/A</v>
      </c>
      <c r="BF102" s="953" t="e">
        <f>VLOOKUP(BC102&amp;"_令和4年度",データシート3!A:AB,MATCH("ea_"&amp;"風力（陸上）"&amp;"_年間発電",データシート3!$A$1:$AB$1,0),0)/10^3</f>
        <v>#N/A</v>
      </c>
      <c r="BG102" s="953" t="e">
        <f>VLOOKUP(BC102&amp;"_令和4年度",データシート3!A:AB,MATCH("ea_"&amp;"中小水（河川）"&amp;"_年間発電",データシート3!$A$1:$AB$1,0),0)/10^3+VLOOKUP(BC102&amp;"_令和4年度",データシート3!A:AB,MATCH("ea_"&amp;"中小水（農業用水路）"&amp;"_年間発電",データシート3!$A$1:$AB$1,0),0)/10^3</f>
        <v>#N/A</v>
      </c>
      <c r="BH102" s="953" t="e">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#N/A</v>
      </c>
      <c r="BI102" s="953" t="e">
        <f t="shared" si="26"/>
        <v>#N/A</v>
      </c>
      <c r="BJ102" s="953" t="e">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#N/A</v>
      </c>
      <c r="BK102" s="953" t="e">
        <f t="shared" si="21"/>
        <v>#N/A</v>
      </c>
      <c r="BL102" s="953" t="e">
        <f t="shared" si="22"/>
        <v>#N/A</v>
      </c>
      <c r="BM102" s="953" t="e">
        <f t="shared" si="23"/>
        <v>#N/A</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f>比較地域マスタ!AD38</f>
        <v>0</v>
      </c>
      <c r="AY103" s="20" t="str">
        <f>IF(IFERROR(比較地域マスタ!$AE38,"")=0,"",IFERROR(比較地域マスタ!$AE38,""))</f>
        <v/>
      </c>
      <c r="AZ103" s="18"/>
      <c r="BA103" s="24">
        <v>32</v>
      </c>
      <c r="BB103" s="24">
        <v>1</v>
      </c>
      <c r="BC103" s="20">
        <f t="shared" si="24"/>
        <v>0</v>
      </c>
      <c r="BD103" s="20" t="str">
        <f t="shared" si="25"/>
        <v/>
      </c>
      <c r="BE103" s="953" t="e">
        <f>VLOOKUP(BC103&amp;"_令和4年度",データシート3!A:AB,MATCH("ea_"&amp;"太陽光（建物系）"&amp;"_年間発電",データシート3!$A$1:$AB$1,0),0)/10^3+VLOOKUP(BC103&amp;"_令和4年度",データシート3!A:AB,MATCH("ea_"&amp;"太陽光（土地系）"&amp;"_年間発電",データシート3!$A$1:$AB$1,0),0)/10^3</f>
        <v>#N/A</v>
      </c>
      <c r="BF103" s="953" t="e">
        <f>VLOOKUP(BC103&amp;"_令和4年度",データシート3!A:AB,MATCH("ea_"&amp;"風力（陸上）"&amp;"_年間発電",データシート3!$A$1:$AB$1,0),0)/10^3</f>
        <v>#N/A</v>
      </c>
      <c r="BG103" s="953" t="e">
        <f>VLOOKUP(BC103&amp;"_令和4年度",データシート3!A:AB,MATCH("ea_"&amp;"中小水（河川）"&amp;"_年間発電",データシート3!$A$1:$AB$1,0),0)/10^3+VLOOKUP(BC103&amp;"_令和4年度",データシート3!A:AB,MATCH("ea_"&amp;"中小水（農業用水路）"&amp;"_年間発電",データシート3!$A$1:$AB$1,0),0)/10^3</f>
        <v>#N/A</v>
      </c>
      <c r="BH103" s="953" t="e">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#N/A</v>
      </c>
      <c r="BI103" s="953" t="e">
        <f t="shared" si="26"/>
        <v>#N/A</v>
      </c>
      <c r="BJ103" s="953" t="e">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#N/A</v>
      </c>
      <c r="BK103" s="953" t="e">
        <f t="shared" si="21"/>
        <v>#N/A</v>
      </c>
      <c r="BL103" s="953" t="e">
        <f t="shared" si="22"/>
        <v>#N/A</v>
      </c>
      <c r="BM103" s="953" t="e">
        <f t="shared" si="23"/>
        <v>#N/A</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f>比較地域マスタ!AD39</f>
        <v>0</v>
      </c>
      <c r="AY104" s="20" t="str">
        <f>IF(IFERROR(比較地域マスタ!$AE39,"")=0,"",IFERROR(比較地域マスタ!$AE39,""))</f>
        <v/>
      </c>
      <c r="AZ104" s="18"/>
      <c r="BA104" s="24">
        <v>33</v>
      </c>
      <c r="BB104" s="24">
        <v>1</v>
      </c>
      <c r="BC104" s="20">
        <f t="shared" si="24"/>
        <v>0</v>
      </c>
      <c r="BD104" s="20" t="str">
        <f t="shared" si="25"/>
        <v/>
      </c>
      <c r="BE104" s="953" t="e">
        <f>VLOOKUP(BC104&amp;"_令和4年度",データシート3!A:AB,MATCH("ea_"&amp;"太陽光（建物系）"&amp;"_年間発電",データシート3!$A$1:$AB$1,0),0)/10^3+VLOOKUP(BC104&amp;"_令和4年度",データシート3!A:AB,MATCH("ea_"&amp;"太陽光（土地系）"&amp;"_年間発電",データシート3!$A$1:$AB$1,0),0)/10^3</f>
        <v>#N/A</v>
      </c>
      <c r="BF104" s="953" t="e">
        <f>VLOOKUP(BC104&amp;"_令和4年度",データシート3!A:AB,MATCH("ea_"&amp;"風力（陸上）"&amp;"_年間発電",データシート3!$A$1:$AB$1,0),0)/10^3</f>
        <v>#N/A</v>
      </c>
      <c r="BG104" s="953" t="e">
        <f>VLOOKUP(BC104&amp;"_令和4年度",データシート3!A:AB,MATCH("ea_"&amp;"中小水（河川）"&amp;"_年間発電",データシート3!$A$1:$AB$1,0),0)/10^3+VLOOKUP(BC104&amp;"_令和4年度",データシート3!A:AB,MATCH("ea_"&amp;"中小水（農業用水路）"&amp;"_年間発電",データシート3!$A$1:$AB$1,0),0)/10^3</f>
        <v>#N/A</v>
      </c>
      <c r="BH104" s="953" t="e">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#N/A</v>
      </c>
      <c r="BI104" s="953" t="e">
        <f t="shared" si="26"/>
        <v>#N/A</v>
      </c>
      <c r="BJ104" s="953" t="e">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#N/A</v>
      </c>
      <c r="BK104" s="953" t="e">
        <f t="shared" ref="BK104:BK135" si="27">BI104-BJ104</f>
        <v>#N/A</v>
      </c>
      <c r="BL104" s="953" t="e">
        <f t="shared" ref="BL104:BL135" si="28">IF(BK104&gt;0,0,BK104)</f>
        <v>#N/A</v>
      </c>
      <c r="BM104" s="953" t="e">
        <f t="shared" ref="BM104:BM135" si="29">IF(BK104&gt;0,BK104,0)</f>
        <v>#N/A</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f>比較地域マスタ!AD40</f>
        <v>0</v>
      </c>
      <c r="AY105" s="20" t="str">
        <f>IF(IFERROR(比較地域マスタ!$AE40,"")=0,"",IFERROR(比較地域マスタ!$AE40,""))</f>
        <v/>
      </c>
      <c r="AZ105" s="18"/>
      <c r="BA105" s="24">
        <v>34</v>
      </c>
      <c r="BB105" s="24">
        <v>1</v>
      </c>
      <c r="BC105" s="20">
        <f t="shared" si="24"/>
        <v>0</v>
      </c>
      <c r="BD105" s="20" t="str">
        <f t="shared" si="25"/>
        <v/>
      </c>
      <c r="BE105" s="953" t="e">
        <f>VLOOKUP(BC105&amp;"_令和4年度",データシート3!A:AB,MATCH("ea_"&amp;"太陽光（建物系）"&amp;"_年間発電",データシート3!$A$1:$AB$1,0),0)/10^3+VLOOKUP(BC105&amp;"_令和4年度",データシート3!A:AB,MATCH("ea_"&amp;"太陽光（土地系）"&amp;"_年間発電",データシート3!$A$1:$AB$1,0),0)/10^3</f>
        <v>#N/A</v>
      </c>
      <c r="BF105" s="953" t="e">
        <f>VLOOKUP(BC105&amp;"_令和4年度",データシート3!A:AB,MATCH("ea_"&amp;"風力（陸上）"&amp;"_年間発電",データシート3!$A$1:$AB$1,0),0)/10^3</f>
        <v>#N/A</v>
      </c>
      <c r="BG105" s="953" t="e">
        <f>VLOOKUP(BC105&amp;"_令和4年度",データシート3!A:AB,MATCH("ea_"&amp;"中小水（河川）"&amp;"_年間発電",データシート3!$A$1:$AB$1,0),0)/10^3+VLOOKUP(BC105&amp;"_令和4年度",データシート3!A:AB,MATCH("ea_"&amp;"中小水（農業用水路）"&amp;"_年間発電",データシート3!$A$1:$AB$1,0),0)/10^3</f>
        <v>#N/A</v>
      </c>
      <c r="BH105" s="953" t="e">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#N/A</v>
      </c>
      <c r="BI105" s="953" t="e">
        <f t="shared" si="26"/>
        <v>#N/A</v>
      </c>
      <c r="BJ105" s="953" t="e">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#N/A</v>
      </c>
      <c r="BK105" s="953" t="e">
        <f t="shared" si="27"/>
        <v>#N/A</v>
      </c>
      <c r="BL105" s="953" t="e">
        <f t="shared" si="28"/>
        <v>#N/A</v>
      </c>
      <c r="BM105" s="953" t="e">
        <f t="shared" si="29"/>
        <v>#N/A</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f>比較地域マスタ!AD41</f>
        <v>0</v>
      </c>
      <c r="AY106" s="20" t="str">
        <f>IF(IFERROR(比較地域マスタ!$AE41,"")=0,"",IFERROR(比較地域マスタ!$AE41,""))</f>
        <v/>
      </c>
      <c r="AZ106" s="18"/>
      <c r="BA106" s="24">
        <v>35</v>
      </c>
      <c r="BB106" s="24">
        <v>1</v>
      </c>
      <c r="BC106" s="20">
        <f t="shared" si="24"/>
        <v>0</v>
      </c>
      <c r="BD106" s="20" t="str">
        <f t="shared" si="25"/>
        <v/>
      </c>
      <c r="BE106" s="953" t="e">
        <f>VLOOKUP(BC106&amp;"_令和4年度",データシート3!A:AB,MATCH("ea_"&amp;"太陽光（建物系）"&amp;"_年間発電",データシート3!$A$1:$AB$1,0),0)/10^3+VLOOKUP(BC106&amp;"_令和4年度",データシート3!A:AB,MATCH("ea_"&amp;"太陽光（土地系）"&amp;"_年間発電",データシート3!$A$1:$AB$1,0),0)/10^3</f>
        <v>#N/A</v>
      </c>
      <c r="BF106" s="953" t="e">
        <f>VLOOKUP(BC106&amp;"_令和4年度",データシート3!A:AB,MATCH("ea_"&amp;"風力（陸上）"&amp;"_年間発電",データシート3!$A$1:$AB$1,0),0)/10^3</f>
        <v>#N/A</v>
      </c>
      <c r="BG106" s="953" t="e">
        <f>VLOOKUP(BC106&amp;"_令和4年度",データシート3!A:AB,MATCH("ea_"&amp;"中小水（河川）"&amp;"_年間発電",データシート3!$A$1:$AB$1,0),0)/10^3+VLOOKUP(BC106&amp;"_令和4年度",データシート3!A:AB,MATCH("ea_"&amp;"中小水（農業用水路）"&amp;"_年間発電",データシート3!$A$1:$AB$1,0),0)/10^3</f>
        <v>#N/A</v>
      </c>
      <c r="BH106" s="953" t="e">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#N/A</v>
      </c>
      <c r="BI106" s="953" t="e">
        <f t="shared" si="26"/>
        <v>#N/A</v>
      </c>
      <c r="BJ106" s="953" t="e">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#N/A</v>
      </c>
      <c r="BK106" s="953" t="e">
        <f t="shared" si="27"/>
        <v>#N/A</v>
      </c>
      <c r="BL106" s="953" t="e">
        <f t="shared" si="28"/>
        <v>#N/A</v>
      </c>
      <c r="BM106" s="953" t="e">
        <f t="shared" si="29"/>
        <v>#N/A</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f>比較地域マスタ!AD42</f>
        <v>0</v>
      </c>
      <c r="AY107" s="20" t="str">
        <f>IF(IFERROR(比較地域マスタ!$AE42,"")=0,"",IFERROR(比較地域マスタ!$AE42,""))</f>
        <v/>
      </c>
      <c r="AZ107" s="18"/>
      <c r="BA107" s="24">
        <v>36</v>
      </c>
      <c r="BB107" s="24">
        <v>1</v>
      </c>
      <c r="BC107" s="20">
        <f t="shared" si="24"/>
        <v>0</v>
      </c>
      <c r="BD107" s="20" t="str">
        <f t="shared" si="25"/>
        <v/>
      </c>
      <c r="BE107" s="953" t="e">
        <f>VLOOKUP(BC107&amp;"_令和4年度",データシート3!A:AB,MATCH("ea_"&amp;"太陽光（建物系）"&amp;"_年間発電",データシート3!$A$1:$AB$1,0),0)/10^3+VLOOKUP(BC107&amp;"_令和4年度",データシート3!A:AB,MATCH("ea_"&amp;"太陽光（土地系）"&amp;"_年間発電",データシート3!$A$1:$AB$1,0),0)/10^3</f>
        <v>#N/A</v>
      </c>
      <c r="BF107" s="953" t="e">
        <f>VLOOKUP(BC107&amp;"_令和4年度",データシート3!A:AB,MATCH("ea_"&amp;"風力（陸上）"&amp;"_年間発電",データシート3!$A$1:$AB$1,0),0)/10^3</f>
        <v>#N/A</v>
      </c>
      <c r="BG107" s="953" t="e">
        <f>VLOOKUP(BC107&amp;"_令和4年度",データシート3!A:AB,MATCH("ea_"&amp;"中小水（河川）"&amp;"_年間発電",データシート3!$A$1:$AB$1,0),0)/10^3+VLOOKUP(BC107&amp;"_令和4年度",データシート3!A:AB,MATCH("ea_"&amp;"中小水（農業用水路）"&amp;"_年間発電",データシート3!$A$1:$AB$1,0),0)/10^3</f>
        <v>#N/A</v>
      </c>
      <c r="BH107" s="953" t="e">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#N/A</v>
      </c>
      <c r="BI107" s="953" t="e">
        <f t="shared" si="26"/>
        <v>#N/A</v>
      </c>
      <c r="BJ107" s="953" t="e">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#N/A</v>
      </c>
      <c r="BK107" s="953" t="e">
        <f t="shared" si="27"/>
        <v>#N/A</v>
      </c>
      <c r="BL107" s="953" t="e">
        <f t="shared" si="28"/>
        <v>#N/A</v>
      </c>
      <c r="BM107" s="953" t="e">
        <f t="shared" si="29"/>
        <v>#N/A</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f>比較地域マスタ!AD43</f>
        <v>0</v>
      </c>
      <c r="AY108" s="20" t="str">
        <f>IF(IFERROR(比較地域マスタ!$AE43,"")=0,"",IFERROR(比較地域マスタ!$AE43,""))</f>
        <v/>
      </c>
      <c r="AZ108" s="18"/>
      <c r="BA108" s="24">
        <v>37</v>
      </c>
      <c r="BB108" s="24">
        <v>1</v>
      </c>
      <c r="BC108" s="20">
        <f t="shared" si="24"/>
        <v>0</v>
      </c>
      <c r="BD108" s="20" t="str">
        <f t="shared" si="25"/>
        <v/>
      </c>
      <c r="BE108" s="953" t="e">
        <f>VLOOKUP(BC108&amp;"_令和4年度",データシート3!A:AB,MATCH("ea_"&amp;"太陽光（建物系）"&amp;"_年間発電",データシート3!$A$1:$AB$1,0),0)/10^3+VLOOKUP(BC108&amp;"_令和4年度",データシート3!A:AB,MATCH("ea_"&amp;"太陽光（土地系）"&amp;"_年間発電",データシート3!$A$1:$AB$1,0),0)/10^3</f>
        <v>#N/A</v>
      </c>
      <c r="BF108" s="953" t="e">
        <f>VLOOKUP(BC108&amp;"_令和4年度",データシート3!A:AB,MATCH("ea_"&amp;"風力（陸上）"&amp;"_年間発電",データシート3!$A$1:$AB$1,0),0)/10^3</f>
        <v>#N/A</v>
      </c>
      <c r="BG108" s="953" t="e">
        <f>VLOOKUP(BC108&amp;"_令和4年度",データシート3!A:AB,MATCH("ea_"&amp;"中小水（河川）"&amp;"_年間発電",データシート3!$A$1:$AB$1,0),0)/10^3+VLOOKUP(BC108&amp;"_令和4年度",データシート3!A:AB,MATCH("ea_"&amp;"中小水（農業用水路）"&amp;"_年間発電",データシート3!$A$1:$AB$1,0),0)/10^3</f>
        <v>#N/A</v>
      </c>
      <c r="BH108" s="953" t="e">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#N/A</v>
      </c>
      <c r="BI108" s="953" t="e">
        <f t="shared" si="26"/>
        <v>#N/A</v>
      </c>
      <c r="BJ108" s="953" t="e">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#N/A</v>
      </c>
      <c r="BK108" s="953" t="e">
        <f t="shared" si="27"/>
        <v>#N/A</v>
      </c>
      <c r="BL108" s="953" t="e">
        <f t="shared" si="28"/>
        <v>#N/A</v>
      </c>
      <c r="BM108" s="953" t="e">
        <f t="shared" si="29"/>
        <v>#N/A</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f>比較地域マスタ!AD44</f>
        <v>0</v>
      </c>
      <c r="AY109" s="20" t="str">
        <f>IF(IFERROR(比較地域マスタ!$AE44,"")=0,"",IFERROR(比較地域マスタ!$AE44,""))</f>
        <v/>
      </c>
      <c r="AZ109" s="18"/>
      <c r="BA109" s="24">
        <v>38</v>
      </c>
      <c r="BB109" s="24">
        <v>1</v>
      </c>
      <c r="BC109" s="20">
        <f t="shared" si="24"/>
        <v>0</v>
      </c>
      <c r="BD109" s="20" t="str">
        <f t="shared" si="25"/>
        <v/>
      </c>
      <c r="BE109" s="953" t="e">
        <f>VLOOKUP(BC109&amp;"_令和4年度",データシート3!A:AB,MATCH("ea_"&amp;"太陽光（建物系）"&amp;"_年間発電",データシート3!$A$1:$AB$1,0),0)/10^3+VLOOKUP(BC109&amp;"_令和4年度",データシート3!A:AB,MATCH("ea_"&amp;"太陽光（土地系）"&amp;"_年間発電",データシート3!$A$1:$AB$1,0),0)/10^3</f>
        <v>#N/A</v>
      </c>
      <c r="BF109" s="953" t="e">
        <f>VLOOKUP(BC109&amp;"_令和4年度",データシート3!A:AB,MATCH("ea_"&amp;"風力（陸上）"&amp;"_年間発電",データシート3!$A$1:$AB$1,0),0)/10^3</f>
        <v>#N/A</v>
      </c>
      <c r="BG109" s="953" t="e">
        <f>VLOOKUP(BC109&amp;"_令和4年度",データシート3!A:AB,MATCH("ea_"&amp;"中小水（河川）"&amp;"_年間発電",データシート3!$A$1:$AB$1,0),0)/10^3+VLOOKUP(BC109&amp;"_令和4年度",データシート3!A:AB,MATCH("ea_"&amp;"中小水（農業用水路）"&amp;"_年間発電",データシート3!$A$1:$AB$1,0),0)/10^3</f>
        <v>#N/A</v>
      </c>
      <c r="BH109" s="953" t="e">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#N/A</v>
      </c>
      <c r="BI109" s="953" t="e">
        <f t="shared" si="26"/>
        <v>#N/A</v>
      </c>
      <c r="BJ109" s="953" t="e">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#N/A</v>
      </c>
      <c r="BK109" s="953" t="e">
        <f t="shared" si="27"/>
        <v>#N/A</v>
      </c>
      <c r="BL109" s="953" t="e">
        <f t="shared" si="28"/>
        <v>#N/A</v>
      </c>
      <c r="BM109" s="953" t="e">
        <f t="shared" si="29"/>
        <v>#N/A</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f>比較地域マスタ!AD45</f>
        <v>0</v>
      </c>
      <c r="AY110" s="20" t="str">
        <f>IF(IFERROR(比較地域マスタ!$AE45,"")=0,"",IFERROR(比較地域マスタ!$AE45,""))</f>
        <v/>
      </c>
      <c r="AZ110" s="18"/>
      <c r="BA110" s="24">
        <v>39</v>
      </c>
      <c r="BB110" s="24">
        <v>1</v>
      </c>
      <c r="BC110" s="20">
        <f t="shared" si="24"/>
        <v>0</v>
      </c>
      <c r="BD110" s="20" t="str">
        <f t="shared" si="25"/>
        <v/>
      </c>
      <c r="BE110" s="953" t="e">
        <f>VLOOKUP(BC110&amp;"_令和4年度",データシート3!A:AB,MATCH("ea_"&amp;"太陽光（建物系）"&amp;"_年間発電",データシート3!$A$1:$AB$1,0),0)/10^3+VLOOKUP(BC110&amp;"_令和4年度",データシート3!A:AB,MATCH("ea_"&amp;"太陽光（土地系）"&amp;"_年間発電",データシート3!$A$1:$AB$1,0),0)/10^3</f>
        <v>#N/A</v>
      </c>
      <c r="BF110" s="953" t="e">
        <f>VLOOKUP(BC110&amp;"_令和4年度",データシート3!A:AB,MATCH("ea_"&amp;"風力（陸上）"&amp;"_年間発電",データシート3!$A$1:$AB$1,0),0)/10^3</f>
        <v>#N/A</v>
      </c>
      <c r="BG110" s="953" t="e">
        <f>VLOOKUP(BC110&amp;"_令和4年度",データシート3!A:AB,MATCH("ea_"&amp;"中小水（河川）"&amp;"_年間発電",データシート3!$A$1:$AB$1,0),0)/10^3+VLOOKUP(BC110&amp;"_令和4年度",データシート3!A:AB,MATCH("ea_"&amp;"中小水（農業用水路）"&amp;"_年間発電",データシート3!$A$1:$AB$1,0),0)/10^3</f>
        <v>#N/A</v>
      </c>
      <c r="BH110" s="953" t="e">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#N/A</v>
      </c>
      <c r="BI110" s="953" t="e">
        <f t="shared" si="26"/>
        <v>#N/A</v>
      </c>
      <c r="BJ110" s="953" t="e">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#N/A</v>
      </c>
      <c r="BK110" s="953" t="e">
        <f t="shared" si="27"/>
        <v>#N/A</v>
      </c>
      <c r="BL110" s="953" t="e">
        <f t="shared" si="28"/>
        <v>#N/A</v>
      </c>
      <c r="BM110" s="953" t="e">
        <f t="shared" si="29"/>
        <v>#N/A</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f>比較地域マスタ!AD46</f>
        <v>0</v>
      </c>
      <c r="AY111" s="20" t="str">
        <f>IF(IFERROR(比較地域マスタ!$AE46,"")=0,"",IFERROR(比較地域マスタ!$AE46,""))</f>
        <v/>
      </c>
      <c r="AZ111" s="18"/>
      <c r="BA111" s="24">
        <v>40</v>
      </c>
      <c r="BB111" s="24">
        <v>1</v>
      </c>
      <c r="BC111" s="20">
        <f t="shared" si="24"/>
        <v>0</v>
      </c>
      <c r="BD111" s="20" t="str">
        <f t="shared" si="25"/>
        <v/>
      </c>
      <c r="BE111" s="953" t="e">
        <f>VLOOKUP(BC111&amp;"_令和4年度",データシート3!A:AB,MATCH("ea_"&amp;"太陽光（建物系）"&amp;"_年間発電",データシート3!$A$1:$AB$1,0),0)/10^3+VLOOKUP(BC111&amp;"_令和4年度",データシート3!A:AB,MATCH("ea_"&amp;"太陽光（土地系）"&amp;"_年間発電",データシート3!$A$1:$AB$1,0),0)/10^3</f>
        <v>#N/A</v>
      </c>
      <c r="BF111" s="953" t="e">
        <f>VLOOKUP(BC111&amp;"_令和4年度",データシート3!A:AB,MATCH("ea_"&amp;"風力（陸上）"&amp;"_年間発電",データシート3!$A$1:$AB$1,0),0)/10^3</f>
        <v>#N/A</v>
      </c>
      <c r="BG111" s="953" t="e">
        <f>VLOOKUP(BC111&amp;"_令和4年度",データシート3!A:AB,MATCH("ea_"&amp;"中小水（河川）"&amp;"_年間発電",データシート3!$A$1:$AB$1,0),0)/10^3+VLOOKUP(BC111&amp;"_令和4年度",データシート3!A:AB,MATCH("ea_"&amp;"中小水（農業用水路）"&amp;"_年間発電",データシート3!$A$1:$AB$1,0),0)/10^3</f>
        <v>#N/A</v>
      </c>
      <c r="BH111" s="953" t="e">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#N/A</v>
      </c>
      <c r="BI111" s="953" t="e">
        <f t="shared" si="26"/>
        <v>#N/A</v>
      </c>
      <c r="BJ111" s="953" t="e">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#N/A</v>
      </c>
      <c r="BK111" s="953" t="e">
        <f t="shared" si="27"/>
        <v>#N/A</v>
      </c>
      <c r="BL111" s="953" t="e">
        <f t="shared" si="28"/>
        <v>#N/A</v>
      </c>
      <c r="BM111" s="953" t="e">
        <f t="shared" si="29"/>
        <v>#N/A</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北秋田市</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05213</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5</v>
      </c>
      <c r="H7" s="786">
        <f t="shared" si="2"/>
        <v>6</v>
      </c>
      <c r="I7" s="786">
        <f t="shared" si="2"/>
        <v>6</v>
      </c>
      <c r="J7" s="786">
        <f t="shared" si="2"/>
        <v>6</v>
      </c>
      <c r="K7" s="787">
        <f t="shared" si="2"/>
        <v>6</v>
      </c>
      <c r="L7" s="787">
        <f t="shared" si="2"/>
        <v>5</v>
      </c>
      <c r="M7" s="787">
        <f t="shared" si="2"/>
        <v>6</v>
      </c>
      <c r="N7" s="787">
        <f t="shared" si="2"/>
        <v>5</v>
      </c>
      <c r="O7" s="787">
        <f>SUM(O8:O13)</f>
        <v>6</v>
      </c>
      <c r="P7" s="787">
        <f t="shared" si="2"/>
        <v>6</v>
      </c>
      <c r="Q7" s="788">
        <f>SUM(Q8:Q13)</f>
        <v>6</v>
      </c>
      <c r="R7" s="1028">
        <f t="shared" si="2"/>
        <v>35.43</v>
      </c>
      <c r="S7" s="1029">
        <f t="shared" si="2"/>
        <v>40.085999999999999</v>
      </c>
      <c r="T7" s="1029">
        <f t="shared" si="2"/>
        <v>42.79</v>
      </c>
      <c r="U7" s="1029">
        <f t="shared" si="2"/>
        <v>39.721000000000004</v>
      </c>
      <c r="V7" s="1029">
        <f t="shared" si="2"/>
        <v>38.350999999999999</v>
      </c>
      <c r="W7" s="1029">
        <f t="shared" si="2"/>
        <v>30.434000000000001</v>
      </c>
      <c r="X7" s="1029">
        <f t="shared" si="2"/>
        <v>38.350999999999999</v>
      </c>
      <c r="Y7" s="1029">
        <f t="shared" si="2"/>
        <v>31.687000000000001</v>
      </c>
      <c r="Z7" s="1029">
        <f>SUM(Z8:Z13)</f>
        <v>38.494</v>
      </c>
      <c r="AA7" s="1029">
        <f>SUM(AA8:AA13)</f>
        <v>36.468000000000004</v>
      </c>
      <c r="AB7" s="1030">
        <f t="shared" si="2"/>
        <v>32.370000000000005</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2</v>
      </c>
      <c r="H9" s="803">
        <f>VLOOKUP($D$3&amp;"_"&amp;H$3,データシート1!$A:$BT,MATCH($G$2&amp;"_"&amp;$C9,データシート1!$A$1:$BT$1,0),0)</f>
        <v>2</v>
      </c>
      <c r="I9" s="803">
        <f>VLOOKUP($D$3&amp;"_"&amp;I$3,データシート1!$A:$BT,MATCH($G$2&amp;"_"&amp;$C9,データシート1!$A$1:$BT$1,0),0)</f>
        <v>2</v>
      </c>
      <c r="J9" s="803">
        <f>VLOOKUP($D$3&amp;"_"&amp;J$3,データシート1!$A:$BT,MATCH($G$2&amp;"_"&amp;$C9,データシート1!$A$1:$BT$1,0),0)</f>
        <v>2</v>
      </c>
      <c r="K9" s="804">
        <f>VLOOKUP($D$3&amp;"_"&amp;K$3,データシート1!$A:$BT,MATCH($G$2&amp;"_"&amp;$C9,データシート1!$A$1:$BT$1,0),0)</f>
        <v>2</v>
      </c>
      <c r="L9" s="804">
        <f>VLOOKUP($D$3&amp;"_"&amp;L$3,データシート1!$A:$BT,MATCH($G$2&amp;"_"&amp;$C9,データシート1!$A$1:$BT$1,0),0)</f>
        <v>2</v>
      </c>
      <c r="M9" s="804">
        <f>VLOOKUP($D$3&amp;"_"&amp;M$3,データシート1!$A:$BT,MATCH($G$2&amp;"_"&amp;$C9,データシート1!$A$1:$BT$1,0),0)</f>
        <v>2</v>
      </c>
      <c r="N9" s="804">
        <f>VLOOKUP($D$3&amp;"_"&amp;N$3,データシート1!$A:$BT,MATCH($G$2&amp;"_"&amp;$C9,データシート1!$A$1:$BT$1,0),0)</f>
        <v>2</v>
      </c>
      <c r="O9" s="804">
        <f>VLOOKUP($D$3&amp;"_"&amp;O$3,データシート1!$A:$BT,MATCH($G$2&amp;"_"&amp;$C9,データシート1!$A$1:$BT$1,0),0)</f>
        <v>2</v>
      </c>
      <c r="P9" s="804">
        <f>VLOOKUP($D$3&amp;"_"&amp;P$3,データシート1!$A:$BT,MATCH($G$2&amp;"_"&amp;$C9,データシート1!$A$1:$BT$1,0),0)</f>
        <v>2</v>
      </c>
      <c r="Q9" s="805">
        <f>VLOOKUP($D$3&amp;"_"&amp;Q$3,データシート1!$A:$BT,MATCH($G$2&amp;"_"&amp;$C9,データシート1!$A$1:$BT$1,0),0)</f>
        <v>2</v>
      </c>
      <c r="R9" s="1034">
        <f>VLOOKUP($D$3&amp;"_"&amp;R$3,データシート1!$A:$BT,MATCH($R$2&amp;"_"&amp;$C9,データシート1!$A$1:$BT$1,0),0)</f>
        <v>15.789</v>
      </c>
      <c r="S9" s="1035">
        <f>VLOOKUP($D$3&amp;"_"&amp;S$3,データシート1!$A:$BT,MATCH($R$2&amp;"_"&amp;$C9,データシート1!$A$1:$BT$1,0),0)</f>
        <v>15.676</v>
      </c>
      <c r="T9" s="1035">
        <f>VLOOKUP($D$3&amp;"_"&amp;T$3,データシート1!$A:$BT,MATCH($R$2&amp;"_"&amp;$C9,データシート1!$A$1:$BT$1,0),0)</f>
        <v>15.554</v>
      </c>
      <c r="U9" s="1035">
        <f>VLOOKUP($D$3&amp;"_"&amp;U$3,データシート1!$A:$BT,MATCH($R$2&amp;"_"&amp;$C9,データシート1!$A$1:$BT$1,0),0)</f>
        <v>15.128</v>
      </c>
      <c r="V9" s="1035">
        <f>VLOOKUP($D$3&amp;"_"&amp;V$3,データシート1!$A:$BT,MATCH($R$2&amp;"_"&amp;$C9,データシート1!$A$1:$BT$1,0),0)</f>
        <v>15.259</v>
      </c>
      <c r="W9" s="1035">
        <f>VLOOKUP($D$3&amp;"_"&amp;W$3,データシート1!$A:$BT,MATCH($R$2&amp;"_"&amp;$C9,データシート1!$A$1:$BT$1,0),0)</f>
        <v>15.615</v>
      </c>
      <c r="X9" s="1035">
        <f>VLOOKUP($D$3&amp;"_"&amp;X$3,データシート1!$A:$BT,MATCH($R$2&amp;"_"&amp;$C9,データシート1!$A$1:$BT$1,0),0)</f>
        <v>15.571999999999999</v>
      </c>
      <c r="Y9" s="1035">
        <f>VLOOKUP($D$3&amp;"_"&amp;Y$3,データシート1!$A:$BT,MATCH($R$2&amp;"_"&amp;$C9,データシート1!$A$1:$BT$1,0),0)</f>
        <v>15.327999999999999</v>
      </c>
      <c r="Z9" s="1035">
        <f>VLOOKUP($D$3&amp;"_"&amp;Z$3,データシート1!$A:$BT,MATCH($R$2&amp;"_"&amp;$C9,データシート1!$A$1:$BT$1,0),0)</f>
        <v>14.683999999999999</v>
      </c>
      <c r="AA9" s="1035">
        <f>VLOOKUP($D$3&amp;"_"&amp;AA$3,データシート1!$A:$BT,MATCH($R$2&amp;"_"&amp;$C9,データシート1!$A$1:$BT$1,0),0)</f>
        <v>13.616</v>
      </c>
      <c r="AB9" s="1036">
        <f>VLOOKUP($D$3&amp;"_"&amp;AB$3,データシート1!$A:$BT,MATCH($R$2&amp;"_"&amp;$C9,データシート1!$A$1:$BT$1,0),0)</f>
        <v>12.387</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3</v>
      </c>
      <c r="H10" s="803">
        <f>VLOOKUP($D$3&amp;"_"&amp;H$3,データシート1!$A:$BT,MATCH($G$2&amp;"_"&amp;$C10,データシート1!$A$1:$BT$1,0),0)</f>
        <v>3</v>
      </c>
      <c r="I10" s="803">
        <f>VLOOKUP($D$3&amp;"_"&amp;I$3,データシート1!$A:$BT,MATCH($G$2&amp;"_"&amp;$C10,データシート1!$A$1:$BT$1,0),0)</f>
        <v>3</v>
      </c>
      <c r="J10" s="803">
        <f>VLOOKUP($D$3&amp;"_"&amp;J$3,データシート1!$A:$BT,MATCH($G$2&amp;"_"&amp;$C10,データシート1!$A$1:$BT$1,0),0)</f>
        <v>3</v>
      </c>
      <c r="K10" s="804">
        <f>VLOOKUP($D$3&amp;"_"&amp;K$3,データシート1!$A:$BT,MATCH($G$2&amp;"_"&amp;$C10,データシート1!$A$1:$BT$1,0),0)</f>
        <v>3</v>
      </c>
      <c r="L10" s="804">
        <f>VLOOKUP($D$3&amp;"_"&amp;L$3,データシート1!$A:$BT,MATCH($G$2&amp;"_"&amp;$C10,データシート1!$A$1:$BT$1,0),0)</f>
        <v>2</v>
      </c>
      <c r="M10" s="804">
        <f>VLOOKUP($D$3&amp;"_"&amp;M$3,データシート1!$A:$BT,MATCH($G$2&amp;"_"&amp;$C10,データシート1!$A$1:$BT$1,0),0)</f>
        <v>3</v>
      </c>
      <c r="N10" s="804">
        <f>VLOOKUP($D$3&amp;"_"&amp;N$3,データシート1!$A:$BT,MATCH($G$2&amp;"_"&amp;$C10,データシート1!$A$1:$BT$1,0),0)</f>
        <v>2</v>
      </c>
      <c r="O10" s="804">
        <f>VLOOKUP($D$3&amp;"_"&amp;O$3,データシート1!$A:$BT,MATCH($G$2&amp;"_"&amp;$C10,データシート1!$A$1:$BT$1,0),0)</f>
        <v>3</v>
      </c>
      <c r="P10" s="804">
        <f>VLOOKUP($D$3&amp;"_"&amp;P$3,データシート1!$A:$BT,MATCH($G$2&amp;"_"&amp;$C10,データシート1!$A$1:$BT$1,0),0)</f>
        <v>3</v>
      </c>
      <c r="Q10" s="805">
        <f>VLOOKUP($D$3&amp;"_"&amp;Q$3,データシート1!$A:$BT,MATCH($G$2&amp;"_"&amp;$C10,データシート1!$A$1:$BT$1,0),0)</f>
        <v>3</v>
      </c>
      <c r="R10" s="1034">
        <f>VLOOKUP($D$3&amp;"_"&amp;R$3,データシート1!$A:$BT,MATCH($R$2&amp;"_"&amp;$C10,データシート1!$A$1:$BT$1,0),0)</f>
        <v>19.640999999999998</v>
      </c>
      <c r="S10" s="1035">
        <f>VLOOKUP($D$3&amp;"_"&amp;S$3,データシート1!$A:$BT,MATCH($R$2&amp;"_"&amp;$C10,データシート1!$A$1:$BT$1,0),0)</f>
        <v>20.577999999999999</v>
      </c>
      <c r="T10" s="1035">
        <f>VLOOKUP($D$3&amp;"_"&amp;T$3,データシート1!$A:$BT,MATCH($R$2&amp;"_"&amp;$C10,データシート1!$A$1:$BT$1,0),0)</f>
        <v>22.946999999999999</v>
      </c>
      <c r="U10" s="1035">
        <f>VLOOKUP($D$3&amp;"_"&amp;U$3,データシート1!$A:$BT,MATCH($R$2&amp;"_"&amp;$C10,データシート1!$A$1:$BT$1,0),0)</f>
        <v>20.2</v>
      </c>
      <c r="V10" s="1035">
        <f>VLOOKUP($D$3&amp;"_"&amp;V$3,データシート1!$A:$BT,MATCH($R$2&amp;"_"&amp;$C10,データシート1!$A$1:$BT$1,0),0)</f>
        <v>18.754999999999999</v>
      </c>
      <c r="W10" s="1035">
        <f>VLOOKUP($D$3&amp;"_"&amp;W$3,データシート1!$A:$BT,MATCH($R$2&amp;"_"&amp;$C10,データシート1!$A$1:$BT$1,0),0)</f>
        <v>10.606</v>
      </c>
      <c r="X10" s="1035">
        <f>VLOOKUP($D$3&amp;"_"&amp;X$3,データシート1!$A:$BT,MATCH($R$2&amp;"_"&amp;$C10,データシート1!$A$1:$BT$1,0),0)</f>
        <v>18.957000000000001</v>
      </c>
      <c r="Y10" s="1035">
        <f>VLOOKUP($D$3&amp;"_"&amp;Y$3,データシート1!$A:$BT,MATCH($R$2&amp;"_"&amp;$C10,データシート1!$A$1:$BT$1,0),0)</f>
        <v>12.007</v>
      </c>
      <c r="Z10" s="1035">
        <f>VLOOKUP($D$3&amp;"_"&amp;Z$3,データシート1!$A:$BT,MATCH($R$2&amp;"_"&amp;$C10,データシート1!$A$1:$BT$1,0),0)</f>
        <v>19.748999999999999</v>
      </c>
      <c r="AA10" s="1035">
        <f>VLOOKUP($D$3&amp;"_"&amp;AA$3,データシート1!$A:$BT,MATCH($R$2&amp;"_"&amp;$C10,データシート1!$A$1:$BT$1,0),0)</f>
        <v>18.806999999999999</v>
      </c>
      <c r="AB10" s="1036">
        <f>VLOOKUP($D$3&amp;"_"&amp;AB$3,データシート1!$A:$BT,MATCH($R$2&amp;"_"&amp;$C10,データシート1!$A$1:$BT$1,0),0)</f>
        <v>15.945</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1</v>
      </c>
      <c r="I11" s="803">
        <f>VLOOKUP($D$3&amp;"_"&amp;I$3,データシート1!$A:$BT,MATCH($G$2&amp;"_"&amp;$C11,データシート1!$A$1:$BT$1,0),0)</f>
        <v>1</v>
      </c>
      <c r="J11" s="803">
        <f>VLOOKUP($D$3&amp;"_"&amp;J$3,データシート1!$A:$BT,MATCH($G$2&amp;"_"&amp;$C11,データシート1!$A$1:$BT$1,0),0)</f>
        <v>1</v>
      </c>
      <c r="K11" s="804">
        <f>VLOOKUP($D$3&amp;"_"&amp;K$3,データシート1!$A:$BT,MATCH($G$2&amp;"_"&amp;$C11,データシート1!$A$1:$BT$1,0),0)</f>
        <v>1</v>
      </c>
      <c r="L11" s="804">
        <f>VLOOKUP($D$3&amp;"_"&amp;L$3,データシート1!$A:$BT,MATCH($G$2&amp;"_"&amp;$C11,データシート1!$A$1:$BT$1,0),0)</f>
        <v>1</v>
      </c>
      <c r="M11" s="804">
        <f>VLOOKUP($D$3&amp;"_"&amp;M$3,データシート1!$A:$BT,MATCH($G$2&amp;"_"&amp;$C11,データシート1!$A$1:$BT$1,0),0)</f>
        <v>1</v>
      </c>
      <c r="N11" s="804">
        <f>VLOOKUP($D$3&amp;"_"&amp;N$3,データシート1!$A:$BT,MATCH($G$2&amp;"_"&amp;$C11,データシート1!$A$1:$BT$1,0),0)</f>
        <v>1</v>
      </c>
      <c r="O11" s="804">
        <f>VLOOKUP($D$3&amp;"_"&amp;O$3,データシート1!$A:$BT,MATCH($G$2&amp;"_"&amp;$C11,データシート1!$A$1:$BT$1,0),0)</f>
        <v>1</v>
      </c>
      <c r="P11" s="804">
        <f>VLOOKUP($D$3&amp;"_"&amp;P$3,データシート1!$A:$BT,MATCH($G$2&amp;"_"&amp;$C11,データシート1!$A$1:$BT$1,0),0)</f>
        <v>1</v>
      </c>
      <c r="Q11" s="805">
        <f>VLOOKUP($D$3&amp;"_"&amp;Q$3,データシート1!$A:$BT,MATCH($G$2&amp;"_"&amp;$C11,データシート1!$A$1:$BT$1,0),0)</f>
        <v>1</v>
      </c>
      <c r="R11" s="1034">
        <f>VLOOKUP($D$3&amp;"_"&amp;R$3,データシート1!$A:$BT,MATCH($R$2&amp;"_"&amp;$C11,データシート1!$A$1:$BT$1,0),0)</f>
        <v>0</v>
      </c>
      <c r="S11" s="1035">
        <f>VLOOKUP($D$3&amp;"_"&amp;S$3,データシート1!$A:$BT,MATCH($R$2&amp;"_"&amp;$C11,データシート1!$A$1:$BT$1,0),0)</f>
        <v>3.8319999999999999</v>
      </c>
      <c r="T11" s="1035">
        <f>VLOOKUP($D$3&amp;"_"&amp;T$3,データシート1!$A:$BT,MATCH($R$2&amp;"_"&amp;$C11,データシート1!$A$1:$BT$1,0),0)</f>
        <v>4.2889999999999997</v>
      </c>
      <c r="U11" s="1035">
        <f>VLOOKUP($D$3&amp;"_"&amp;U$3,データシート1!$A:$BT,MATCH($R$2&amp;"_"&amp;$C11,データシート1!$A$1:$BT$1,0),0)</f>
        <v>4.3929999999999998</v>
      </c>
      <c r="V11" s="1035">
        <f>VLOOKUP($D$3&amp;"_"&amp;V$3,データシート1!$A:$BT,MATCH($R$2&amp;"_"&amp;$C11,データシート1!$A$1:$BT$1,0),0)</f>
        <v>4.3369999999999997</v>
      </c>
      <c r="W11" s="1035">
        <f>VLOOKUP($D$3&amp;"_"&amp;W$3,データシート1!$A:$BT,MATCH($R$2&amp;"_"&amp;$C11,データシート1!$A$1:$BT$1,0),0)</f>
        <v>4.2130000000000001</v>
      </c>
      <c r="X11" s="1035">
        <f>VLOOKUP($D$3&amp;"_"&amp;X$3,データシート1!$A:$BT,MATCH($R$2&amp;"_"&amp;$C11,データシート1!$A$1:$BT$1,0),0)</f>
        <v>3.8220000000000001</v>
      </c>
      <c r="Y11" s="1035">
        <f>VLOOKUP($D$3&amp;"_"&amp;Y$3,データシート1!$A:$BT,MATCH($R$2&amp;"_"&amp;$C11,データシート1!$A$1:$BT$1,0),0)</f>
        <v>4.3520000000000003</v>
      </c>
      <c r="Z11" s="1035">
        <f>VLOOKUP($D$3&amp;"_"&amp;Z$3,データシート1!$A:$BT,MATCH($R$2&amp;"_"&amp;$C11,データシート1!$A$1:$BT$1,0),0)</f>
        <v>4.0609999999999999</v>
      </c>
      <c r="AA11" s="1035">
        <f>VLOOKUP($D$3&amp;"_"&amp;AA$3,データシート1!$A:$BT,MATCH($R$2&amp;"_"&amp;$C11,データシート1!$A$1:$BT$1,0),0)</f>
        <v>4.0449999999999999</v>
      </c>
      <c r="AB11" s="1036">
        <f>VLOOKUP($D$3&amp;"_"&amp;AB$3,データシート1!$A:$BT,MATCH($R$2&amp;"_"&amp;$C11,データシート1!$A$1:$BT$1,0),0)</f>
        <v>4.0380000000000003</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2</v>
      </c>
      <c r="H20" s="829">
        <f>VLOOKUP($D$3&amp;"_"&amp;H$3,データシート2!$A:$SI,MATCH($G$2&amp;"_"&amp;$B20,データシート2!$A$1:$SI$1,0),0)</f>
        <v>2</v>
      </c>
      <c r="I20" s="829">
        <f>VLOOKUP($D$3&amp;"_"&amp;I$3,データシート2!$A:$SI,MATCH($G$2&amp;"_"&amp;$B20,データシート2!$A$1:$SI$1,0),0)</f>
        <v>2</v>
      </c>
      <c r="J20" s="829">
        <f>VLOOKUP($D$3&amp;"_"&amp;J$3,データシート2!$A:$SI,MATCH($G$2&amp;"_"&amp;$B20,データシート2!$A$1:$SI$1,0),0)</f>
        <v>2</v>
      </c>
      <c r="K20" s="830">
        <f>VLOOKUP($D$3&amp;"_"&amp;K$3,データシート2!$A:$SI,MATCH($G$2&amp;"_"&amp;$B20,データシート2!$A$1:$SI$1,0),0)</f>
        <v>2</v>
      </c>
      <c r="L20" s="830">
        <f>VLOOKUP($D$3&amp;"_"&amp;L$3,データシート2!$A:$SI,MATCH($G$2&amp;"_"&amp;$B20,データシート2!$A$1:$SI$1,0),0)</f>
        <v>2</v>
      </c>
      <c r="M20" s="830">
        <f>VLOOKUP($D$3&amp;"_"&amp;M$3,データシート2!$A:$SI,MATCH($G$2&amp;"_"&amp;$B20,データシート2!$A$1:$SI$1,0),0)</f>
        <v>2</v>
      </c>
      <c r="N20" s="830">
        <f>VLOOKUP($D$3&amp;"_"&amp;N$3,データシート2!$A:$SI,MATCH($G$2&amp;"_"&amp;$B20,データシート2!$A$1:$SI$1,0),0)</f>
        <v>2</v>
      </c>
      <c r="O20" s="830">
        <f>VLOOKUP($D$3&amp;"_"&amp;O$3,データシート2!$A:$SI,MATCH($G$2&amp;"_"&amp;$B20,データシート2!$A$1:$SI$1,0),0)</f>
        <v>2</v>
      </c>
      <c r="P20" s="830">
        <f>VLOOKUP($D$3&amp;"_"&amp;P$3,データシート2!$A:$SI,MATCH($G$2&amp;"_"&amp;$B20,データシート2!$A$1:$SI$1,0),0)</f>
        <v>2</v>
      </c>
      <c r="Q20" s="831">
        <f>VLOOKUP($D$3&amp;"_"&amp;Q$3,データシート2!$A:$SI,MATCH($G$2&amp;"_"&amp;$B20,データシート2!$A$1:$SI$1,0),0)</f>
        <v>2</v>
      </c>
      <c r="R20" s="1043">
        <f>VLOOKUP($D$3&amp;"_"&amp;R$3,データシート2!$A:$SI,MATCH($R$2&amp;"_"&amp;$B20,データシート2!$A$1:$SI$1,0),0)</f>
        <v>15.789</v>
      </c>
      <c r="S20" s="1044">
        <f>VLOOKUP($D$3&amp;"_"&amp;S$3,データシート2!$A:$SI,MATCH($R$2&amp;"_"&amp;$B20,データシート2!$A$1:$SI$1,0),0)</f>
        <v>15.676</v>
      </c>
      <c r="T20" s="1044">
        <f>VLOOKUP($D$3&amp;"_"&amp;T$3,データシート2!$A:$SI,MATCH($R$2&amp;"_"&amp;$B20,データシート2!$A$1:$SI$1,0),0)</f>
        <v>15.554</v>
      </c>
      <c r="U20" s="1044">
        <f>VLOOKUP($D$3&amp;"_"&amp;U$3,データシート2!$A:$SI,MATCH($R$2&amp;"_"&amp;$B20,データシート2!$A$1:$SI$1,0),0)</f>
        <v>15.128</v>
      </c>
      <c r="V20" s="1044">
        <f>VLOOKUP($D$3&amp;"_"&amp;V$3,データシート2!$A:$SI,MATCH($R$2&amp;"_"&amp;$B20,データシート2!$A$1:$SI$1,0),0)</f>
        <v>15.259</v>
      </c>
      <c r="W20" s="1044">
        <f>VLOOKUP($D$3&amp;"_"&amp;W$3,データシート2!$A:$SI,MATCH($R$2&amp;"_"&amp;$B20,データシート2!$A$1:$SI$1,0),0)</f>
        <v>15.615</v>
      </c>
      <c r="X20" s="1044">
        <f>VLOOKUP($D$3&amp;"_"&amp;X$3,データシート2!$A:$SI,MATCH($R$2&amp;"_"&amp;$B20,データシート2!$A$1:$SI$1,0),0)</f>
        <v>15.571999999999999</v>
      </c>
      <c r="Y20" s="1044">
        <f>VLOOKUP($D$3&amp;"_"&amp;Y$3,データシート2!$A:$SI,MATCH($R$2&amp;"_"&amp;$B20,データシート2!$A$1:$SI$1,0),0)</f>
        <v>15.327999999999999</v>
      </c>
      <c r="Z20" s="1044">
        <f>VLOOKUP($D$3&amp;"_"&amp;Z$3,データシート2!$A:$SI,MATCH($R$2&amp;"_"&amp;$B20,データシート2!$A$1:$SI$1,0),0)</f>
        <v>14.683999999999999</v>
      </c>
      <c r="AA20" s="1044">
        <f>VLOOKUP($D$3&amp;"_"&amp;AA$3,データシート2!$A:$SI,MATCH($R$2&amp;"_"&amp;$B20,データシート2!$A$1:$SI$1,0),0)</f>
        <v>13.616</v>
      </c>
      <c r="AB20" s="1045">
        <f>VLOOKUP($D$3&amp;"_"&amp;AB$3,データシート2!$A:$SI,MATCH($R$2&amp;"_"&amp;$B20,データシート2!$A$1:$SI$1,0),0)</f>
        <v>12.387</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2</v>
      </c>
      <c r="H21" s="858">
        <f>VLOOKUP($D$3&amp;"_"&amp;H$3,データシート2!$A:$SI,MATCH($G$2&amp;"_"&amp;$C21,データシート2!$A$1:$SI$1,0),0)</f>
        <v>2</v>
      </c>
      <c r="I21" s="858">
        <f>VLOOKUP($D$3&amp;"_"&amp;I$3,データシート2!$A:$SI,MATCH($G$2&amp;"_"&amp;$C21,データシート2!$A$1:$SI$1,0),0)</f>
        <v>2</v>
      </c>
      <c r="J21" s="858">
        <f>VLOOKUP($D$3&amp;"_"&amp;J$3,データシート2!$A:$SI,MATCH($G$2&amp;"_"&amp;$C21,データシート2!$A$1:$SI$1,0),0)</f>
        <v>2</v>
      </c>
      <c r="K21" s="859">
        <f>VLOOKUP($D$3&amp;"_"&amp;K$3,データシート2!$A:$SI,MATCH($G$2&amp;"_"&amp;$C21,データシート2!$A$1:$SI$1,0),0)</f>
        <v>2</v>
      </c>
      <c r="L21" s="859">
        <f>VLOOKUP($D$3&amp;"_"&amp;L$3,データシート2!$A:$SI,MATCH($G$2&amp;"_"&amp;$C21,データシート2!$A$1:$SI$1,0),0)</f>
        <v>2</v>
      </c>
      <c r="M21" s="859">
        <f>VLOOKUP($D$3&amp;"_"&amp;M$3,データシート2!$A:$SI,MATCH($G$2&amp;"_"&amp;$C21,データシート2!$A$1:$SI$1,0),0)</f>
        <v>2</v>
      </c>
      <c r="N21" s="859">
        <f>VLOOKUP($D$3&amp;"_"&amp;N$3,データシート2!$A:$SI,MATCH($G$2&amp;"_"&amp;$C21,データシート2!$A$1:$SI$1,0),0)</f>
        <v>2</v>
      </c>
      <c r="O21" s="859">
        <f>VLOOKUP($D$3&amp;"_"&amp;O$3,データシート2!$A:$SI,MATCH($G$2&amp;"_"&amp;$C21,データシート2!$A$1:$SI$1,0),0)</f>
        <v>2</v>
      </c>
      <c r="P21" s="859">
        <f>VLOOKUP($D$3&amp;"_"&amp;P$3,データシート2!$A:$SI,MATCH($G$2&amp;"_"&amp;$C21,データシート2!$A$1:$SI$1,0),0)</f>
        <v>2</v>
      </c>
      <c r="Q21" s="860">
        <f>VLOOKUP($D$3&amp;"_"&amp;Q$3,データシート2!$A:$SI,MATCH($G$2&amp;"_"&amp;$C21,データシート2!$A$1:$SI$1,0),0)</f>
        <v>2</v>
      </c>
      <c r="R21" s="1053">
        <f>VLOOKUP($D$3&amp;"_"&amp;R$3,データシート2!$A:$SI,MATCH($R$2&amp;"_"&amp;$C21,データシート2!$A$1:$SI$1,0),0)</f>
        <v>15.789</v>
      </c>
      <c r="S21" s="1054">
        <f>VLOOKUP($D$3&amp;"_"&amp;S$3,データシート2!$A:$SI,MATCH($R$2&amp;"_"&amp;$C21,データシート2!$A$1:$SI$1,0),0)</f>
        <v>15.676</v>
      </c>
      <c r="T21" s="1054">
        <f>VLOOKUP($D$3&amp;"_"&amp;T$3,データシート2!$A:$SI,MATCH($R$2&amp;"_"&amp;$C21,データシート2!$A$1:$SI$1,0),0)</f>
        <v>15.554</v>
      </c>
      <c r="U21" s="1054">
        <f>VLOOKUP($D$3&amp;"_"&amp;U$3,データシート2!$A:$SI,MATCH($R$2&amp;"_"&amp;$C21,データシート2!$A$1:$SI$1,0),0)</f>
        <v>15.128</v>
      </c>
      <c r="V21" s="1054">
        <f>VLOOKUP($D$3&amp;"_"&amp;V$3,データシート2!$A:$SI,MATCH($R$2&amp;"_"&amp;$C21,データシート2!$A$1:$SI$1,0),0)</f>
        <v>15.259</v>
      </c>
      <c r="W21" s="1054">
        <f>VLOOKUP($D$3&amp;"_"&amp;W$3,データシート2!$A:$SI,MATCH($R$2&amp;"_"&amp;$C21,データシート2!$A$1:$SI$1,0),0)</f>
        <v>15.615</v>
      </c>
      <c r="X21" s="1054">
        <f>VLOOKUP($D$3&amp;"_"&amp;X$3,データシート2!$A:$SI,MATCH($R$2&amp;"_"&amp;$C21,データシート2!$A$1:$SI$1,0),0)</f>
        <v>15.571999999999999</v>
      </c>
      <c r="Y21" s="1054">
        <f>VLOOKUP($D$3&amp;"_"&amp;Y$3,データシート2!$A:$SI,MATCH($R$2&amp;"_"&amp;$C21,データシート2!$A$1:$SI$1,0),0)</f>
        <v>15.327999999999999</v>
      </c>
      <c r="Z21" s="1054">
        <f>VLOOKUP($D$3&amp;"_"&amp;Z$3,データシート2!$A:$SI,MATCH($R$2&amp;"_"&amp;$C21,データシート2!$A$1:$SI$1,0),0)</f>
        <v>14.683999999999999</v>
      </c>
      <c r="AA21" s="1054">
        <f>VLOOKUP($D$3&amp;"_"&amp;AA$3,データシート2!$A:$SI,MATCH($R$2&amp;"_"&amp;$C21,データシート2!$A$1:$SI$1,0),0)</f>
        <v>13.616</v>
      </c>
      <c r="AB21" s="1055">
        <f>VLOOKUP($D$3&amp;"_"&amp;AB$3,データシート2!$A:$SI,MATCH($R$2&amp;"_"&amp;$C21,データシート2!$A$1:$SI$1,0),0)</f>
        <v>12.387</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3</v>
      </c>
      <c r="H26" s="829">
        <f>VLOOKUP($D$3&amp;"_"&amp;H$3,データシート2!$A:$SI,MATCH($G$2&amp;"_"&amp;$B26,データシート2!$A$1:$SI$1,0),0)</f>
        <v>3</v>
      </c>
      <c r="I26" s="829">
        <f>VLOOKUP($D$3&amp;"_"&amp;I$3,データシート2!$A:$SI,MATCH($G$2&amp;"_"&amp;$B26,データシート2!$A$1:$SI$1,0),0)</f>
        <v>3</v>
      </c>
      <c r="J26" s="829">
        <f>VLOOKUP($D$3&amp;"_"&amp;J$3,データシート2!$A:$SI,MATCH($G$2&amp;"_"&amp;$B26,データシート2!$A$1:$SI$1,0),0)</f>
        <v>3</v>
      </c>
      <c r="K26" s="830">
        <f>VLOOKUP($D$3&amp;"_"&amp;K$3,データシート2!$A:$SI,MATCH($G$2&amp;"_"&amp;$B26,データシート2!$A$1:$SI$1,0),0)</f>
        <v>3</v>
      </c>
      <c r="L26" s="830">
        <f>VLOOKUP($D$3&amp;"_"&amp;L$3,データシート2!$A:$SI,MATCH($G$2&amp;"_"&amp;$B26,データシート2!$A$1:$SI$1,0),0)</f>
        <v>2</v>
      </c>
      <c r="M26" s="830">
        <f>VLOOKUP($D$3&amp;"_"&amp;M$3,データシート2!$A:$SI,MATCH($G$2&amp;"_"&amp;$B26,データシート2!$A$1:$SI$1,0),0)</f>
        <v>3</v>
      </c>
      <c r="N26" s="830">
        <f>VLOOKUP($D$3&amp;"_"&amp;N$3,データシート2!$A:$SI,MATCH($G$2&amp;"_"&amp;$B26,データシート2!$A$1:$SI$1,0),0)</f>
        <v>2</v>
      </c>
      <c r="O26" s="830">
        <f>VLOOKUP($D$3&amp;"_"&amp;O$3,データシート2!$A:$SI,MATCH($G$2&amp;"_"&amp;$B26,データシート2!$A$1:$SI$1,0),0)</f>
        <v>3</v>
      </c>
      <c r="P26" s="830">
        <f>VLOOKUP($D$3&amp;"_"&amp;P$3,データシート2!$A:$SI,MATCH($G$2&amp;"_"&amp;$B26,データシート2!$A$1:$SI$1,0),0)</f>
        <v>3</v>
      </c>
      <c r="Q26" s="831">
        <f>VLOOKUP($D$3&amp;"_"&amp;Q$3,データシート2!$A:$SI,MATCH($G$2&amp;"_"&amp;$B26,データシート2!$A$1:$SI$1,0),0)</f>
        <v>3</v>
      </c>
      <c r="R26" s="1043">
        <f>VLOOKUP($D$3&amp;"_"&amp;R$3,データシート2!$A:$SI,MATCH($R$2&amp;"_"&amp;$B26,データシート2!$A$1:$SI$1,0),0)</f>
        <v>19.640999999999998</v>
      </c>
      <c r="S26" s="1044">
        <f>VLOOKUP($D$3&amp;"_"&amp;S$3,データシート2!$A:$SI,MATCH($R$2&amp;"_"&amp;$B26,データシート2!$A$1:$SI$1,0),0)</f>
        <v>20.577999999999999</v>
      </c>
      <c r="T26" s="1044">
        <f>VLOOKUP($D$3&amp;"_"&amp;T$3,データシート2!$A:$SI,MATCH($R$2&amp;"_"&amp;$B26,データシート2!$A$1:$SI$1,0),0)</f>
        <v>22.946999999999999</v>
      </c>
      <c r="U26" s="1044">
        <f>VLOOKUP($D$3&amp;"_"&amp;U$3,データシート2!$A:$SI,MATCH($R$2&amp;"_"&amp;$B26,データシート2!$A$1:$SI$1,0),0)</f>
        <v>20.2</v>
      </c>
      <c r="V26" s="1044">
        <f>VLOOKUP($D$3&amp;"_"&amp;V$3,データシート2!$A:$SI,MATCH($R$2&amp;"_"&amp;$B26,データシート2!$A$1:$SI$1,0),0)</f>
        <v>18.754999999999999</v>
      </c>
      <c r="W26" s="1044">
        <f>VLOOKUP($D$3&amp;"_"&amp;W$3,データシート2!$A:$SI,MATCH($R$2&amp;"_"&amp;$B26,データシート2!$A$1:$SI$1,0),0)</f>
        <v>10.606</v>
      </c>
      <c r="X26" s="1044">
        <f>VLOOKUP($D$3&amp;"_"&amp;X$3,データシート2!$A:$SI,MATCH($R$2&amp;"_"&amp;$B26,データシート2!$A$1:$SI$1,0),0)</f>
        <v>18.957000000000001</v>
      </c>
      <c r="Y26" s="1044">
        <f>VLOOKUP($D$3&amp;"_"&amp;Y$3,データシート2!$A:$SI,MATCH($R$2&amp;"_"&amp;$B26,データシート2!$A$1:$SI$1,0),0)</f>
        <v>12.007</v>
      </c>
      <c r="Z26" s="1044">
        <f>VLOOKUP($D$3&amp;"_"&amp;Z$3,データシート2!$A:$SI,MATCH($R$2&amp;"_"&amp;$B26,データシート2!$A$1:$SI$1,0),0)</f>
        <v>19.748999999999999</v>
      </c>
      <c r="AA26" s="1044">
        <f>VLOOKUP($D$3&amp;"_"&amp;AA$3,データシート2!$A:$SI,MATCH($R$2&amp;"_"&amp;$B26,データシート2!$A$1:$SI$1,0),0)</f>
        <v>18.806999999999999</v>
      </c>
      <c r="AB26" s="1045">
        <f>VLOOKUP($D$3&amp;"_"&amp;AB$3,データシート2!$A:$SI,MATCH($R$2&amp;"_"&amp;$B26,データシート2!$A$1:$SI$1,0),0)</f>
        <v>15.945</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1</v>
      </c>
      <c r="H41" s="866">
        <f>VLOOKUP($D$3&amp;"_"&amp;H$3,データシート2!$A:$SI,MATCH($G$2&amp;"_"&amp;$C41,データシート2!$A$1:$SI$1,0),0)</f>
        <v>1</v>
      </c>
      <c r="I41" s="866">
        <f>VLOOKUP($D$3&amp;"_"&amp;I$3,データシート2!$A:$SI,MATCH($G$2&amp;"_"&amp;$C41,データシート2!$A$1:$SI$1,0),0)</f>
        <v>1</v>
      </c>
      <c r="J41" s="866">
        <f>VLOOKUP($D$3&amp;"_"&amp;J$3,データシート2!$A:$SI,MATCH($G$2&amp;"_"&amp;$C41,データシート2!$A$1:$SI$1,0),0)</f>
        <v>1</v>
      </c>
      <c r="K41" s="867">
        <f>VLOOKUP($D$3&amp;"_"&amp;K$3,データシート2!$A:$SI,MATCH($G$2&amp;"_"&amp;$C41,データシート2!$A$1:$SI$1,0),0)</f>
        <v>1</v>
      </c>
      <c r="L41" s="867">
        <f>VLOOKUP($D$3&amp;"_"&amp;L$3,データシート2!$A:$SI,MATCH($G$2&amp;"_"&amp;$C41,データシート2!$A$1:$SI$1,0),0)</f>
        <v>1</v>
      </c>
      <c r="M41" s="867">
        <f>VLOOKUP($D$3&amp;"_"&amp;M$3,データシート2!$A:$SI,MATCH($G$2&amp;"_"&amp;$C41,データシート2!$A$1:$SI$1,0),0)</f>
        <v>1</v>
      </c>
      <c r="N41" s="867">
        <f>VLOOKUP($D$3&amp;"_"&amp;N$3,データシート2!$A:$SI,MATCH($G$2&amp;"_"&amp;$C41,データシート2!$A$1:$SI$1,0),0)</f>
        <v>0</v>
      </c>
      <c r="O41" s="867">
        <f>VLOOKUP($D$3&amp;"_"&amp;O$3,データシート2!$A:$SI,MATCH($G$2&amp;"_"&amp;$C41,データシート2!$A$1:$SI$1,0),0)</f>
        <v>1</v>
      </c>
      <c r="P41" s="867">
        <f>VLOOKUP($D$3&amp;"_"&amp;P$3,データシート2!$A:$SI,MATCH($G$2&amp;"_"&amp;$C41,データシート2!$A$1:$SI$1,0),0)</f>
        <v>1</v>
      </c>
      <c r="Q41" s="868">
        <f>VLOOKUP($D$3&amp;"_"&amp;Q$3,データシート2!$A:$SI,MATCH($G$2&amp;"_"&amp;$C41,データシート2!$A$1:$SI$1,0),0)</f>
        <v>1</v>
      </c>
      <c r="R41" s="1056">
        <f>VLOOKUP($D$3&amp;"_"&amp;R$3,データシート2!$A:$SI,MATCH($R$2&amp;"_"&amp;$C41,データシート2!$A$1:$SI$1,0),0)</f>
        <v>7.4119999999999999</v>
      </c>
      <c r="S41" s="1057">
        <f>VLOOKUP($D$3&amp;"_"&amp;S$3,データシート2!$A:$SI,MATCH($R$2&amp;"_"&amp;$C41,データシート2!$A$1:$SI$1,0),0)</f>
        <v>7.367</v>
      </c>
      <c r="T41" s="1057">
        <f>VLOOKUP($D$3&amp;"_"&amp;T$3,データシート2!$A:$SI,MATCH($R$2&amp;"_"&amp;$C41,データシート2!$A$1:$SI$1,0),0)</f>
        <v>7.3390000000000004</v>
      </c>
      <c r="U41" s="1057">
        <f>VLOOKUP($D$3&amp;"_"&amp;U$3,データシート2!$A:$SI,MATCH($R$2&amp;"_"&amp;$C41,データシート2!$A$1:$SI$1,0),0)</f>
        <v>7.4180000000000001</v>
      </c>
      <c r="V41" s="1057">
        <f>VLOOKUP($D$3&amp;"_"&amp;V$3,データシート2!$A:$SI,MATCH($R$2&amp;"_"&amp;$C41,データシート2!$A$1:$SI$1,0),0)</f>
        <v>7.125</v>
      </c>
      <c r="W41" s="1057">
        <f>VLOOKUP($D$3&amp;"_"&amp;W$3,データシート2!$A:$SI,MATCH($R$2&amp;"_"&amp;$C41,データシート2!$A$1:$SI$1,0),0)</f>
        <v>6.8579999999999997</v>
      </c>
      <c r="X41" s="1057">
        <f>VLOOKUP($D$3&amp;"_"&amp;X$3,データシート2!$A:$SI,MATCH($R$2&amp;"_"&amp;$C41,データシート2!$A$1:$SI$1,0),0)</f>
        <v>7.4950000000000001</v>
      </c>
      <c r="Y41" s="1057">
        <f>VLOOKUP($D$3&amp;"_"&amp;Y$3,データシート2!$A:$SI,MATCH($R$2&amp;"_"&amp;$C41,データシート2!$A$1:$SI$1,0),0)</f>
        <v>0</v>
      </c>
      <c r="Z41" s="1057">
        <f>VLOOKUP($D$3&amp;"_"&amp;Z$3,データシート2!$A:$SI,MATCH($R$2&amp;"_"&amp;$C41,データシート2!$A$1:$SI$1,0),0)</f>
        <v>8.1159999999999997</v>
      </c>
      <c r="AA41" s="1057">
        <f>VLOOKUP($D$3&amp;"_"&amp;AA$3,データシート2!$A:$SI,MATCH($R$2&amp;"_"&amp;$C41,データシート2!$A$1:$SI$1,0),0)</f>
        <v>8.0039999999999996</v>
      </c>
      <c r="AB41" s="1058">
        <f>VLOOKUP($D$3&amp;"_"&amp;AB$3,データシート2!$A:$SI,MATCH($R$2&amp;"_"&amp;$C41,データシート2!$A$1:$SI$1,0),0)</f>
        <v>7.1289999999999996</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2</v>
      </c>
      <c r="H42" s="866">
        <f>VLOOKUP($D$3&amp;"_"&amp;H$3,データシート2!$A:$SI,MATCH($G$2&amp;"_"&amp;$C42,データシート2!$A$1:$SI$1,0),0)</f>
        <v>2</v>
      </c>
      <c r="I42" s="866">
        <f>VLOOKUP($D$3&amp;"_"&amp;I$3,データシート2!$A:$SI,MATCH($G$2&amp;"_"&amp;$C42,データシート2!$A$1:$SI$1,0),0)</f>
        <v>2</v>
      </c>
      <c r="J42" s="866">
        <f>VLOOKUP($D$3&amp;"_"&amp;J$3,データシート2!$A:$SI,MATCH($G$2&amp;"_"&amp;$C42,データシート2!$A$1:$SI$1,0),0)</f>
        <v>2</v>
      </c>
      <c r="K42" s="867">
        <f>VLOOKUP($D$3&amp;"_"&amp;K$3,データシート2!$A:$SI,MATCH($G$2&amp;"_"&amp;$C42,データシート2!$A$1:$SI$1,0),0)</f>
        <v>2</v>
      </c>
      <c r="L42" s="867">
        <f>VLOOKUP($D$3&amp;"_"&amp;L$3,データシート2!$A:$SI,MATCH($G$2&amp;"_"&amp;$C42,データシート2!$A$1:$SI$1,0),0)</f>
        <v>1</v>
      </c>
      <c r="M42" s="867">
        <f>VLOOKUP($D$3&amp;"_"&amp;M$3,データシート2!$A:$SI,MATCH($G$2&amp;"_"&amp;$C42,データシート2!$A$1:$SI$1,0),0)</f>
        <v>2</v>
      </c>
      <c r="N42" s="867">
        <f>VLOOKUP($D$3&amp;"_"&amp;N$3,データシート2!$A:$SI,MATCH($G$2&amp;"_"&amp;$C42,データシート2!$A$1:$SI$1,0),0)</f>
        <v>2</v>
      </c>
      <c r="O42" s="867">
        <f>VLOOKUP($D$3&amp;"_"&amp;O$3,データシート2!$A:$SI,MATCH($G$2&amp;"_"&amp;$C42,データシート2!$A$1:$SI$1,0),0)</f>
        <v>2</v>
      </c>
      <c r="P42" s="867">
        <f>VLOOKUP($D$3&amp;"_"&amp;P$3,データシート2!$A:$SI,MATCH($G$2&amp;"_"&amp;$C42,データシート2!$A$1:$SI$1,0),0)</f>
        <v>1</v>
      </c>
      <c r="Q42" s="868">
        <f>VLOOKUP($D$3&amp;"_"&amp;Q$3,データシート2!$A:$SI,MATCH($G$2&amp;"_"&amp;$C42,データシート2!$A$1:$SI$1,0),0)</f>
        <v>2</v>
      </c>
      <c r="R42" s="1056">
        <f>VLOOKUP($D$3&amp;"_"&amp;R$3,データシート2!$A:$SI,MATCH($R$2&amp;"_"&amp;$C42,データシート2!$A$1:$SI$1,0),0)</f>
        <v>12.228999999999999</v>
      </c>
      <c r="S42" s="1057">
        <f>VLOOKUP($D$3&amp;"_"&amp;S$3,データシート2!$A:$SI,MATCH($R$2&amp;"_"&amp;$C42,データシート2!$A$1:$SI$1,0),0)</f>
        <v>13.211</v>
      </c>
      <c r="T42" s="1057">
        <f>VLOOKUP($D$3&amp;"_"&amp;T$3,データシート2!$A:$SI,MATCH($R$2&amp;"_"&amp;$C42,データシート2!$A$1:$SI$1,0),0)</f>
        <v>15.608000000000001</v>
      </c>
      <c r="U42" s="1057">
        <f>VLOOKUP($D$3&amp;"_"&amp;U$3,データシート2!$A:$SI,MATCH($R$2&amp;"_"&amp;$C42,データシート2!$A$1:$SI$1,0),0)</f>
        <v>12.782</v>
      </c>
      <c r="V42" s="1057">
        <f>VLOOKUP($D$3&amp;"_"&amp;V$3,データシート2!$A:$SI,MATCH($R$2&amp;"_"&amp;$C42,データシート2!$A$1:$SI$1,0),0)</f>
        <v>11.63</v>
      </c>
      <c r="W42" s="1057">
        <f>VLOOKUP($D$3&amp;"_"&amp;W$3,データシート2!$A:$SI,MATCH($R$2&amp;"_"&amp;$C42,データシート2!$A$1:$SI$1,0),0)</f>
        <v>3.7480000000000002</v>
      </c>
      <c r="X42" s="1057">
        <f>VLOOKUP($D$3&amp;"_"&amp;X$3,データシート2!$A:$SI,MATCH($R$2&amp;"_"&amp;$C42,データシート2!$A$1:$SI$1,0),0)</f>
        <v>11.462</v>
      </c>
      <c r="Y42" s="1057">
        <f>VLOOKUP($D$3&amp;"_"&amp;Y$3,データシート2!$A:$SI,MATCH($R$2&amp;"_"&amp;$C42,データシート2!$A$1:$SI$1,0),0)</f>
        <v>12.007</v>
      </c>
      <c r="Z42" s="1057">
        <f>VLOOKUP($D$3&amp;"_"&amp;Z$3,データシート2!$A:$SI,MATCH($R$2&amp;"_"&amp;$C42,データシート2!$A$1:$SI$1,0),0)</f>
        <v>11.632999999999999</v>
      </c>
      <c r="AA42" s="1057">
        <f>VLOOKUP($D$3&amp;"_"&amp;AA$3,データシート2!$A:$SI,MATCH($R$2&amp;"_"&amp;$C42,データシート2!$A$1:$SI$1,0),0)</f>
        <v>5.1260000000000003</v>
      </c>
      <c r="AB42" s="1058">
        <f>VLOOKUP($D$3&amp;"_"&amp;AB$3,データシート2!$A:$SI,MATCH($R$2&amp;"_"&amp;$C42,データシート2!$A$1:$SI$1,0),0)</f>
        <v>8.8160000000000007</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1</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5.6769999999999996</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1</v>
      </c>
      <c r="I117" s="829">
        <f>VLOOKUP($D$3&amp;"_"&amp;I$3,データシート2!$A:$SI,MATCH($G$2&amp;"_"&amp;$B117,データシート2!$A$1:$SI$1,0),0)</f>
        <v>1</v>
      </c>
      <c r="J117" s="829">
        <f>VLOOKUP($D$3&amp;"_"&amp;J$3,データシート2!$A:$SI,MATCH($G$2&amp;"_"&amp;$B117,データシート2!$A$1:$SI$1,0),0)</f>
        <v>1</v>
      </c>
      <c r="K117" s="830">
        <f>VLOOKUP($D$3&amp;"_"&amp;K$3,データシート2!$A:$SI,MATCH($G$2&amp;"_"&amp;$B117,データシート2!$A$1:$SI$1,0),0)</f>
        <v>1</v>
      </c>
      <c r="L117" s="830">
        <f>VLOOKUP($D$3&amp;"_"&amp;L$3,データシート2!$A:$SI,MATCH($G$2&amp;"_"&amp;$B117,データシート2!$A$1:$SI$1,0),0)</f>
        <v>1</v>
      </c>
      <c r="M117" s="830">
        <f>VLOOKUP($D$3&amp;"_"&amp;M$3,データシート2!$A:$SI,MATCH($G$2&amp;"_"&amp;$B117,データシート2!$A$1:$SI$1,0),0)</f>
        <v>1</v>
      </c>
      <c r="N117" s="830">
        <f>VLOOKUP($D$3&amp;"_"&amp;N$3,データシート2!$A:$SI,MATCH($G$2&amp;"_"&amp;$B117,データシート2!$A$1:$SI$1,0),0)</f>
        <v>1</v>
      </c>
      <c r="O117" s="830">
        <f>VLOOKUP($D$3&amp;"_"&amp;O$3,データシート2!$A:$SI,MATCH($G$2&amp;"_"&amp;$B117,データシート2!$A$1:$SI$1,0),0)</f>
        <v>1</v>
      </c>
      <c r="P117" s="830">
        <f>VLOOKUP($D$3&amp;"_"&amp;P$3,データシート2!$A:$SI,MATCH($G$2&amp;"_"&amp;$B117,データシート2!$A$1:$SI$1,0),0)</f>
        <v>0</v>
      </c>
      <c r="Q117" s="831">
        <f>VLOOKUP($D$3&amp;"_"&amp;Q$3,データシート2!$A:$SI,MATCH($G$2&amp;"_"&amp;$B117,データシート2!$A$1:$SI$1,0),0)</f>
        <v>1</v>
      </c>
      <c r="R117" s="1043">
        <f>VLOOKUP($D$3&amp;"_"&amp;R$3,データシート2!$A:$SI,MATCH($R$2&amp;"_"&amp;$B117,データシート2!$A$1:$SI$1,0),0)</f>
        <v>0</v>
      </c>
      <c r="S117" s="1044">
        <f>VLOOKUP($D$3&amp;"_"&amp;S$3,データシート2!$A:$SI,MATCH($R$2&amp;"_"&amp;$B117,データシート2!$A$1:$SI$1,0),0)</f>
        <v>3.8319999999999999</v>
      </c>
      <c r="T117" s="1044">
        <f>VLOOKUP($D$3&amp;"_"&amp;T$3,データシート2!$A:$SI,MATCH($R$2&amp;"_"&amp;$B117,データシート2!$A$1:$SI$1,0),0)</f>
        <v>4.2889999999999997</v>
      </c>
      <c r="U117" s="1044">
        <f>VLOOKUP($D$3&amp;"_"&amp;U$3,データシート2!$A:$SI,MATCH($R$2&amp;"_"&amp;$B117,データシート2!$A$1:$SI$1,0),0)</f>
        <v>4.3929999999999998</v>
      </c>
      <c r="V117" s="1044">
        <f>VLOOKUP($D$3&amp;"_"&amp;V$3,データシート2!$A:$SI,MATCH($R$2&amp;"_"&amp;$B117,データシート2!$A$1:$SI$1,0),0)</f>
        <v>4.3369999999999997</v>
      </c>
      <c r="W117" s="1044">
        <f>VLOOKUP($D$3&amp;"_"&amp;W$3,データシート2!$A:$SI,MATCH($R$2&amp;"_"&amp;$B117,データシート2!$A$1:$SI$1,0),0)</f>
        <v>4.2130000000000001</v>
      </c>
      <c r="X117" s="1044">
        <f>VLOOKUP($D$3&amp;"_"&amp;X$3,データシート2!$A:$SI,MATCH($R$2&amp;"_"&amp;$B117,データシート2!$A$1:$SI$1,0),0)</f>
        <v>3.8220000000000001</v>
      </c>
      <c r="Y117" s="1044">
        <f>VLOOKUP($D$3&amp;"_"&amp;Y$3,データシート2!$A:$SI,MATCH($R$2&amp;"_"&amp;$B117,データシート2!$A$1:$SI$1,0),0)</f>
        <v>4.3520000000000003</v>
      </c>
      <c r="Z117" s="1044">
        <f>VLOOKUP($D$3&amp;"_"&amp;Z$3,データシート2!$A:$SI,MATCH($R$2&amp;"_"&amp;$B117,データシート2!$A$1:$SI$1,0),0)</f>
        <v>4.0609999999999999</v>
      </c>
      <c r="AA117" s="1044">
        <f>VLOOKUP($D$3&amp;"_"&amp;AA$3,データシート2!$A:$SI,MATCH($R$2&amp;"_"&amp;$B117,データシート2!$A$1:$SI$1,0),0)</f>
        <v>0</v>
      </c>
      <c r="AB117" s="1045">
        <f>VLOOKUP($D$3&amp;"_"&amp;AB$3,データシート2!$A:$SI,MATCH($R$2&amp;"_"&amp;$B117,データシート2!$A$1:$SI$1,0),0)</f>
        <v>4.0380000000000003</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1</v>
      </c>
      <c r="I118" s="838">
        <f>VLOOKUP($D$3&amp;"_"&amp;I$3,データシート2!$A:$SI,MATCH($G$2&amp;"_"&amp;$C118,データシート2!$A$1:$SI$1,0),0)</f>
        <v>1</v>
      </c>
      <c r="J118" s="838">
        <f>VLOOKUP($D$3&amp;"_"&amp;J$3,データシート2!$A:$SI,MATCH($G$2&amp;"_"&amp;$C118,データシート2!$A$1:$SI$1,0),0)</f>
        <v>1</v>
      </c>
      <c r="K118" s="839">
        <f>VLOOKUP($D$3&amp;"_"&amp;K$3,データシート2!$A:$SI,MATCH($G$2&amp;"_"&amp;$C118,データシート2!$A$1:$SI$1,0),0)</f>
        <v>1</v>
      </c>
      <c r="L118" s="839">
        <f>VLOOKUP($D$3&amp;"_"&amp;L$3,データシート2!$A:$SI,MATCH($G$2&amp;"_"&amp;$C118,データシート2!$A$1:$SI$1,0),0)</f>
        <v>1</v>
      </c>
      <c r="M118" s="839">
        <f>VLOOKUP($D$3&amp;"_"&amp;M$3,データシート2!$A:$SI,MATCH($G$2&amp;"_"&amp;$C118,データシート2!$A$1:$SI$1,0),0)</f>
        <v>1</v>
      </c>
      <c r="N118" s="839">
        <f>VLOOKUP($D$3&amp;"_"&amp;N$3,データシート2!$A:$SI,MATCH($G$2&amp;"_"&amp;$C118,データシート2!$A$1:$SI$1,0),0)</f>
        <v>1</v>
      </c>
      <c r="O118" s="839">
        <f>VLOOKUP($D$3&amp;"_"&amp;O$3,データシート2!$A:$SI,MATCH($G$2&amp;"_"&amp;$C118,データシート2!$A$1:$SI$1,0),0)</f>
        <v>1</v>
      </c>
      <c r="P118" s="839">
        <f>VLOOKUP($D$3&amp;"_"&amp;P$3,データシート2!$A:$SI,MATCH($G$2&amp;"_"&amp;$C118,データシート2!$A$1:$SI$1,0),0)</f>
        <v>0</v>
      </c>
      <c r="Q118" s="840">
        <f>VLOOKUP($D$3&amp;"_"&amp;Q$3,データシート2!$A:$SI,MATCH($G$2&amp;"_"&amp;$C118,データシート2!$A$1:$SI$1,0),0)</f>
        <v>1</v>
      </c>
      <c r="R118" s="1052">
        <f>VLOOKUP($D$3&amp;"_"&amp;R$3,データシート2!$A:$SI,MATCH($R$2&amp;"_"&amp;$C118,データシート2!$A$1:$SI$1,0),0)</f>
        <v>0</v>
      </c>
      <c r="S118" s="1047">
        <f>VLOOKUP($D$3&amp;"_"&amp;S$3,データシート2!$A:$SI,MATCH($R$2&amp;"_"&amp;$C118,データシート2!$A$1:$SI$1,0),0)</f>
        <v>3.8319999999999999</v>
      </c>
      <c r="T118" s="1047">
        <f>VLOOKUP($D$3&amp;"_"&amp;T$3,データシート2!$A:$SI,MATCH($R$2&amp;"_"&amp;$C118,データシート2!$A$1:$SI$1,0),0)</f>
        <v>4.2889999999999997</v>
      </c>
      <c r="U118" s="1047">
        <f>VLOOKUP($D$3&amp;"_"&amp;U$3,データシート2!$A:$SI,MATCH($R$2&amp;"_"&amp;$C118,データシート2!$A$1:$SI$1,0),0)</f>
        <v>4.3929999999999998</v>
      </c>
      <c r="V118" s="1047">
        <f>VLOOKUP($D$3&amp;"_"&amp;V$3,データシート2!$A:$SI,MATCH($R$2&amp;"_"&amp;$C118,データシート2!$A$1:$SI$1,0),0)</f>
        <v>4.3369999999999997</v>
      </c>
      <c r="W118" s="1047">
        <f>VLOOKUP($D$3&amp;"_"&amp;W$3,データシート2!$A:$SI,MATCH($R$2&amp;"_"&amp;$C118,データシート2!$A$1:$SI$1,0),0)</f>
        <v>4.2130000000000001</v>
      </c>
      <c r="X118" s="1047">
        <f>VLOOKUP($D$3&amp;"_"&amp;X$3,データシート2!$A:$SI,MATCH($R$2&amp;"_"&amp;$C118,データシート2!$A$1:$SI$1,0),0)</f>
        <v>3.8220000000000001</v>
      </c>
      <c r="Y118" s="1047">
        <f>VLOOKUP($D$3&amp;"_"&amp;Y$3,データシート2!$A:$SI,MATCH($R$2&amp;"_"&amp;$C118,データシート2!$A$1:$SI$1,0),0)</f>
        <v>4.3520000000000003</v>
      </c>
      <c r="Z118" s="1047">
        <f>VLOOKUP($D$3&amp;"_"&amp;Z$3,データシート2!$A:$SI,MATCH($R$2&amp;"_"&amp;$C118,データシート2!$A$1:$SI$1,0),0)</f>
        <v>4.0609999999999999</v>
      </c>
      <c r="AA118" s="1047">
        <f>VLOOKUP($D$3&amp;"_"&amp;AA$3,データシート2!$A:$SI,MATCH($R$2&amp;"_"&amp;$C118,データシート2!$A$1:$SI$1,0),0)</f>
        <v>0</v>
      </c>
      <c r="AB118" s="1048">
        <f>VLOOKUP($D$3&amp;"_"&amp;AB$3,データシート2!$A:$SI,MATCH($R$2&amp;"_"&amp;$C118,データシート2!$A$1:$SI$1,0),0)</f>
        <v>4.0380000000000003</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1</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4.0449999999999999</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1</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4.0449999999999999</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1739</v>
      </c>
      <c r="B9" s="80">
        <v>392</v>
      </c>
      <c r="C9" s="80">
        <v>1</v>
      </c>
      <c r="D9" s="80">
        <v>24</v>
      </c>
      <c r="E9" s="80">
        <v>1990</v>
      </c>
      <c r="F9" s="80" t="s">
        <v>562</v>
      </c>
      <c r="G9" s="80" t="s">
        <v>1740</v>
      </c>
      <c r="H9" s="80" t="s">
        <v>1741</v>
      </c>
      <c r="I9" s="177"/>
      <c r="J9" s="81">
        <v>18.368784819474833</v>
      </c>
      <c r="K9" s="81">
        <v>5.3969844850512727</v>
      </c>
      <c r="L9" s="81">
        <v>12.793386808929998</v>
      </c>
      <c r="M9" s="81">
        <v>20.393424842169946</v>
      </c>
      <c r="N9" s="81">
        <v>23.692115480139087</v>
      </c>
      <c r="O9" s="81">
        <v>26.94063934625856</v>
      </c>
      <c r="P9" s="81">
        <v>42.222123609625889</v>
      </c>
      <c r="Q9" s="81">
        <v>2.259893867550804</v>
      </c>
      <c r="R9" s="81">
        <v>0</v>
      </c>
      <c r="S9" s="81">
        <v>3.0133998298379225</v>
      </c>
      <c r="T9" s="82"/>
      <c r="U9" s="81">
        <v>3143752</v>
      </c>
      <c r="V9" s="81">
        <v>2128</v>
      </c>
      <c r="W9" s="81">
        <v>135</v>
      </c>
      <c r="X9" s="81">
        <v>8438</v>
      </c>
      <c r="Y9" s="81">
        <v>10556</v>
      </c>
      <c r="Z9" s="81">
        <v>11081</v>
      </c>
      <c r="AA9" s="81">
        <v>10252</v>
      </c>
      <c r="AB9" s="81">
        <v>36693</v>
      </c>
      <c r="AC9" s="81">
        <v>0</v>
      </c>
      <c r="AD9" s="81">
        <v>3.0133998298379225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1742</v>
      </c>
      <c r="B10" s="80">
        <v>393</v>
      </c>
      <c r="C10" s="80">
        <v>2</v>
      </c>
      <c r="D10" s="80">
        <v>24</v>
      </c>
      <c r="E10" s="80">
        <v>2005</v>
      </c>
      <c r="F10" s="80" t="s">
        <v>565</v>
      </c>
      <c r="G10" s="80" t="s">
        <v>1740</v>
      </c>
      <c r="H10" s="80" t="s">
        <v>1741</v>
      </c>
      <c r="I10" s="177"/>
      <c r="J10" s="81">
        <v>54.478090388775364</v>
      </c>
      <c r="K10" s="81">
        <v>3.3869004597066552</v>
      </c>
      <c r="L10" s="81">
        <v>7.6225845406534649</v>
      </c>
      <c r="M10" s="81">
        <v>31.244688477846932</v>
      </c>
      <c r="N10" s="81">
        <v>39.169494500705461</v>
      </c>
      <c r="O10" s="81">
        <v>37.454351691331254</v>
      </c>
      <c r="P10" s="81">
        <v>47.133663060804757</v>
      </c>
      <c r="Q10" s="81">
        <v>2.1141577018355973</v>
      </c>
      <c r="R10" s="81">
        <v>0</v>
      </c>
      <c r="S10" s="81">
        <v>0</v>
      </c>
      <c r="T10" s="82"/>
      <c r="U10" s="81">
        <v>7385697</v>
      </c>
      <c r="V10" s="81">
        <v>1498</v>
      </c>
      <c r="W10" s="81">
        <v>69</v>
      </c>
      <c r="X10" s="81">
        <v>6649</v>
      </c>
      <c r="Y10" s="81">
        <v>13147</v>
      </c>
      <c r="Z10" s="81">
        <v>17827</v>
      </c>
      <c r="AA10" s="81">
        <v>9373</v>
      </c>
      <c r="AB10" s="81">
        <v>35885</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1743</v>
      </c>
      <c r="B11" s="80">
        <v>394</v>
      </c>
      <c r="C11" s="80">
        <v>3</v>
      </c>
      <c r="D11" s="80">
        <v>24</v>
      </c>
      <c r="E11" s="80">
        <v>2006</v>
      </c>
      <c r="F11" s="80" t="s">
        <v>566</v>
      </c>
      <c r="G11" s="80" t="s">
        <v>1740</v>
      </c>
      <c r="H11" s="80" t="s">
        <v>1741</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1744</v>
      </c>
      <c r="B12" s="80">
        <v>395</v>
      </c>
      <c r="C12" s="80">
        <v>4</v>
      </c>
      <c r="D12" s="80">
        <v>24</v>
      </c>
      <c r="E12" s="80">
        <v>2007</v>
      </c>
      <c r="F12" s="80" t="s">
        <v>567</v>
      </c>
      <c r="G12" s="80" t="s">
        <v>1740</v>
      </c>
      <c r="H12" s="80" t="s">
        <v>1741</v>
      </c>
      <c r="I12" s="177"/>
      <c r="J12" s="81">
        <v>75.210997434334274</v>
      </c>
      <c r="K12" s="81">
        <v>2.9562294948063497</v>
      </c>
      <c r="L12" s="81">
        <v>9.277946182157029</v>
      </c>
      <c r="M12" s="81">
        <v>38.79094138362931</v>
      </c>
      <c r="N12" s="81">
        <v>38.869162461819265</v>
      </c>
      <c r="O12" s="81">
        <v>35.485669841815614</v>
      </c>
      <c r="P12" s="81">
        <v>45.897234676565404</v>
      </c>
      <c r="Q12" s="81">
        <v>2.1824451157527558</v>
      </c>
      <c r="R12" s="81">
        <v>0</v>
      </c>
      <c r="S12" s="81">
        <v>0</v>
      </c>
      <c r="T12" s="82"/>
      <c r="U12" s="81">
        <v>13323614</v>
      </c>
      <c r="V12" s="81">
        <v>1351</v>
      </c>
      <c r="W12" s="81">
        <v>122</v>
      </c>
      <c r="X12" s="81">
        <v>10079</v>
      </c>
      <c r="Y12" s="81">
        <v>13285</v>
      </c>
      <c r="Z12" s="81">
        <v>17558</v>
      </c>
      <c r="AA12" s="81">
        <v>8988</v>
      </c>
      <c r="AB12" s="81">
        <v>35085</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1745</v>
      </c>
      <c r="B13" s="80">
        <v>396</v>
      </c>
      <c r="C13" s="80">
        <v>5</v>
      </c>
      <c r="D13" s="80">
        <v>24</v>
      </c>
      <c r="E13" s="80">
        <v>2008</v>
      </c>
      <c r="F13" s="80" t="s">
        <v>84</v>
      </c>
      <c r="G13" s="80" t="s">
        <v>1740</v>
      </c>
      <c r="H13" s="80" t="s">
        <v>1741</v>
      </c>
      <c r="I13" s="177"/>
      <c r="J13" s="81">
        <v>71.462626600670418</v>
      </c>
      <c r="K13" s="81">
        <v>2.2325630746548342</v>
      </c>
      <c r="L13" s="81">
        <v>7.9797149743914577</v>
      </c>
      <c r="M13" s="81">
        <v>40.801023725349651</v>
      </c>
      <c r="N13" s="81">
        <v>36.467491122707479</v>
      </c>
      <c r="O13" s="81">
        <v>34.342945326805605</v>
      </c>
      <c r="P13" s="81">
        <v>44.569757534860017</v>
      </c>
      <c r="Q13" s="81">
        <v>2.1218874502161666</v>
      </c>
      <c r="R13" s="81">
        <v>0</v>
      </c>
      <c r="S13" s="81">
        <v>0</v>
      </c>
      <c r="T13" s="82"/>
      <c r="U13" s="81">
        <v>14623147</v>
      </c>
      <c r="V13" s="81">
        <v>1351</v>
      </c>
      <c r="W13" s="81">
        <v>122</v>
      </c>
      <c r="X13" s="81">
        <v>10079</v>
      </c>
      <c r="Y13" s="81">
        <v>13304</v>
      </c>
      <c r="Z13" s="81">
        <v>17589</v>
      </c>
      <c r="AA13" s="81">
        <v>8738</v>
      </c>
      <c r="AB13" s="81">
        <v>34672</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1746</v>
      </c>
      <c r="B14" s="80">
        <v>397</v>
      </c>
      <c r="C14" s="80">
        <v>6</v>
      </c>
      <c r="D14" s="80">
        <v>24</v>
      </c>
      <c r="E14" s="80">
        <v>2009</v>
      </c>
      <c r="F14" s="80" t="s">
        <v>85</v>
      </c>
      <c r="G14" s="80" t="s">
        <v>1740</v>
      </c>
      <c r="H14" s="80" t="s">
        <v>1741</v>
      </c>
      <c r="I14" s="177"/>
      <c r="J14" s="81">
        <v>61.072199119870803</v>
      </c>
      <c r="K14" s="81">
        <v>1.8950839631811305</v>
      </c>
      <c r="L14" s="81">
        <v>13.111047697755664</v>
      </c>
      <c r="M14" s="81">
        <v>32.122147832631782</v>
      </c>
      <c r="N14" s="81">
        <v>35.460957705611023</v>
      </c>
      <c r="O14" s="81">
        <v>34.769833389777233</v>
      </c>
      <c r="P14" s="81">
        <v>42.554833163315905</v>
      </c>
      <c r="Q14" s="81">
        <v>2.005808476732351</v>
      </c>
      <c r="R14" s="81">
        <v>0</v>
      </c>
      <c r="S14" s="81">
        <v>0</v>
      </c>
      <c r="T14" s="82"/>
      <c r="U14" s="81">
        <v>11319777</v>
      </c>
      <c r="V14" s="81">
        <v>1238</v>
      </c>
      <c r="W14" s="81">
        <v>289</v>
      </c>
      <c r="X14" s="81">
        <v>10069</v>
      </c>
      <c r="Y14" s="81">
        <v>13386</v>
      </c>
      <c r="Z14" s="81">
        <v>17577</v>
      </c>
      <c r="AA14" s="81">
        <v>8565</v>
      </c>
      <c r="AB14" s="81">
        <v>34406</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65.192999999999998</v>
      </c>
      <c r="BJ14" s="81">
        <v>0</v>
      </c>
      <c r="BK14" s="81">
        <v>2.75</v>
      </c>
      <c r="BL14" s="81">
        <v>0</v>
      </c>
      <c r="BM14" s="82"/>
      <c r="BN14" s="81">
        <v>0</v>
      </c>
      <c r="BO14" s="81">
        <v>0</v>
      </c>
      <c r="BP14" s="81">
        <v>6</v>
      </c>
      <c r="BQ14" s="81">
        <v>0</v>
      </c>
      <c r="BR14" s="81">
        <v>1</v>
      </c>
      <c r="BS14" s="81">
        <v>0</v>
      </c>
      <c r="BT14"/>
      <c r="BU14" s="80"/>
      <c r="BV14" s="80"/>
      <c r="BW14" s="80"/>
      <c r="BX14" s="80"/>
      <c r="BY14" s="80"/>
      <c r="BZ14" s="80"/>
      <c r="CA14" s="80"/>
      <c r="CB14" s="80"/>
      <c r="CC14" s="80"/>
    </row>
    <row r="15" spans="1:81">
      <c r="A15" s="80" t="s">
        <v>1747</v>
      </c>
      <c r="B15" s="80">
        <v>398</v>
      </c>
      <c r="C15" s="80">
        <v>7</v>
      </c>
      <c r="D15" s="80">
        <v>24</v>
      </c>
      <c r="E15" s="80">
        <v>2010</v>
      </c>
      <c r="F15" s="80" t="s">
        <v>86</v>
      </c>
      <c r="G15" s="80" t="s">
        <v>1740</v>
      </c>
      <c r="H15" s="80" t="s">
        <v>1741</v>
      </c>
      <c r="I15" s="177"/>
      <c r="J15" s="81">
        <v>96.524461569025775</v>
      </c>
      <c r="K15" s="81">
        <v>2.0506206095189587</v>
      </c>
      <c r="L15" s="81">
        <v>12.064583060759107</v>
      </c>
      <c r="M15" s="81">
        <v>35.287284009885056</v>
      </c>
      <c r="N15" s="81">
        <v>36.083598929110323</v>
      </c>
      <c r="O15" s="81">
        <v>34.971307193131565</v>
      </c>
      <c r="P15" s="81">
        <v>42.304631742086244</v>
      </c>
      <c r="Q15" s="81">
        <v>2.0760259371139225</v>
      </c>
      <c r="R15" s="81">
        <v>0</v>
      </c>
      <c r="S15" s="81">
        <v>0</v>
      </c>
      <c r="T15" s="82"/>
      <c r="U15" s="81">
        <v>15564092</v>
      </c>
      <c r="V15" s="81">
        <v>1238</v>
      </c>
      <c r="W15" s="81">
        <v>289</v>
      </c>
      <c r="X15" s="81">
        <v>10069</v>
      </c>
      <c r="Y15" s="81">
        <v>13459</v>
      </c>
      <c r="Z15" s="81">
        <v>17761</v>
      </c>
      <c r="AA15" s="81">
        <v>8302</v>
      </c>
      <c r="AB15" s="81">
        <v>34122</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48.939</v>
      </c>
      <c r="BJ15" s="81">
        <v>0</v>
      </c>
      <c r="BK15" s="81">
        <v>20.984000000000002</v>
      </c>
      <c r="BL15" s="81">
        <v>0</v>
      </c>
      <c r="BM15" s="82"/>
      <c r="BN15" s="81">
        <v>0</v>
      </c>
      <c r="BO15" s="81">
        <v>0</v>
      </c>
      <c r="BP15" s="81">
        <v>4</v>
      </c>
      <c r="BQ15" s="81">
        <v>0</v>
      </c>
      <c r="BR15" s="81">
        <v>1</v>
      </c>
      <c r="BS15" s="81">
        <v>0</v>
      </c>
      <c r="BT15"/>
      <c r="BU15" s="80">
        <v>50.786999999999999</v>
      </c>
      <c r="BV15" s="80">
        <v>19.135999999999999</v>
      </c>
      <c r="BW15" s="80">
        <v>0</v>
      </c>
      <c r="BX15" s="80">
        <v>0</v>
      </c>
      <c r="BY15" s="80">
        <v>0</v>
      </c>
      <c r="BZ15" s="80">
        <v>0</v>
      </c>
      <c r="CA15" s="80">
        <v>0</v>
      </c>
      <c r="CB15" s="80">
        <v>0</v>
      </c>
      <c r="CC15" s="80">
        <v>0</v>
      </c>
    </row>
    <row r="16" spans="1:81">
      <c r="A16" s="80" t="s">
        <v>1748</v>
      </c>
      <c r="B16" s="80">
        <v>399</v>
      </c>
      <c r="C16" s="80">
        <v>8</v>
      </c>
      <c r="D16" s="80">
        <v>24</v>
      </c>
      <c r="E16" s="80">
        <v>2011</v>
      </c>
      <c r="F16" s="80" t="s">
        <v>87</v>
      </c>
      <c r="G16" s="80" t="s">
        <v>1740</v>
      </c>
      <c r="H16" s="80" t="s">
        <v>1741</v>
      </c>
      <c r="I16" s="177"/>
      <c r="J16" s="81">
        <v>126.60316093093344</v>
      </c>
      <c r="K16" s="81">
        <v>2.8786042848289792</v>
      </c>
      <c r="L16" s="81">
        <v>12.448060687465869</v>
      </c>
      <c r="M16" s="81">
        <v>46.575699030025035</v>
      </c>
      <c r="N16" s="81">
        <v>42.805760085753391</v>
      </c>
      <c r="O16" s="81">
        <v>34.701783405103463</v>
      </c>
      <c r="P16" s="81">
        <v>41.116733230210151</v>
      </c>
      <c r="Q16" s="81">
        <v>2.3780624082192574</v>
      </c>
      <c r="R16" s="81">
        <v>0</v>
      </c>
      <c r="S16" s="81">
        <v>0</v>
      </c>
      <c r="T16" s="82"/>
      <c r="U16" s="81">
        <v>19541173</v>
      </c>
      <c r="V16" s="81">
        <v>1238</v>
      </c>
      <c r="W16" s="81">
        <v>289</v>
      </c>
      <c r="X16" s="81">
        <v>10069</v>
      </c>
      <c r="Y16" s="81">
        <v>13515</v>
      </c>
      <c r="Z16" s="81">
        <v>18007</v>
      </c>
      <c r="AA16" s="81">
        <v>8309</v>
      </c>
      <c r="AB16" s="81">
        <v>33886</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71.111000000000004</v>
      </c>
      <c r="BJ16" s="81">
        <v>0</v>
      </c>
      <c r="BK16" s="81">
        <v>0</v>
      </c>
      <c r="BL16" s="81">
        <v>0</v>
      </c>
      <c r="BM16" s="82"/>
      <c r="BN16" s="81">
        <v>0</v>
      </c>
      <c r="BO16" s="81">
        <v>0</v>
      </c>
      <c r="BP16" s="81">
        <v>7</v>
      </c>
      <c r="BQ16" s="81">
        <v>0</v>
      </c>
      <c r="BR16" s="81">
        <v>0</v>
      </c>
      <c r="BS16" s="81">
        <v>0</v>
      </c>
      <c r="BT16"/>
      <c r="BU16" s="80">
        <v>71.111000000000004</v>
      </c>
      <c r="BV16" s="80">
        <v>0</v>
      </c>
      <c r="BW16" s="80">
        <v>0</v>
      </c>
      <c r="BX16" s="80">
        <v>0</v>
      </c>
      <c r="BY16" s="80">
        <v>0</v>
      </c>
      <c r="BZ16" s="80">
        <v>0</v>
      </c>
      <c r="CA16" s="80">
        <v>0</v>
      </c>
      <c r="CB16" s="80">
        <v>0</v>
      </c>
      <c r="CC16" s="80">
        <v>0</v>
      </c>
    </row>
    <row r="17" spans="1:81">
      <c r="A17" s="80" t="s">
        <v>1749</v>
      </c>
      <c r="B17" s="80">
        <v>400</v>
      </c>
      <c r="C17" s="80">
        <v>9</v>
      </c>
      <c r="D17" s="80">
        <v>24</v>
      </c>
      <c r="E17" s="80">
        <v>2012</v>
      </c>
      <c r="F17" s="80" t="s">
        <v>88</v>
      </c>
      <c r="G17" s="80" t="s">
        <v>1740</v>
      </c>
      <c r="H17" s="80" t="s">
        <v>1741</v>
      </c>
      <c r="I17" s="177"/>
      <c r="J17" s="81">
        <v>107.61736704042806</v>
      </c>
      <c r="K17" s="81">
        <v>2.7693549776049218</v>
      </c>
      <c r="L17" s="81">
        <v>12.207470606626066</v>
      </c>
      <c r="M17" s="81">
        <v>51.549415853977827</v>
      </c>
      <c r="N17" s="81">
        <v>50.183053656716233</v>
      </c>
      <c r="O17" s="81">
        <v>34.665791752291732</v>
      </c>
      <c r="P17" s="81">
        <v>40.36032615922155</v>
      </c>
      <c r="Q17" s="81">
        <v>2.5914089196456205</v>
      </c>
      <c r="R17" s="81">
        <v>0</v>
      </c>
      <c r="S17" s="81">
        <v>0</v>
      </c>
      <c r="T17" s="82"/>
      <c r="U17" s="81">
        <v>15177023</v>
      </c>
      <c r="V17" s="81">
        <v>1238</v>
      </c>
      <c r="W17" s="81">
        <v>289</v>
      </c>
      <c r="X17" s="81">
        <v>10069</v>
      </c>
      <c r="Y17" s="81">
        <v>13761</v>
      </c>
      <c r="Z17" s="81">
        <v>18131</v>
      </c>
      <c r="AA17" s="81">
        <v>8110</v>
      </c>
      <c r="AB17" s="81">
        <v>33987</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80.828000000000003</v>
      </c>
      <c r="BJ17" s="81">
        <v>0</v>
      </c>
      <c r="BK17" s="81">
        <v>0</v>
      </c>
      <c r="BL17" s="81">
        <v>0</v>
      </c>
      <c r="BM17" s="82"/>
      <c r="BN17" s="81">
        <v>0</v>
      </c>
      <c r="BO17" s="81">
        <v>0</v>
      </c>
      <c r="BP17" s="81">
        <v>7</v>
      </c>
      <c r="BQ17" s="81">
        <v>0</v>
      </c>
      <c r="BR17" s="81">
        <v>0</v>
      </c>
      <c r="BS17" s="81">
        <v>0</v>
      </c>
      <c r="BT17"/>
      <c r="BU17" s="80">
        <v>80.828000000000003</v>
      </c>
      <c r="BV17" s="80">
        <v>0</v>
      </c>
      <c r="BW17" s="80">
        <v>0</v>
      </c>
      <c r="BX17" s="80">
        <v>0</v>
      </c>
      <c r="BY17" s="80">
        <v>0</v>
      </c>
      <c r="BZ17" s="80">
        <v>0</v>
      </c>
      <c r="CA17" s="80">
        <v>0</v>
      </c>
      <c r="CB17" s="80">
        <v>0</v>
      </c>
      <c r="CC17" s="80">
        <v>0</v>
      </c>
    </row>
    <row r="18" spans="1:81">
      <c r="A18" s="80" t="s">
        <v>1750</v>
      </c>
      <c r="B18" s="80">
        <v>401</v>
      </c>
      <c r="C18" s="80">
        <v>10</v>
      </c>
      <c r="D18" s="80">
        <v>24</v>
      </c>
      <c r="E18" s="80">
        <v>2013</v>
      </c>
      <c r="F18" s="80" t="s">
        <v>89</v>
      </c>
      <c r="G18" s="80" t="s">
        <v>1740</v>
      </c>
      <c r="H18" s="80" t="s">
        <v>1741</v>
      </c>
      <c r="I18" s="177"/>
      <c r="J18" s="81">
        <v>126.22603182243971</v>
      </c>
      <c r="K18" s="81">
        <v>2.5043126549404189</v>
      </c>
      <c r="L18" s="81">
        <v>12.006913116739369</v>
      </c>
      <c r="M18" s="81">
        <v>49.12709381469373</v>
      </c>
      <c r="N18" s="81">
        <v>49.241683239868806</v>
      </c>
      <c r="O18" s="81">
        <v>33.40563887236128</v>
      </c>
      <c r="P18" s="81">
        <v>40.292603524770826</v>
      </c>
      <c r="Q18" s="81">
        <v>2.6205965169257008</v>
      </c>
      <c r="R18" s="81">
        <v>0</v>
      </c>
      <c r="S18" s="81">
        <v>0</v>
      </c>
      <c r="T18" s="82"/>
      <c r="U18" s="81">
        <v>16626933</v>
      </c>
      <c r="V18" s="81">
        <v>1238</v>
      </c>
      <c r="W18" s="81">
        <v>289</v>
      </c>
      <c r="X18" s="81">
        <v>10069</v>
      </c>
      <c r="Y18" s="81">
        <v>13940</v>
      </c>
      <c r="Z18" s="81">
        <v>18252</v>
      </c>
      <c r="AA18" s="81">
        <v>8066</v>
      </c>
      <c r="AB18" s="81">
        <v>33877</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90.06</v>
      </c>
      <c r="BJ18" s="81">
        <v>0</v>
      </c>
      <c r="BK18" s="81">
        <v>0</v>
      </c>
      <c r="BL18" s="81">
        <v>0</v>
      </c>
      <c r="BM18" s="82"/>
      <c r="BN18" s="81">
        <v>0</v>
      </c>
      <c r="BO18" s="81">
        <v>0</v>
      </c>
      <c r="BP18" s="81">
        <v>7</v>
      </c>
      <c r="BQ18" s="81">
        <v>0</v>
      </c>
      <c r="BR18" s="81">
        <v>0</v>
      </c>
      <c r="BS18" s="81">
        <v>0</v>
      </c>
      <c r="BT18"/>
      <c r="BU18" s="80">
        <v>90.06</v>
      </c>
      <c r="BV18" s="80">
        <v>0</v>
      </c>
      <c r="BW18" s="80">
        <v>0</v>
      </c>
      <c r="BX18" s="80">
        <v>0</v>
      </c>
      <c r="BY18" s="80">
        <v>0</v>
      </c>
      <c r="BZ18" s="80">
        <v>0</v>
      </c>
      <c r="CA18" s="80">
        <v>0</v>
      </c>
      <c r="CB18" s="80">
        <v>0</v>
      </c>
      <c r="CC18" s="80">
        <v>0</v>
      </c>
    </row>
    <row r="19" spans="1:81">
      <c r="A19" s="80" t="s">
        <v>1751</v>
      </c>
      <c r="B19" s="80">
        <v>402</v>
      </c>
      <c r="C19" s="80">
        <v>11</v>
      </c>
      <c r="D19" s="80">
        <v>24</v>
      </c>
      <c r="E19" s="80">
        <v>2014</v>
      </c>
      <c r="F19" s="80" t="s">
        <v>90</v>
      </c>
      <c r="G19" s="80" t="s">
        <v>1740</v>
      </c>
      <c r="H19" s="80" t="s">
        <v>1741</v>
      </c>
      <c r="I19" s="177"/>
      <c r="J19" s="81">
        <v>119.23688747068834</v>
      </c>
      <c r="K19" s="81">
        <v>2.3611034431311824</v>
      </c>
      <c r="L19" s="81">
        <v>8.7250735948117182</v>
      </c>
      <c r="M19" s="81">
        <v>51.124743868672674</v>
      </c>
      <c r="N19" s="81">
        <v>46.712398155217564</v>
      </c>
      <c r="O19" s="81">
        <v>31.808255520709373</v>
      </c>
      <c r="P19" s="81">
        <v>39.919692755215415</v>
      </c>
      <c r="Q19" s="81">
        <v>2.480277136663148</v>
      </c>
      <c r="R19" s="81">
        <v>0</v>
      </c>
      <c r="S19" s="81">
        <v>0</v>
      </c>
      <c r="T19" s="82"/>
      <c r="U19" s="81">
        <v>17108137</v>
      </c>
      <c r="V19" s="81">
        <v>933</v>
      </c>
      <c r="W19" s="81">
        <v>268</v>
      </c>
      <c r="X19" s="81">
        <v>10464</v>
      </c>
      <c r="Y19" s="81">
        <v>13958</v>
      </c>
      <c r="Z19" s="81">
        <v>18304</v>
      </c>
      <c r="AA19" s="81">
        <v>7950</v>
      </c>
      <c r="AB19" s="81">
        <v>33418</v>
      </c>
      <c r="AC19" s="81">
        <v>0</v>
      </c>
      <c r="AD19" s="81">
        <v>0</v>
      </c>
      <c r="AE19" s="82"/>
      <c r="AF19" s="81">
        <v>125628783.15045322</v>
      </c>
      <c r="AG19" s="81">
        <v>1996081.759683559</v>
      </c>
      <c r="AH19" s="81">
        <v>1704113.5686726538</v>
      </c>
      <c r="AI19" s="81">
        <v>68662898.157402635</v>
      </c>
      <c r="AJ19" s="81">
        <v>65259665.549184732</v>
      </c>
      <c r="AK19" s="81">
        <v>0</v>
      </c>
      <c r="AL19" s="81">
        <v>0</v>
      </c>
      <c r="AM19" s="81">
        <v>4587792.0276422147</v>
      </c>
      <c r="AN19" s="81">
        <v>0</v>
      </c>
      <c r="AO19" s="81">
        <v>0</v>
      </c>
      <c r="AP19" s="82"/>
      <c r="AQ19" s="81">
        <v>729</v>
      </c>
      <c r="AR19" s="81">
        <v>163</v>
      </c>
      <c r="AS19" s="81">
        <v>0</v>
      </c>
      <c r="AT19" s="81">
        <v>2</v>
      </c>
      <c r="AU19" s="81">
        <v>0</v>
      </c>
      <c r="AV19" s="81">
        <v>1</v>
      </c>
      <c r="AW19" s="81" t="s">
        <v>564</v>
      </c>
      <c r="AX19" s="82"/>
      <c r="AY19" s="81">
        <v>2961.9</v>
      </c>
      <c r="AZ19" s="81">
        <v>7338.1</v>
      </c>
      <c r="BA19" s="81">
        <v>0</v>
      </c>
      <c r="BB19" s="81">
        <v>852</v>
      </c>
      <c r="BC19" s="81">
        <v>0</v>
      </c>
      <c r="BD19" s="81">
        <v>295</v>
      </c>
      <c r="BE19" s="81" t="s">
        <v>564</v>
      </c>
      <c r="BF19" s="82"/>
      <c r="BG19" s="81">
        <v>0</v>
      </c>
      <c r="BH19" s="81">
        <v>0</v>
      </c>
      <c r="BI19" s="81">
        <v>82.186999999999998</v>
      </c>
      <c r="BJ19" s="81">
        <v>0</v>
      </c>
      <c r="BK19" s="81">
        <v>0</v>
      </c>
      <c r="BL19" s="81">
        <v>0</v>
      </c>
      <c r="BM19" s="82"/>
      <c r="BN19" s="81">
        <v>0</v>
      </c>
      <c r="BO19" s="81">
        <v>0</v>
      </c>
      <c r="BP19" s="81">
        <v>6</v>
      </c>
      <c r="BQ19" s="81">
        <v>0</v>
      </c>
      <c r="BR19" s="81">
        <v>0</v>
      </c>
      <c r="BS19" s="81">
        <v>0</v>
      </c>
      <c r="BT19"/>
      <c r="BU19" s="80">
        <v>82.186999999999998</v>
      </c>
      <c r="BV19" s="80">
        <v>0</v>
      </c>
      <c r="BW19" s="80">
        <v>0</v>
      </c>
      <c r="BX19" s="80">
        <v>0</v>
      </c>
      <c r="BY19" s="80">
        <v>0</v>
      </c>
      <c r="BZ19" s="80">
        <v>0</v>
      </c>
      <c r="CA19" s="80">
        <v>0</v>
      </c>
      <c r="CB19" s="80">
        <v>0</v>
      </c>
      <c r="CC19" s="80">
        <v>0</v>
      </c>
    </row>
    <row r="20" spans="1:81">
      <c r="A20" s="80" t="s">
        <v>1752</v>
      </c>
      <c r="B20" s="80">
        <v>403</v>
      </c>
      <c r="C20" s="80">
        <v>12</v>
      </c>
      <c r="D20" s="80">
        <v>24</v>
      </c>
      <c r="E20" s="80">
        <v>2015</v>
      </c>
      <c r="F20" s="80" t="s">
        <v>91</v>
      </c>
      <c r="G20" s="80" t="s">
        <v>1740</v>
      </c>
      <c r="H20" s="80" t="s">
        <v>1741</v>
      </c>
      <c r="I20" s="177"/>
      <c r="J20" s="81">
        <v>120.1546217373041</v>
      </c>
      <c r="K20" s="81">
        <v>2.2443445571725928</v>
      </c>
      <c r="L20" s="81">
        <v>10.073137752975766</v>
      </c>
      <c r="M20" s="81">
        <v>46.555823301838053</v>
      </c>
      <c r="N20" s="81">
        <v>44.224317880476278</v>
      </c>
      <c r="O20" s="81">
        <v>31.525369443810611</v>
      </c>
      <c r="P20" s="81">
        <v>39.35309202978312</v>
      </c>
      <c r="Q20" s="81">
        <v>2.3896323721044759</v>
      </c>
      <c r="R20" s="81">
        <v>0</v>
      </c>
      <c r="S20" s="81">
        <v>0</v>
      </c>
      <c r="T20" s="82"/>
      <c r="U20" s="81">
        <v>20859016</v>
      </c>
      <c r="V20" s="81">
        <v>933</v>
      </c>
      <c r="W20" s="81">
        <v>268</v>
      </c>
      <c r="X20" s="81">
        <v>10464</v>
      </c>
      <c r="Y20" s="81">
        <v>13973</v>
      </c>
      <c r="Z20" s="81">
        <v>18316</v>
      </c>
      <c r="AA20" s="81">
        <v>7831</v>
      </c>
      <c r="AB20" s="81">
        <v>32889</v>
      </c>
      <c r="AC20" s="81">
        <v>0</v>
      </c>
      <c r="AD20" s="81">
        <v>0</v>
      </c>
      <c r="AE20" s="82"/>
      <c r="AF20" s="81">
        <v>133519853.27192114</v>
      </c>
      <c r="AG20" s="81">
        <v>1738504.4476704276</v>
      </c>
      <c r="AH20" s="81">
        <v>1596514.2846983036</v>
      </c>
      <c r="AI20" s="81">
        <v>64683914.896742582</v>
      </c>
      <c r="AJ20" s="81">
        <v>63612991.443238616</v>
      </c>
      <c r="AK20" s="81">
        <v>0</v>
      </c>
      <c r="AL20" s="81">
        <v>0</v>
      </c>
      <c r="AM20" s="81">
        <v>4507299.4858339317</v>
      </c>
      <c r="AN20" s="81">
        <v>0</v>
      </c>
      <c r="AO20" s="81">
        <v>0</v>
      </c>
      <c r="AP20" s="82"/>
      <c r="AQ20" s="81">
        <v>783</v>
      </c>
      <c r="AR20" s="81">
        <v>251</v>
      </c>
      <c r="AS20" s="81">
        <v>0</v>
      </c>
      <c r="AT20" s="81">
        <v>2</v>
      </c>
      <c r="AU20" s="81">
        <v>0</v>
      </c>
      <c r="AV20" s="81">
        <v>1</v>
      </c>
      <c r="AW20" s="81" t="s">
        <v>564</v>
      </c>
      <c r="AX20" s="82"/>
      <c r="AY20" s="81">
        <v>3259.8999999999996</v>
      </c>
      <c r="AZ20" s="81">
        <v>12456.4</v>
      </c>
      <c r="BA20" s="81">
        <v>0</v>
      </c>
      <c r="BB20" s="81">
        <v>852</v>
      </c>
      <c r="BC20" s="81">
        <v>0</v>
      </c>
      <c r="BD20" s="81">
        <v>295</v>
      </c>
      <c r="BE20" s="81" t="s">
        <v>564</v>
      </c>
      <c r="BF20" s="82"/>
      <c r="BG20" s="81">
        <v>0</v>
      </c>
      <c r="BH20" s="81">
        <v>0</v>
      </c>
      <c r="BI20" s="81">
        <v>95.373000000000005</v>
      </c>
      <c r="BJ20" s="81">
        <v>0</v>
      </c>
      <c r="BK20" s="81">
        <v>0</v>
      </c>
      <c r="BL20" s="81">
        <v>0</v>
      </c>
      <c r="BM20" s="82"/>
      <c r="BN20" s="81">
        <v>0</v>
      </c>
      <c r="BO20" s="81">
        <v>0</v>
      </c>
      <c r="BP20" s="81">
        <v>7</v>
      </c>
      <c r="BQ20" s="81">
        <v>0</v>
      </c>
      <c r="BR20" s="81">
        <v>0</v>
      </c>
      <c r="BS20" s="81">
        <v>0</v>
      </c>
      <c r="BT20"/>
      <c r="BU20" s="80">
        <v>95.373000000000005</v>
      </c>
      <c r="BV20" s="80">
        <v>0</v>
      </c>
      <c r="BW20" s="80">
        <v>0</v>
      </c>
      <c r="BX20" s="80">
        <v>0</v>
      </c>
      <c r="BY20" s="80">
        <v>0</v>
      </c>
      <c r="BZ20" s="80">
        <v>0</v>
      </c>
      <c r="CA20" s="80">
        <v>0</v>
      </c>
      <c r="CB20" s="80">
        <v>0</v>
      </c>
      <c r="CC20" s="80">
        <v>0</v>
      </c>
    </row>
    <row r="21" spans="1:81">
      <c r="A21" s="80" t="s">
        <v>1753</v>
      </c>
      <c r="B21" s="80">
        <v>404</v>
      </c>
      <c r="C21" s="80">
        <v>13</v>
      </c>
      <c r="D21" s="80">
        <v>24</v>
      </c>
      <c r="E21" s="80">
        <v>2016</v>
      </c>
      <c r="F21" s="80" t="s">
        <v>92</v>
      </c>
      <c r="G21" s="80" t="s">
        <v>1740</v>
      </c>
      <c r="H21" s="80" t="s">
        <v>1741</v>
      </c>
      <c r="I21" s="177"/>
      <c r="J21" s="81">
        <v>104.48306035364564</v>
      </c>
      <c r="K21" s="81">
        <v>2.0664578542923664</v>
      </c>
      <c r="L21" s="81">
        <v>12.146621688002872</v>
      </c>
      <c r="M21" s="81">
        <v>45.498953484462866</v>
      </c>
      <c r="N21" s="81">
        <v>44.019338867026988</v>
      </c>
      <c r="O21" s="81">
        <v>31.169747464896769</v>
      </c>
      <c r="P21" s="81">
        <v>37.970911914684514</v>
      </c>
      <c r="Q21" s="81">
        <v>2.3083959342363851</v>
      </c>
      <c r="R21" s="81">
        <v>0</v>
      </c>
      <c r="S21" s="81">
        <v>0</v>
      </c>
      <c r="T21" s="82"/>
      <c r="U21" s="81">
        <v>19360166</v>
      </c>
      <c r="V21" s="81">
        <v>933</v>
      </c>
      <c r="W21" s="81">
        <v>268</v>
      </c>
      <c r="X21" s="81">
        <v>10464</v>
      </c>
      <c r="Y21" s="81">
        <v>14113</v>
      </c>
      <c r="Z21" s="81">
        <v>18332</v>
      </c>
      <c r="AA21" s="81">
        <v>7815</v>
      </c>
      <c r="AB21" s="81">
        <v>32682</v>
      </c>
      <c r="AC21" s="81">
        <v>0</v>
      </c>
      <c r="AD21" s="81">
        <v>0</v>
      </c>
      <c r="AE21" s="82"/>
      <c r="AF21" s="81">
        <v>115333692.1059124</v>
      </c>
      <c r="AG21" s="81">
        <v>1544821.3536836079</v>
      </c>
      <c r="AH21" s="81">
        <v>1499214.157087527</v>
      </c>
      <c r="AI21" s="81">
        <v>68395583.749575242</v>
      </c>
      <c r="AJ21" s="81">
        <v>61295129.588016339</v>
      </c>
      <c r="AK21" s="81">
        <v>0</v>
      </c>
      <c r="AL21" s="81">
        <v>0</v>
      </c>
      <c r="AM21" s="81">
        <v>4482410.69408774</v>
      </c>
      <c r="AN21" s="81">
        <v>0</v>
      </c>
      <c r="AO21" s="81">
        <v>0</v>
      </c>
      <c r="AP21" s="82"/>
      <c r="AQ21" s="81">
        <v>832</v>
      </c>
      <c r="AR21" s="81">
        <v>294</v>
      </c>
      <c r="AS21" s="81">
        <v>0</v>
      </c>
      <c r="AT21" s="81">
        <v>2</v>
      </c>
      <c r="AU21" s="81">
        <v>0</v>
      </c>
      <c r="AV21" s="81">
        <v>1</v>
      </c>
      <c r="AW21" s="81" t="s">
        <v>564</v>
      </c>
      <c r="AX21" s="82"/>
      <c r="AY21" s="81">
        <v>3505.3</v>
      </c>
      <c r="AZ21" s="81">
        <v>13690.9</v>
      </c>
      <c r="BA21" s="81">
        <v>0</v>
      </c>
      <c r="BB21" s="81">
        <v>852</v>
      </c>
      <c r="BC21" s="81">
        <v>0</v>
      </c>
      <c r="BD21" s="81">
        <v>295</v>
      </c>
      <c r="BE21" s="81" t="s">
        <v>564</v>
      </c>
      <c r="BF21" s="82"/>
      <c r="BG21" s="81">
        <v>0</v>
      </c>
      <c r="BH21" s="81">
        <v>0</v>
      </c>
      <c r="BI21" s="81">
        <v>89.695999999999998</v>
      </c>
      <c r="BJ21" s="81">
        <v>0</v>
      </c>
      <c r="BK21" s="81">
        <v>0</v>
      </c>
      <c r="BL21" s="81">
        <v>0</v>
      </c>
      <c r="BM21" s="82"/>
      <c r="BN21" s="81">
        <v>0</v>
      </c>
      <c r="BO21" s="81">
        <v>0</v>
      </c>
      <c r="BP21" s="81">
        <v>7</v>
      </c>
      <c r="BQ21" s="81">
        <v>0</v>
      </c>
      <c r="BR21" s="81">
        <v>0</v>
      </c>
      <c r="BS21" s="81">
        <v>0</v>
      </c>
      <c r="BT21"/>
      <c r="BU21" s="80">
        <v>89.695999999999998</v>
      </c>
      <c r="BV21" s="80">
        <v>0</v>
      </c>
      <c r="BW21" s="80">
        <v>0</v>
      </c>
      <c r="BX21" s="80">
        <v>0</v>
      </c>
      <c r="BY21" s="80">
        <v>0</v>
      </c>
      <c r="BZ21" s="80">
        <v>0</v>
      </c>
      <c r="CA21" s="80">
        <v>0</v>
      </c>
      <c r="CB21" s="80">
        <v>0</v>
      </c>
      <c r="CC21" s="80">
        <v>0</v>
      </c>
    </row>
    <row r="22" spans="1:81">
      <c r="A22" s="80" t="s">
        <v>1754</v>
      </c>
      <c r="B22" s="80">
        <v>405</v>
      </c>
      <c r="C22" s="80">
        <v>14</v>
      </c>
      <c r="D22" s="80">
        <v>24</v>
      </c>
      <c r="E22" s="80">
        <v>2017</v>
      </c>
      <c r="F22" s="80" t="s">
        <v>71</v>
      </c>
      <c r="G22" s="80" t="s">
        <v>1740</v>
      </c>
      <c r="H22" s="80" t="s">
        <v>1741</v>
      </c>
      <c r="I22" s="177"/>
      <c r="J22" s="81">
        <v>96.85114712117074</v>
      </c>
      <c r="K22" s="81">
        <v>2.1068492060756929</v>
      </c>
      <c r="L22" s="81">
        <v>10.740953146531263</v>
      </c>
      <c r="M22" s="81">
        <v>39.754867516082008</v>
      </c>
      <c r="N22" s="81">
        <v>39.913250459152543</v>
      </c>
      <c r="O22" s="81">
        <v>30.759811728315885</v>
      </c>
      <c r="P22" s="81">
        <v>37.088263239103455</v>
      </c>
      <c r="Q22" s="81">
        <v>2.2052916734476398</v>
      </c>
      <c r="R22" s="81">
        <v>0</v>
      </c>
      <c r="S22" s="81">
        <v>0</v>
      </c>
      <c r="T22" s="82"/>
      <c r="U22" s="81">
        <v>19425485</v>
      </c>
      <c r="V22" s="81">
        <v>933</v>
      </c>
      <c r="W22" s="81">
        <v>268</v>
      </c>
      <c r="X22" s="81">
        <v>10464</v>
      </c>
      <c r="Y22" s="81">
        <v>14126</v>
      </c>
      <c r="Z22" s="81">
        <v>18391</v>
      </c>
      <c r="AA22" s="81">
        <v>7682</v>
      </c>
      <c r="AB22" s="81">
        <v>32288</v>
      </c>
      <c r="AC22" s="81">
        <v>0</v>
      </c>
      <c r="AD22" s="81">
        <v>0</v>
      </c>
      <c r="AE22" s="82"/>
      <c r="AF22" s="81">
        <v>116911889.9969786</v>
      </c>
      <c r="AG22" s="81">
        <v>1695002.8227369839</v>
      </c>
      <c r="AH22" s="81">
        <v>1808088.4652798879</v>
      </c>
      <c r="AI22" s="81">
        <v>68784179.558593288</v>
      </c>
      <c r="AJ22" s="81">
        <v>62028581.920733102</v>
      </c>
      <c r="AK22" s="81">
        <v>0</v>
      </c>
      <c r="AL22" s="81">
        <v>0</v>
      </c>
      <c r="AM22" s="81">
        <v>4435301.8916802546</v>
      </c>
      <c r="AN22" s="81">
        <v>0</v>
      </c>
      <c r="AO22" s="81">
        <v>0</v>
      </c>
      <c r="AP22" s="82"/>
      <c r="AQ22" s="81">
        <v>878</v>
      </c>
      <c r="AR22" s="81">
        <v>357</v>
      </c>
      <c r="AS22" s="81">
        <v>0</v>
      </c>
      <c r="AT22" s="81">
        <v>2</v>
      </c>
      <c r="AU22" s="81">
        <v>0</v>
      </c>
      <c r="AV22" s="81">
        <v>1</v>
      </c>
      <c r="AW22" s="81" t="s">
        <v>564</v>
      </c>
      <c r="AX22" s="82"/>
      <c r="AY22" s="81">
        <v>3744.2</v>
      </c>
      <c r="AZ22" s="81">
        <v>18115.099999999999</v>
      </c>
      <c r="BA22" s="81">
        <v>0</v>
      </c>
      <c r="BB22" s="81">
        <v>852</v>
      </c>
      <c r="BC22" s="81">
        <v>0</v>
      </c>
      <c r="BD22" s="81">
        <v>295</v>
      </c>
      <c r="BE22" s="81" t="s">
        <v>564</v>
      </c>
      <c r="BF22" s="82"/>
      <c r="BG22" s="81">
        <v>0</v>
      </c>
      <c r="BH22" s="81">
        <v>0</v>
      </c>
      <c r="BI22" s="81">
        <v>91.53</v>
      </c>
      <c r="BJ22" s="81">
        <v>0</v>
      </c>
      <c r="BK22" s="81">
        <v>0</v>
      </c>
      <c r="BL22" s="81">
        <v>0</v>
      </c>
      <c r="BM22" s="82"/>
      <c r="BN22" s="81">
        <v>0</v>
      </c>
      <c r="BO22" s="81">
        <v>0</v>
      </c>
      <c r="BP22" s="81">
        <v>7</v>
      </c>
      <c r="BQ22" s="81">
        <v>0</v>
      </c>
      <c r="BR22" s="81">
        <v>0</v>
      </c>
      <c r="BS22" s="81">
        <v>0</v>
      </c>
      <c r="BT22"/>
      <c r="BU22" s="80">
        <v>91.53</v>
      </c>
      <c r="BV22" s="80">
        <v>0</v>
      </c>
      <c r="BW22" s="80">
        <v>0</v>
      </c>
      <c r="BX22" s="80">
        <v>0</v>
      </c>
      <c r="BY22" s="80">
        <v>0</v>
      </c>
      <c r="BZ22" s="80">
        <v>0</v>
      </c>
      <c r="CA22" s="80">
        <v>0</v>
      </c>
      <c r="CB22" s="80">
        <v>0</v>
      </c>
      <c r="CC22" s="80">
        <v>0</v>
      </c>
    </row>
    <row r="23" spans="1:81">
      <c r="A23" s="80" t="s">
        <v>1755</v>
      </c>
      <c r="B23" s="80">
        <v>406</v>
      </c>
      <c r="C23" s="80">
        <v>15</v>
      </c>
      <c r="D23" s="80">
        <v>24</v>
      </c>
      <c r="E23" s="80">
        <v>2018</v>
      </c>
      <c r="F23" s="80" t="s">
        <v>93</v>
      </c>
      <c r="G23" s="80" t="s">
        <v>1740</v>
      </c>
      <c r="H23" s="80" t="s">
        <v>1741</v>
      </c>
      <c r="I23" s="177"/>
      <c r="J23" s="81">
        <v>83.101757147032231</v>
      </c>
      <c r="K23" s="81">
        <v>1.7908310115724131</v>
      </c>
      <c r="L23" s="81">
        <v>9.6512211340321681</v>
      </c>
      <c r="M23" s="81">
        <v>35.398677889628999</v>
      </c>
      <c r="N23" s="81">
        <v>31.345099691549077</v>
      </c>
      <c r="O23" s="81">
        <v>30.209801096721936</v>
      </c>
      <c r="P23" s="81">
        <v>36.508762916256629</v>
      </c>
      <c r="Q23" s="81">
        <v>2.0269418546487041</v>
      </c>
      <c r="R23" s="81">
        <v>0</v>
      </c>
      <c r="S23" s="81">
        <v>0</v>
      </c>
      <c r="T23" s="82"/>
      <c r="U23" s="81">
        <v>19401327</v>
      </c>
      <c r="V23" s="81">
        <v>933</v>
      </c>
      <c r="W23" s="81">
        <v>268</v>
      </c>
      <c r="X23" s="81">
        <v>10464</v>
      </c>
      <c r="Y23" s="81">
        <v>14191</v>
      </c>
      <c r="Z23" s="81">
        <v>18408</v>
      </c>
      <c r="AA23" s="81">
        <v>7638</v>
      </c>
      <c r="AB23" s="81">
        <v>31981</v>
      </c>
      <c r="AC23" s="81">
        <v>0</v>
      </c>
      <c r="AD23" s="81">
        <v>0</v>
      </c>
      <c r="AE23" s="82"/>
      <c r="AF23" s="81">
        <v>114710592.312718</v>
      </c>
      <c r="AG23" s="81">
        <v>1417465.990883257</v>
      </c>
      <c r="AH23" s="81">
        <v>1709518.0328293031</v>
      </c>
      <c r="AI23" s="81">
        <v>68643318.37543422</v>
      </c>
      <c r="AJ23" s="81">
        <v>57604810.088593721</v>
      </c>
      <c r="AK23" s="81">
        <v>0</v>
      </c>
      <c r="AL23" s="81">
        <v>0</v>
      </c>
      <c r="AM23" s="81">
        <v>4402220.171669242</v>
      </c>
      <c r="AN23" s="81">
        <v>0</v>
      </c>
      <c r="AO23" s="81">
        <v>0</v>
      </c>
      <c r="AP23" s="82"/>
      <c r="AQ23" s="81">
        <v>925</v>
      </c>
      <c r="AR23" s="81">
        <v>407</v>
      </c>
      <c r="AS23" s="81">
        <v>0</v>
      </c>
      <c r="AT23" s="81">
        <v>2</v>
      </c>
      <c r="AU23" s="81">
        <v>0</v>
      </c>
      <c r="AV23" s="81">
        <v>1</v>
      </c>
      <c r="AW23" s="81" t="s">
        <v>564</v>
      </c>
      <c r="AX23" s="82"/>
      <c r="AY23" s="81">
        <v>3997.6000000000022</v>
      </c>
      <c r="AZ23" s="81">
        <v>19659</v>
      </c>
      <c r="BA23" s="81">
        <v>0</v>
      </c>
      <c r="BB23" s="81">
        <v>852</v>
      </c>
      <c r="BC23" s="81">
        <v>0</v>
      </c>
      <c r="BD23" s="81">
        <v>155</v>
      </c>
      <c r="BE23" s="81" t="s">
        <v>564</v>
      </c>
      <c r="BF23" s="82"/>
      <c r="BG23" s="81">
        <v>0</v>
      </c>
      <c r="BH23" s="81">
        <v>0</v>
      </c>
      <c r="BI23" s="81">
        <v>82.097999999999999</v>
      </c>
      <c r="BJ23" s="81">
        <v>0</v>
      </c>
      <c r="BK23" s="81">
        <v>0</v>
      </c>
      <c r="BL23" s="81">
        <v>0</v>
      </c>
      <c r="BM23" s="82"/>
      <c r="BN23" s="81">
        <v>0</v>
      </c>
      <c r="BO23" s="81">
        <v>0</v>
      </c>
      <c r="BP23" s="81">
        <v>7</v>
      </c>
      <c r="BQ23" s="81">
        <v>0</v>
      </c>
      <c r="BR23" s="81">
        <v>0</v>
      </c>
      <c r="BS23" s="81">
        <v>0</v>
      </c>
      <c r="BT23"/>
      <c r="BU23" s="80">
        <v>82.097999999999999</v>
      </c>
      <c r="BV23" s="80">
        <v>0</v>
      </c>
      <c r="BW23" s="80">
        <v>0</v>
      </c>
      <c r="BX23" s="80">
        <v>0</v>
      </c>
      <c r="BY23" s="80">
        <v>0</v>
      </c>
      <c r="BZ23" s="80">
        <v>0</v>
      </c>
      <c r="CA23" s="80">
        <v>0</v>
      </c>
      <c r="CB23" s="80">
        <v>0</v>
      </c>
      <c r="CC23" s="80">
        <v>0</v>
      </c>
    </row>
    <row r="24" spans="1:81">
      <c r="A24" s="80" t="s">
        <v>1756</v>
      </c>
      <c r="B24" s="80">
        <v>407</v>
      </c>
      <c r="C24" s="80">
        <v>16</v>
      </c>
      <c r="D24" s="80">
        <v>24</v>
      </c>
      <c r="E24" s="80">
        <v>2019</v>
      </c>
      <c r="F24" s="80" t="s">
        <v>73</v>
      </c>
      <c r="G24" s="80" t="s">
        <v>1740</v>
      </c>
      <c r="H24" s="80" t="s">
        <v>1741</v>
      </c>
      <c r="I24" s="177"/>
      <c r="J24" s="81">
        <v>70.421575583422879</v>
      </c>
      <c r="K24" s="81">
        <v>1.7127120573859518</v>
      </c>
      <c r="L24" s="81">
        <v>9.7369581274761892</v>
      </c>
      <c r="M24" s="81">
        <v>32.745552725524398</v>
      </c>
      <c r="N24" s="81">
        <v>30.781844327938735</v>
      </c>
      <c r="O24" s="81">
        <v>29.330655271134077</v>
      </c>
      <c r="P24" s="81">
        <v>36.008706711169189</v>
      </c>
      <c r="Q24" s="81">
        <v>1.9445056791940656</v>
      </c>
      <c r="R24" s="81">
        <v>0</v>
      </c>
      <c r="S24" s="81">
        <v>0</v>
      </c>
      <c r="T24" s="82"/>
      <c r="U24" s="81">
        <v>16999143</v>
      </c>
      <c r="V24" s="81">
        <v>933</v>
      </c>
      <c r="W24" s="81">
        <v>268</v>
      </c>
      <c r="X24" s="81">
        <v>10464</v>
      </c>
      <c r="Y24" s="81">
        <v>14237</v>
      </c>
      <c r="Z24" s="81">
        <v>18363</v>
      </c>
      <c r="AA24" s="81">
        <v>7477</v>
      </c>
      <c r="AB24" s="81">
        <v>31511</v>
      </c>
      <c r="AC24" s="81">
        <v>0</v>
      </c>
      <c r="AD24" s="81">
        <v>0</v>
      </c>
      <c r="AE24" s="82"/>
      <c r="AF24" s="81">
        <v>98612615.460604414</v>
      </c>
      <c r="AG24" s="81">
        <v>1489528.9872037759</v>
      </c>
      <c r="AH24" s="81">
        <v>1811798.8759207779</v>
      </c>
      <c r="AI24" s="81">
        <v>66298832.796321549</v>
      </c>
      <c r="AJ24" s="81">
        <v>55083200.502018735</v>
      </c>
      <c r="AK24" s="81">
        <v>0</v>
      </c>
      <c r="AL24" s="81">
        <v>0</v>
      </c>
      <c r="AM24" s="81">
        <v>4291560.9853190035</v>
      </c>
      <c r="AN24" s="81">
        <v>0</v>
      </c>
      <c r="AO24" s="81">
        <v>0</v>
      </c>
      <c r="AP24" s="82"/>
      <c r="AQ24" s="81">
        <v>965</v>
      </c>
      <c r="AR24" s="81">
        <v>434</v>
      </c>
      <c r="AS24" s="81">
        <v>0</v>
      </c>
      <c r="AT24" s="81">
        <v>2</v>
      </c>
      <c r="AU24" s="81">
        <v>0</v>
      </c>
      <c r="AV24" s="81">
        <v>1</v>
      </c>
      <c r="AW24" s="81" t="s">
        <v>564</v>
      </c>
      <c r="AX24" s="82"/>
      <c r="AY24" s="81">
        <v>4223.3000000000011</v>
      </c>
      <c r="AZ24" s="81">
        <v>30763.1</v>
      </c>
      <c r="BA24" s="81">
        <v>0</v>
      </c>
      <c r="BB24" s="81">
        <v>852</v>
      </c>
      <c r="BC24" s="81">
        <v>0</v>
      </c>
      <c r="BD24" s="81">
        <v>155</v>
      </c>
      <c r="BE24" s="81" t="s">
        <v>564</v>
      </c>
      <c r="BF24" s="82"/>
      <c r="BG24" s="81">
        <v>0</v>
      </c>
      <c r="BH24" s="81">
        <v>0</v>
      </c>
      <c r="BI24" s="81">
        <v>66.382000000000005</v>
      </c>
      <c r="BJ24" s="81">
        <v>0</v>
      </c>
      <c r="BK24" s="81">
        <v>0</v>
      </c>
      <c r="BL24" s="81">
        <v>0</v>
      </c>
      <c r="BM24" s="82"/>
      <c r="BN24" s="81">
        <v>0</v>
      </c>
      <c r="BO24" s="81">
        <v>0</v>
      </c>
      <c r="BP24" s="81">
        <v>7</v>
      </c>
      <c r="BQ24" s="81">
        <v>0</v>
      </c>
      <c r="BR24" s="81">
        <v>0</v>
      </c>
      <c r="BS24" s="81">
        <v>0</v>
      </c>
      <c r="BT24"/>
      <c r="BU24" s="80">
        <v>66.382000000000005</v>
      </c>
      <c r="BV24" s="80">
        <v>0</v>
      </c>
      <c r="BW24" s="80">
        <v>0</v>
      </c>
      <c r="BX24" s="80">
        <v>0</v>
      </c>
      <c r="BY24" s="80">
        <v>0</v>
      </c>
      <c r="BZ24" s="80">
        <v>0</v>
      </c>
      <c r="CA24" s="80">
        <v>0</v>
      </c>
      <c r="CB24" s="80">
        <v>0</v>
      </c>
      <c r="CC24" s="80">
        <v>0</v>
      </c>
    </row>
    <row r="25" spans="1:81">
      <c r="A25" s="80" t="s">
        <v>1757</v>
      </c>
      <c r="B25" s="80">
        <v>408</v>
      </c>
      <c r="C25" s="80">
        <v>17</v>
      </c>
      <c r="D25" s="80">
        <v>24</v>
      </c>
      <c r="E25" s="80">
        <v>2020</v>
      </c>
      <c r="F25" s="80" t="s">
        <v>218</v>
      </c>
      <c r="G25" s="80" t="s">
        <v>1740</v>
      </c>
      <c r="H25" s="80" t="s">
        <v>1741</v>
      </c>
      <c r="I25" s="177"/>
      <c r="J25" s="81">
        <v>55.493376950128813</v>
      </c>
      <c r="K25" s="81">
        <v>1.5808023842491328</v>
      </c>
      <c r="L25" s="81">
        <v>15.932129989415843</v>
      </c>
      <c r="M25" s="81">
        <v>35.910026994551423</v>
      </c>
      <c r="N25" s="81">
        <v>34.955823302842674</v>
      </c>
      <c r="O25" s="81">
        <v>25.539668321167468</v>
      </c>
      <c r="P25" s="81">
        <v>33.585704328530561</v>
      </c>
      <c r="Q25" s="81">
        <v>1.8322215772760022</v>
      </c>
      <c r="R25" s="81">
        <v>0</v>
      </c>
      <c r="S25" s="81">
        <v>0</v>
      </c>
      <c r="T25" s="82"/>
      <c r="U25" s="81">
        <v>13138234</v>
      </c>
      <c r="V25" s="81">
        <v>816</v>
      </c>
      <c r="W25" s="81">
        <v>531</v>
      </c>
      <c r="X25" s="81">
        <v>10874</v>
      </c>
      <c r="Y25" s="81">
        <v>14220</v>
      </c>
      <c r="Z25" s="81">
        <v>18250</v>
      </c>
      <c r="AA25" s="81">
        <v>7577</v>
      </c>
      <c r="AB25" s="81">
        <v>31074</v>
      </c>
      <c r="AC25" s="81">
        <v>0</v>
      </c>
      <c r="AD25" s="81">
        <v>0</v>
      </c>
      <c r="AE25" s="82"/>
      <c r="AF25" s="81">
        <v>77432018.018336043</v>
      </c>
      <c r="AG25" s="81">
        <v>1217125.5816937967</v>
      </c>
      <c r="AH25" s="81">
        <v>2892278.0631712521</v>
      </c>
      <c r="AI25" s="81">
        <v>70391846.042963833</v>
      </c>
      <c r="AJ25" s="81">
        <v>65239748.48567313</v>
      </c>
      <c r="AK25" s="81"/>
      <c r="AL25" s="81"/>
      <c r="AM25" s="81">
        <v>4055502.2393406732</v>
      </c>
      <c r="AN25" s="81"/>
      <c r="AO25" s="81"/>
      <c r="AP25" s="82"/>
      <c r="AQ25" s="81">
        <v>1014</v>
      </c>
      <c r="AR25" s="81">
        <v>454</v>
      </c>
      <c r="AS25" s="81">
        <v>0</v>
      </c>
      <c r="AT25" s="81">
        <v>2</v>
      </c>
      <c r="AU25" s="81">
        <v>0</v>
      </c>
      <c r="AV25" s="81">
        <v>1</v>
      </c>
      <c r="AW25" s="81">
        <v>0</v>
      </c>
      <c r="AX25" s="82"/>
      <c r="AY25" s="81">
        <v>4503.0000000000018</v>
      </c>
      <c r="AZ25" s="81">
        <v>34115.300000000039</v>
      </c>
      <c r="BA25" s="81">
        <v>0</v>
      </c>
      <c r="BB25" s="81">
        <v>852</v>
      </c>
      <c r="BC25" s="81">
        <v>0</v>
      </c>
      <c r="BD25" s="81">
        <v>155</v>
      </c>
      <c r="BE25" s="81">
        <v>0</v>
      </c>
      <c r="BF25" s="82"/>
      <c r="BG25" s="81">
        <v>0</v>
      </c>
      <c r="BH25" s="81">
        <v>0</v>
      </c>
      <c r="BI25" s="81">
        <v>54.808</v>
      </c>
      <c r="BJ25" s="81">
        <v>0</v>
      </c>
      <c r="BK25" s="81">
        <v>0</v>
      </c>
      <c r="BL25" s="81">
        <v>0</v>
      </c>
      <c r="BM25" s="82"/>
      <c r="BN25" s="81">
        <v>0</v>
      </c>
      <c r="BO25" s="81">
        <v>0</v>
      </c>
      <c r="BP25" s="81">
        <v>7</v>
      </c>
      <c r="BQ25" s="81">
        <v>0</v>
      </c>
      <c r="BR25" s="81">
        <v>0</v>
      </c>
      <c r="BS25" s="81">
        <v>0</v>
      </c>
      <c r="BT25"/>
      <c r="BU25" s="80">
        <v>54.808</v>
      </c>
      <c r="BV25" s="80">
        <v>0</v>
      </c>
      <c r="BW25" s="80">
        <v>0</v>
      </c>
      <c r="BX25" s="80">
        <v>0</v>
      </c>
      <c r="BY25" s="80">
        <v>0</v>
      </c>
      <c r="BZ25" s="80">
        <v>0</v>
      </c>
      <c r="CA25" s="80">
        <v>0</v>
      </c>
      <c r="CB25" s="80">
        <v>0</v>
      </c>
      <c r="CC25" s="80">
        <v>0</v>
      </c>
    </row>
    <row r="26" spans="1:81">
      <c r="A26" s="80" t="s">
        <v>1758</v>
      </c>
      <c r="B26" s="80">
        <v>408</v>
      </c>
      <c r="C26" s="80">
        <v>18</v>
      </c>
      <c r="D26" s="80">
        <v>24</v>
      </c>
      <c r="E26" s="80">
        <v>2021</v>
      </c>
      <c r="F26" s="80" t="s">
        <v>75</v>
      </c>
      <c r="G26" s="174" t="s">
        <v>1740</v>
      </c>
      <c r="H26" s="80" t="s">
        <v>1741</v>
      </c>
      <c r="I26" s="177"/>
      <c r="J26" s="81">
        <v>43.662976800282408</v>
      </c>
      <c r="K26" s="81">
        <v>1.7813906437062157</v>
      </c>
      <c r="L26" s="81">
        <v>16.103395908480056</v>
      </c>
      <c r="M26" s="81">
        <v>33.578256049273627</v>
      </c>
      <c r="N26" s="81">
        <v>29.540065621549019</v>
      </c>
      <c r="O26" s="81">
        <v>24.763959252989132</v>
      </c>
      <c r="P26" s="81">
        <v>34.635124367768285</v>
      </c>
      <c r="Q26" s="81">
        <v>1.8367261843106606</v>
      </c>
      <c r="R26" s="81">
        <v>0</v>
      </c>
      <c r="S26" s="81">
        <v>0</v>
      </c>
      <c r="T26" s="82"/>
      <c r="U26" s="81">
        <v>12811315</v>
      </c>
      <c r="V26" s="81">
        <v>816</v>
      </c>
      <c r="W26" s="81">
        <v>531</v>
      </c>
      <c r="X26" s="81">
        <v>10874</v>
      </c>
      <c r="Y26" s="81">
        <v>14311</v>
      </c>
      <c r="Z26" s="81">
        <v>18221</v>
      </c>
      <c r="AA26" s="81">
        <v>7620</v>
      </c>
      <c r="AB26" s="81">
        <v>30781</v>
      </c>
      <c r="AC26" s="81">
        <v>0</v>
      </c>
      <c r="AD26" s="81">
        <v>0</v>
      </c>
      <c r="AE26" s="82"/>
      <c r="AF26" s="81">
        <v>67087378.943791844</v>
      </c>
      <c r="AG26" s="81">
        <v>1376928.3455199229</v>
      </c>
      <c r="AH26" s="81">
        <v>2969890.1280376366</v>
      </c>
      <c r="AI26" s="81">
        <v>75175301.023509711</v>
      </c>
      <c r="AJ26" s="81">
        <v>57127293.429660231</v>
      </c>
      <c r="AK26" s="81">
        <v>0</v>
      </c>
      <c r="AL26" s="81">
        <v>0</v>
      </c>
      <c r="AM26" s="81">
        <v>4040433.7306119818</v>
      </c>
      <c r="AN26" s="81">
        <v>0</v>
      </c>
      <c r="AO26" s="81">
        <v>0</v>
      </c>
      <c r="AP26" s="82"/>
      <c r="AQ26" s="81">
        <v>1059</v>
      </c>
      <c r="AR26" s="81">
        <v>458</v>
      </c>
      <c r="AS26" s="81">
        <v>0</v>
      </c>
      <c r="AT26" s="81">
        <v>2</v>
      </c>
      <c r="AU26" s="81">
        <v>0</v>
      </c>
      <c r="AV26" s="81">
        <v>1</v>
      </c>
      <c r="AW26" s="81"/>
      <c r="AX26" s="82"/>
      <c r="AY26" s="81">
        <v>4836.8000000000029</v>
      </c>
      <c r="AZ26" s="81">
        <v>36213.800000000039</v>
      </c>
      <c r="BA26" s="81">
        <v>0</v>
      </c>
      <c r="BB26" s="81">
        <v>852</v>
      </c>
      <c r="BC26" s="81">
        <v>0</v>
      </c>
      <c r="BD26" s="81">
        <v>155</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1759</v>
      </c>
      <c r="B27" s="80">
        <v>408</v>
      </c>
      <c r="C27" s="80">
        <v>19</v>
      </c>
      <c r="D27" s="80">
        <v>24</v>
      </c>
      <c r="E27" s="80">
        <v>2022</v>
      </c>
      <c r="F27" s="80" t="s">
        <v>568</v>
      </c>
      <c r="G27" s="174" t="s">
        <v>1740</v>
      </c>
      <c r="H27" s="80" t="s">
        <v>1741</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1125</v>
      </c>
      <c r="AR27" s="81">
        <v>460</v>
      </c>
      <c r="AS27" s="81">
        <v>0</v>
      </c>
      <c r="AT27" s="81">
        <v>2</v>
      </c>
      <c r="AU27" s="81">
        <v>0</v>
      </c>
      <c r="AV27" s="81">
        <v>2</v>
      </c>
      <c r="AW27" s="81"/>
      <c r="AX27" s="82"/>
      <c r="AY27" s="81">
        <v>5257.0000000000036</v>
      </c>
      <c r="AZ27" s="81">
        <v>36763.200000000048</v>
      </c>
      <c r="BA27" s="81">
        <v>0</v>
      </c>
      <c r="BB27" s="81">
        <v>852</v>
      </c>
      <c r="BC27" s="81">
        <v>0</v>
      </c>
      <c r="BD27" s="81">
        <v>255</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1760</v>
      </c>
      <c r="B28" s="80">
        <v>205</v>
      </c>
      <c r="C28" s="80">
        <v>1</v>
      </c>
      <c r="D28" s="80">
        <v>13</v>
      </c>
      <c r="E28" s="80">
        <v>1990</v>
      </c>
      <c r="F28" s="80" t="s">
        <v>562</v>
      </c>
      <c r="G28" s="80" t="s">
        <v>1761</v>
      </c>
      <c r="H28" s="80" t="s">
        <v>1662</v>
      </c>
      <c r="I28" s="177"/>
      <c r="J28" s="81">
        <v>321.9195243480911</v>
      </c>
      <c r="K28" s="81">
        <v>4.5808680466015925</v>
      </c>
      <c r="L28" s="81">
        <v>0</v>
      </c>
      <c r="M28" s="81">
        <v>12.456499197031221</v>
      </c>
      <c r="N28" s="81">
        <v>20.842082690222117</v>
      </c>
      <c r="O28" s="81">
        <v>18.5042149683579</v>
      </c>
      <c r="P28" s="81">
        <v>21.984168535718201</v>
      </c>
      <c r="Q28" s="81">
        <v>1.8111546878986864</v>
      </c>
      <c r="R28" s="81">
        <v>3.5219149013617774</v>
      </c>
      <c r="S28" s="81">
        <v>1.8686518282404578</v>
      </c>
      <c r="T28" s="82"/>
      <c r="U28" s="81">
        <v>8289383</v>
      </c>
      <c r="V28" s="81">
        <v>1550</v>
      </c>
      <c r="W28" s="81">
        <v>0</v>
      </c>
      <c r="X28" s="81">
        <v>4887</v>
      </c>
      <c r="Y28" s="81">
        <v>9050</v>
      </c>
      <c r="Z28" s="81">
        <v>7611</v>
      </c>
      <c r="AA28" s="81">
        <v>5338</v>
      </c>
      <c r="AB28" s="81">
        <v>29407</v>
      </c>
      <c r="AC28" s="81">
        <v>610002</v>
      </c>
      <c r="AD28" s="81">
        <v>1.8686518282404578</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1762</v>
      </c>
      <c r="B29" s="80">
        <v>206</v>
      </c>
      <c r="C29" s="80">
        <v>2</v>
      </c>
      <c r="D29" s="80">
        <v>13</v>
      </c>
      <c r="E29" s="80">
        <v>2005</v>
      </c>
      <c r="F29" s="80" t="s">
        <v>565</v>
      </c>
      <c r="G29" s="80" t="s">
        <v>1761</v>
      </c>
      <c r="H29" s="80" t="s">
        <v>1662</v>
      </c>
      <c r="I29" s="177"/>
      <c r="J29" s="81">
        <v>260.34448738388494</v>
      </c>
      <c r="K29" s="81">
        <v>2.9620602444504693</v>
      </c>
      <c r="L29" s="81">
        <v>20.059633290457239</v>
      </c>
      <c r="M29" s="81">
        <v>23.510826965778715</v>
      </c>
      <c r="N29" s="81">
        <v>37.658739166753456</v>
      </c>
      <c r="O29" s="81">
        <v>30.556800975975865</v>
      </c>
      <c r="P29" s="81">
        <v>26.787690507298294</v>
      </c>
      <c r="Q29" s="81">
        <v>1.8519868289592309</v>
      </c>
      <c r="R29" s="81">
        <v>1.179312517443909</v>
      </c>
      <c r="S29" s="81">
        <v>3.2965985122886687</v>
      </c>
      <c r="T29" s="82"/>
      <c r="U29" s="81">
        <v>8137087</v>
      </c>
      <c r="V29" s="81">
        <v>1350</v>
      </c>
      <c r="W29" s="81">
        <v>236</v>
      </c>
      <c r="X29" s="81">
        <v>5279</v>
      </c>
      <c r="Y29" s="81">
        <v>12182</v>
      </c>
      <c r="Z29" s="81">
        <v>14544</v>
      </c>
      <c r="AA29" s="81">
        <v>5327</v>
      </c>
      <c r="AB29" s="81">
        <v>31435</v>
      </c>
      <c r="AC29" s="81">
        <v>208537</v>
      </c>
      <c r="AD29" s="81">
        <v>3.2965985122886687</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1763</v>
      </c>
      <c r="B30" s="80">
        <v>207</v>
      </c>
      <c r="C30" s="80">
        <v>3</v>
      </c>
      <c r="D30" s="80">
        <v>13</v>
      </c>
      <c r="E30" s="80">
        <v>2006</v>
      </c>
      <c r="F30" s="80" t="s">
        <v>566</v>
      </c>
      <c r="G30" s="80" t="s">
        <v>1761</v>
      </c>
      <c r="H30" s="80" t="s">
        <v>1662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1764</v>
      </c>
      <c r="B31" s="80">
        <v>208</v>
      </c>
      <c r="C31" s="80">
        <v>4</v>
      </c>
      <c r="D31" s="80">
        <v>13</v>
      </c>
      <c r="E31" s="80">
        <v>2007</v>
      </c>
      <c r="F31" s="80" t="s">
        <v>567</v>
      </c>
      <c r="G31" s="80" t="s">
        <v>1761</v>
      </c>
      <c r="H31" s="80" t="s">
        <v>1662</v>
      </c>
      <c r="I31" s="177"/>
      <c r="J31" s="81">
        <v>235.16182841727689</v>
      </c>
      <c r="K31" s="81">
        <v>2.4403584709413138</v>
      </c>
      <c r="L31" s="81">
        <v>15.319772424824333</v>
      </c>
      <c r="M31" s="81">
        <v>23.84604394644974</v>
      </c>
      <c r="N31" s="81">
        <v>38.660987778311053</v>
      </c>
      <c r="O31" s="81">
        <v>29.958086573939678</v>
      </c>
      <c r="P31" s="81">
        <v>26.523168325554153</v>
      </c>
      <c r="Q31" s="81">
        <v>1.9512931690479751</v>
      </c>
      <c r="R31" s="81">
        <v>0.97460194766569608</v>
      </c>
      <c r="S31" s="81">
        <v>3.3988607605620618</v>
      </c>
      <c r="T31" s="82"/>
      <c r="U31" s="81">
        <v>9497405</v>
      </c>
      <c r="V31" s="81">
        <v>1098</v>
      </c>
      <c r="W31" s="81">
        <v>173</v>
      </c>
      <c r="X31" s="81">
        <v>6050</v>
      </c>
      <c r="Y31" s="81">
        <v>12445</v>
      </c>
      <c r="Z31" s="81">
        <v>14823</v>
      </c>
      <c r="AA31" s="81">
        <v>5194</v>
      </c>
      <c r="AB31" s="81">
        <v>31369</v>
      </c>
      <c r="AC31" s="81">
        <v>177283</v>
      </c>
      <c r="AD31" s="81">
        <v>3.3988607605620618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1765</v>
      </c>
      <c r="B32" s="80">
        <v>209</v>
      </c>
      <c r="C32" s="80">
        <v>5</v>
      </c>
      <c r="D32" s="80">
        <v>13</v>
      </c>
      <c r="E32" s="80">
        <v>2008</v>
      </c>
      <c r="F32" s="80" t="s">
        <v>84</v>
      </c>
      <c r="G32" s="80" t="s">
        <v>1761</v>
      </c>
      <c r="H32" s="80" t="s">
        <v>1662</v>
      </c>
      <c r="I32" s="177"/>
      <c r="J32" s="81">
        <v>215.53288536834418</v>
      </c>
      <c r="K32" s="81">
        <v>1.8060856889765526</v>
      </c>
      <c r="L32" s="81">
        <v>13.301493087670508</v>
      </c>
      <c r="M32" s="81">
        <v>25.348002740757092</v>
      </c>
      <c r="N32" s="81">
        <v>41.230982506557353</v>
      </c>
      <c r="O32" s="81">
        <v>29.114085949627512</v>
      </c>
      <c r="P32" s="81">
        <v>26.044081251201106</v>
      </c>
      <c r="Q32" s="81">
        <v>1.9223179135538764</v>
      </c>
      <c r="R32" s="81">
        <v>0.76338011323274513</v>
      </c>
      <c r="S32" s="81">
        <v>2.2699030894905046</v>
      </c>
      <c r="T32" s="82"/>
      <c r="U32" s="81">
        <v>9450283</v>
      </c>
      <c r="V32" s="81">
        <v>1098</v>
      </c>
      <c r="W32" s="81">
        <v>173</v>
      </c>
      <c r="X32" s="81">
        <v>6050</v>
      </c>
      <c r="Y32" s="81">
        <v>12574</v>
      </c>
      <c r="Z32" s="81">
        <v>14911</v>
      </c>
      <c r="AA32" s="81">
        <v>5106</v>
      </c>
      <c r="AB32" s="81">
        <v>31411</v>
      </c>
      <c r="AC32" s="81">
        <v>144192</v>
      </c>
      <c r="AD32" s="81">
        <v>2.2699030894905046</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1766</v>
      </c>
      <c r="B33" s="80">
        <v>210</v>
      </c>
      <c r="C33" s="80">
        <v>6</v>
      </c>
      <c r="D33" s="80">
        <v>13</v>
      </c>
      <c r="E33" s="80">
        <v>2009</v>
      </c>
      <c r="F33" s="80" t="s">
        <v>85</v>
      </c>
      <c r="G33" s="80" t="s">
        <v>1761</v>
      </c>
      <c r="H33" s="80" t="s">
        <v>1662</v>
      </c>
      <c r="I33" s="177"/>
      <c r="J33" s="81">
        <v>188.5625826599794</v>
      </c>
      <c r="K33" s="81">
        <v>2.3303396381414814</v>
      </c>
      <c r="L33" s="81">
        <v>8.607314369626943</v>
      </c>
      <c r="M33" s="81">
        <v>33.889470366131839</v>
      </c>
      <c r="N33" s="81">
        <v>38.462695992581253</v>
      </c>
      <c r="O33" s="81">
        <v>29.488189471548573</v>
      </c>
      <c r="P33" s="81">
        <v>24.946621986340823</v>
      </c>
      <c r="Q33" s="81">
        <v>1.832312980982904</v>
      </c>
      <c r="R33" s="81">
        <v>0.64908351347615656</v>
      </c>
      <c r="S33" s="81">
        <v>2.664050914218155</v>
      </c>
      <c r="T33" s="82"/>
      <c r="U33" s="81">
        <v>7072353</v>
      </c>
      <c r="V33" s="81">
        <v>1280</v>
      </c>
      <c r="W33" s="81">
        <v>134</v>
      </c>
      <c r="X33" s="81">
        <v>8017</v>
      </c>
      <c r="Y33" s="81">
        <v>12720</v>
      </c>
      <c r="Z33" s="81">
        <v>14907</v>
      </c>
      <c r="AA33" s="81">
        <v>5021</v>
      </c>
      <c r="AB33" s="81">
        <v>31430</v>
      </c>
      <c r="AC33" s="81">
        <v>119609</v>
      </c>
      <c r="AD33" s="81">
        <v>2.664050914218155</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383.58</v>
      </c>
      <c r="BJ33" s="81">
        <v>0</v>
      </c>
      <c r="BK33" s="81">
        <v>4.2530000000000001</v>
      </c>
      <c r="BL33" s="81">
        <v>0</v>
      </c>
      <c r="BM33" s="82"/>
      <c r="BN33" s="81">
        <v>0</v>
      </c>
      <c r="BO33" s="81">
        <v>0</v>
      </c>
      <c r="BP33" s="81">
        <v>4</v>
      </c>
      <c r="BQ33" s="81">
        <v>0</v>
      </c>
      <c r="BR33" s="81">
        <v>1</v>
      </c>
      <c r="BS33" s="81">
        <v>0</v>
      </c>
      <c r="BT33"/>
      <c r="BU33" s="80"/>
      <c r="BV33" s="80"/>
      <c r="BW33" s="80"/>
      <c r="BX33" s="80"/>
      <c r="BY33" s="80"/>
      <c r="BZ33" s="80"/>
      <c r="CA33" s="80"/>
      <c r="CB33" s="80"/>
      <c r="CC33" s="80"/>
    </row>
    <row r="34" spans="1:81">
      <c r="A34" s="80" t="s">
        <v>1767</v>
      </c>
      <c r="B34" s="80">
        <v>211</v>
      </c>
      <c r="C34" s="80">
        <v>7</v>
      </c>
      <c r="D34" s="80">
        <v>13</v>
      </c>
      <c r="E34" s="80">
        <v>2010</v>
      </c>
      <c r="F34" s="80" t="s">
        <v>86</v>
      </c>
      <c r="G34" s="80" t="s">
        <v>1761</v>
      </c>
      <c r="H34" s="80" t="s">
        <v>1662</v>
      </c>
      <c r="I34" s="177"/>
      <c r="J34" s="81">
        <v>174.08657983070111</v>
      </c>
      <c r="K34" s="81">
        <v>2.2477321059399453</v>
      </c>
      <c r="L34" s="81">
        <v>8.0186832709590146</v>
      </c>
      <c r="M34" s="81">
        <v>30.256875739954346</v>
      </c>
      <c r="N34" s="81">
        <v>35.02348055050625</v>
      </c>
      <c r="O34" s="81">
        <v>29.629425744172277</v>
      </c>
      <c r="P34" s="81">
        <v>24.816135459402556</v>
      </c>
      <c r="Q34" s="81">
        <v>1.9036017677867774</v>
      </c>
      <c r="R34" s="81">
        <v>0.79529943620817922</v>
      </c>
      <c r="S34" s="81">
        <v>2.9510387044414115</v>
      </c>
      <c r="T34" s="82"/>
      <c r="U34" s="81">
        <v>7185742</v>
      </c>
      <c r="V34" s="81">
        <v>1280</v>
      </c>
      <c r="W34" s="81">
        <v>134</v>
      </c>
      <c r="X34" s="81">
        <v>8017</v>
      </c>
      <c r="Y34" s="81">
        <v>12777</v>
      </c>
      <c r="Z34" s="81">
        <v>15048</v>
      </c>
      <c r="AA34" s="81">
        <v>4870</v>
      </c>
      <c r="AB34" s="81">
        <v>31288</v>
      </c>
      <c r="AC34" s="81">
        <v>138882</v>
      </c>
      <c r="AD34" s="81">
        <v>2.9510387044414115</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538.16300000000001</v>
      </c>
      <c r="BJ34" s="81">
        <v>0</v>
      </c>
      <c r="BK34" s="81">
        <v>5.4029999999999996</v>
      </c>
      <c r="BL34" s="81">
        <v>0</v>
      </c>
      <c r="BM34" s="82"/>
      <c r="BN34" s="81">
        <v>0</v>
      </c>
      <c r="BO34" s="81">
        <v>0</v>
      </c>
      <c r="BP34" s="81">
        <v>4</v>
      </c>
      <c r="BQ34" s="81">
        <v>0</v>
      </c>
      <c r="BR34" s="81">
        <v>1</v>
      </c>
      <c r="BS34" s="81">
        <v>0</v>
      </c>
      <c r="BT34"/>
      <c r="BU34" s="80">
        <v>543.56600000000003</v>
      </c>
      <c r="BV34" s="80">
        <v>0</v>
      </c>
      <c r="BW34" s="80">
        <v>0</v>
      </c>
      <c r="BX34" s="80">
        <v>0</v>
      </c>
      <c r="BY34" s="80">
        <v>0</v>
      </c>
      <c r="BZ34" s="80">
        <v>0</v>
      </c>
      <c r="CA34" s="80">
        <v>0</v>
      </c>
      <c r="CB34" s="80">
        <v>0</v>
      </c>
      <c r="CC34" s="80">
        <v>0</v>
      </c>
    </row>
    <row r="35" spans="1:81">
      <c r="A35" s="80" t="s">
        <v>1768</v>
      </c>
      <c r="B35" s="80">
        <v>212</v>
      </c>
      <c r="C35" s="80">
        <v>8</v>
      </c>
      <c r="D35" s="80">
        <v>13</v>
      </c>
      <c r="E35" s="80">
        <v>2011</v>
      </c>
      <c r="F35" s="80" t="s">
        <v>87</v>
      </c>
      <c r="G35" s="80" t="s">
        <v>1761</v>
      </c>
      <c r="H35" s="80" t="s">
        <v>1662</v>
      </c>
      <c r="I35" s="177"/>
      <c r="J35" s="81">
        <v>217.63641386115256</v>
      </c>
      <c r="K35" s="81">
        <v>3.2318708650953933</v>
      </c>
      <c r="L35" s="81">
        <v>6.4262848569780857</v>
      </c>
      <c r="M35" s="81">
        <v>41.989069862287337</v>
      </c>
      <c r="N35" s="81">
        <v>50.093000820507655</v>
      </c>
      <c r="O35" s="81">
        <v>29.303899508968918</v>
      </c>
      <c r="P35" s="81">
        <v>23.747647463205983</v>
      </c>
      <c r="Q35" s="81">
        <v>2.1803700926920886</v>
      </c>
      <c r="R35" s="81">
        <v>0.87343820506316205</v>
      </c>
      <c r="S35" s="81">
        <v>2.0916152817979325</v>
      </c>
      <c r="T35" s="82"/>
      <c r="U35" s="81">
        <v>8457746</v>
      </c>
      <c r="V35" s="81">
        <v>1280</v>
      </c>
      <c r="W35" s="81">
        <v>134</v>
      </c>
      <c r="X35" s="81">
        <v>8017</v>
      </c>
      <c r="Y35" s="81">
        <v>12766</v>
      </c>
      <c r="Z35" s="81">
        <v>15206</v>
      </c>
      <c r="AA35" s="81">
        <v>4799</v>
      </c>
      <c r="AB35" s="81">
        <v>31069</v>
      </c>
      <c r="AC35" s="81">
        <v>152275</v>
      </c>
      <c r="AD35" s="81">
        <v>2.0916152817979325</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586.54</v>
      </c>
      <c r="BJ35" s="81">
        <v>0</v>
      </c>
      <c r="BK35" s="81">
        <v>4.0209999999999999</v>
      </c>
      <c r="BL35" s="81">
        <v>0</v>
      </c>
      <c r="BM35" s="82"/>
      <c r="BN35" s="81">
        <v>0</v>
      </c>
      <c r="BO35" s="81">
        <v>0</v>
      </c>
      <c r="BP35" s="81">
        <v>4</v>
      </c>
      <c r="BQ35" s="81">
        <v>0</v>
      </c>
      <c r="BR35" s="81">
        <v>1</v>
      </c>
      <c r="BS35" s="81">
        <v>0</v>
      </c>
      <c r="BT35"/>
      <c r="BU35" s="80">
        <v>586.221</v>
      </c>
      <c r="BV35" s="80">
        <v>0</v>
      </c>
      <c r="BW35" s="80">
        <v>0</v>
      </c>
      <c r="BX35" s="80">
        <v>0</v>
      </c>
      <c r="BY35" s="80">
        <v>4.34</v>
      </c>
      <c r="BZ35" s="80">
        <v>0</v>
      </c>
      <c r="CA35" s="80">
        <v>0</v>
      </c>
      <c r="CB35" s="80">
        <v>0</v>
      </c>
      <c r="CC35" s="80">
        <v>0</v>
      </c>
    </row>
    <row r="36" spans="1:81">
      <c r="A36" s="80" t="s">
        <v>1769</v>
      </c>
      <c r="B36" s="80">
        <v>213</v>
      </c>
      <c r="C36" s="80">
        <v>9</v>
      </c>
      <c r="D36" s="80">
        <v>13</v>
      </c>
      <c r="E36" s="80">
        <v>2012</v>
      </c>
      <c r="F36" s="80" t="s">
        <v>88</v>
      </c>
      <c r="G36" s="80" t="s">
        <v>1761</v>
      </c>
      <c r="H36" s="80" t="s">
        <v>1662</v>
      </c>
      <c r="I36" s="177"/>
      <c r="J36" s="81">
        <v>304.08715022530805</v>
      </c>
      <c r="K36" s="81">
        <v>3.2526031252708743</v>
      </c>
      <c r="L36" s="81">
        <v>6.3868890814188788</v>
      </c>
      <c r="M36" s="81">
        <v>47.082448510231629</v>
      </c>
      <c r="N36" s="81">
        <v>57.630772104199842</v>
      </c>
      <c r="O36" s="81">
        <v>29.50158108972817</v>
      </c>
      <c r="P36" s="81">
        <v>24.007177976829198</v>
      </c>
      <c r="Q36" s="81">
        <v>2.3731135791641007</v>
      </c>
      <c r="R36" s="81">
        <v>0.86341045751670253</v>
      </c>
      <c r="S36" s="81">
        <v>4.4374857085058412</v>
      </c>
      <c r="T36" s="82"/>
      <c r="U36" s="81">
        <v>9276410</v>
      </c>
      <c r="V36" s="81">
        <v>1280</v>
      </c>
      <c r="W36" s="81">
        <v>134</v>
      </c>
      <c r="X36" s="81">
        <v>8017</v>
      </c>
      <c r="Y36" s="81">
        <v>12917</v>
      </c>
      <c r="Z36" s="81">
        <v>15430</v>
      </c>
      <c r="AA36" s="81">
        <v>4824</v>
      </c>
      <c r="AB36" s="81">
        <v>31124</v>
      </c>
      <c r="AC36" s="81">
        <v>146628</v>
      </c>
      <c r="AD36" s="81">
        <v>4.4374857085058412</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648.32399999999996</v>
      </c>
      <c r="BJ36" s="81">
        <v>0</v>
      </c>
      <c r="BK36" s="81">
        <v>6.0289999999999999</v>
      </c>
      <c r="BL36" s="81">
        <v>0</v>
      </c>
      <c r="BM36" s="82"/>
      <c r="BN36" s="81">
        <v>0</v>
      </c>
      <c r="BO36" s="81">
        <v>0</v>
      </c>
      <c r="BP36" s="81">
        <v>4</v>
      </c>
      <c r="BQ36" s="81">
        <v>0</v>
      </c>
      <c r="BR36" s="81">
        <v>1</v>
      </c>
      <c r="BS36" s="81">
        <v>0</v>
      </c>
      <c r="BT36"/>
      <c r="BU36" s="80">
        <v>615.91</v>
      </c>
      <c r="BV36" s="80">
        <v>0</v>
      </c>
      <c r="BW36" s="80">
        <v>0</v>
      </c>
      <c r="BX36" s="80">
        <v>0</v>
      </c>
      <c r="BY36" s="80">
        <v>38.442999999999998</v>
      </c>
      <c r="BZ36" s="80">
        <v>0</v>
      </c>
      <c r="CA36" s="80">
        <v>0</v>
      </c>
      <c r="CB36" s="80">
        <v>0</v>
      </c>
      <c r="CC36" s="80">
        <v>0</v>
      </c>
    </row>
    <row r="37" spans="1:81">
      <c r="A37" s="80" t="s">
        <v>1770</v>
      </c>
      <c r="B37" s="80">
        <v>214</v>
      </c>
      <c r="C37" s="80">
        <v>10</v>
      </c>
      <c r="D37" s="80">
        <v>13</v>
      </c>
      <c r="E37" s="80">
        <v>2013</v>
      </c>
      <c r="F37" s="80" t="s">
        <v>89</v>
      </c>
      <c r="G37" s="80" t="s">
        <v>1761</v>
      </c>
      <c r="H37" s="80" t="s">
        <v>1662</v>
      </c>
      <c r="I37" s="177"/>
      <c r="J37" s="81">
        <v>321.23969955079843</v>
      </c>
      <c r="K37" s="81">
        <v>2.7109809101535571</v>
      </c>
      <c r="L37" s="81">
        <v>6.6015086822678226</v>
      </c>
      <c r="M37" s="81">
        <v>47.810000009825615</v>
      </c>
      <c r="N37" s="81">
        <v>60.835610770226978</v>
      </c>
      <c r="O37" s="81">
        <v>28.718380426595488</v>
      </c>
      <c r="P37" s="81">
        <v>24.187550987718865</v>
      </c>
      <c r="Q37" s="81">
        <v>2.4110385287817762</v>
      </c>
      <c r="R37" s="81">
        <v>0.94374309031865777</v>
      </c>
      <c r="S37" s="81">
        <v>2.2036749493001846</v>
      </c>
      <c r="T37" s="82"/>
      <c r="U37" s="81">
        <v>10841873</v>
      </c>
      <c r="V37" s="81">
        <v>1280</v>
      </c>
      <c r="W37" s="81">
        <v>134</v>
      </c>
      <c r="X37" s="81">
        <v>8017</v>
      </c>
      <c r="Y37" s="81">
        <v>13035</v>
      </c>
      <c r="Z37" s="81">
        <v>15691</v>
      </c>
      <c r="AA37" s="81">
        <v>4842</v>
      </c>
      <c r="AB37" s="81">
        <v>31168</v>
      </c>
      <c r="AC37" s="81">
        <v>156446</v>
      </c>
      <c r="AD37" s="81">
        <v>2.2036749493001846</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698.68499999999995</v>
      </c>
      <c r="BJ37" s="81">
        <v>0</v>
      </c>
      <c r="BK37" s="81">
        <v>6.7460000000000004</v>
      </c>
      <c r="BL37" s="81">
        <v>0</v>
      </c>
      <c r="BM37" s="82"/>
      <c r="BN37" s="81">
        <v>0</v>
      </c>
      <c r="BO37" s="81">
        <v>0</v>
      </c>
      <c r="BP37" s="81">
        <v>4</v>
      </c>
      <c r="BQ37" s="81">
        <v>0</v>
      </c>
      <c r="BR37" s="81">
        <v>1</v>
      </c>
      <c r="BS37" s="81">
        <v>0</v>
      </c>
      <c r="BT37"/>
      <c r="BU37" s="80">
        <v>658.66899999999998</v>
      </c>
      <c r="BV37" s="80">
        <v>0</v>
      </c>
      <c r="BW37" s="80">
        <v>0</v>
      </c>
      <c r="BX37" s="80">
        <v>0</v>
      </c>
      <c r="BY37" s="80">
        <v>46.762</v>
      </c>
      <c r="BZ37" s="80">
        <v>0</v>
      </c>
      <c r="CA37" s="80">
        <v>0</v>
      </c>
      <c r="CB37" s="80">
        <v>0</v>
      </c>
      <c r="CC37" s="80">
        <v>0</v>
      </c>
    </row>
    <row r="38" spans="1:81">
      <c r="A38" s="80" t="s">
        <v>1771</v>
      </c>
      <c r="B38" s="80">
        <v>215</v>
      </c>
      <c r="C38" s="80">
        <v>11</v>
      </c>
      <c r="D38" s="80">
        <v>13</v>
      </c>
      <c r="E38" s="80">
        <v>2014</v>
      </c>
      <c r="F38" s="80" t="s">
        <v>90</v>
      </c>
      <c r="G38" s="80" t="s">
        <v>1761</v>
      </c>
      <c r="H38" s="80" t="s">
        <v>1662</v>
      </c>
      <c r="I38" s="177"/>
      <c r="J38" s="81">
        <v>318.2119180947164</v>
      </c>
      <c r="K38" s="81">
        <v>2.6129192515748905</v>
      </c>
      <c r="L38" s="81">
        <v>12.249873688442754</v>
      </c>
      <c r="M38" s="81">
        <v>52.419657541595491</v>
      </c>
      <c r="N38" s="81">
        <v>56.253761278315771</v>
      </c>
      <c r="O38" s="81">
        <v>27.503783879275961</v>
      </c>
      <c r="P38" s="81">
        <v>24.313352493176481</v>
      </c>
      <c r="Q38" s="81">
        <v>2.3121692991342107</v>
      </c>
      <c r="R38" s="81">
        <v>0.92827687125172653</v>
      </c>
      <c r="S38" s="81">
        <v>2.1947575380725577</v>
      </c>
      <c r="T38" s="82"/>
      <c r="U38" s="81">
        <v>12328195</v>
      </c>
      <c r="V38" s="81">
        <v>1042</v>
      </c>
      <c r="W38" s="81">
        <v>212</v>
      </c>
      <c r="X38" s="81">
        <v>9166</v>
      </c>
      <c r="Y38" s="81">
        <v>13127</v>
      </c>
      <c r="Z38" s="81">
        <v>15827</v>
      </c>
      <c r="AA38" s="81">
        <v>4842</v>
      </c>
      <c r="AB38" s="81">
        <v>31153</v>
      </c>
      <c r="AC38" s="81">
        <v>154366</v>
      </c>
      <c r="AD38" s="81">
        <v>2.1947575380725577</v>
      </c>
      <c r="AE38" s="82"/>
      <c r="AF38" s="81">
        <v>148274295.01495323</v>
      </c>
      <c r="AG38" s="81">
        <v>2003774.8790160671</v>
      </c>
      <c r="AH38" s="81">
        <v>2835880.8457056317</v>
      </c>
      <c r="AI38" s="81">
        <v>53703857.858685248</v>
      </c>
      <c r="AJ38" s="81">
        <v>70583154.804564461</v>
      </c>
      <c r="AK38" s="81">
        <v>0</v>
      </c>
      <c r="AL38" s="81">
        <v>0</v>
      </c>
      <c r="AM38" s="81">
        <v>4276841.3740241164</v>
      </c>
      <c r="AN38" s="81">
        <v>0</v>
      </c>
      <c r="AO38" s="81">
        <v>0</v>
      </c>
      <c r="AP38" s="82"/>
      <c r="AQ38" s="81">
        <v>810</v>
      </c>
      <c r="AR38" s="81">
        <v>120</v>
      </c>
      <c r="AS38" s="81">
        <v>0</v>
      </c>
      <c r="AT38" s="81">
        <v>0</v>
      </c>
      <c r="AU38" s="81">
        <v>0</v>
      </c>
      <c r="AV38" s="81">
        <v>0</v>
      </c>
      <c r="AW38" s="81" t="s">
        <v>564</v>
      </c>
      <c r="AX38" s="82"/>
      <c r="AY38" s="81">
        <v>3416.8739999999998</v>
      </c>
      <c r="AZ38" s="81">
        <v>8434.1</v>
      </c>
      <c r="BA38" s="81">
        <v>0</v>
      </c>
      <c r="BB38" s="81">
        <v>0</v>
      </c>
      <c r="BC38" s="81">
        <v>0</v>
      </c>
      <c r="BD38" s="81">
        <v>0</v>
      </c>
      <c r="BE38" s="81" t="s">
        <v>564</v>
      </c>
      <c r="BF38" s="82"/>
      <c r="BG38" s="81">
        <v>0</v>
      </c>
      <c r="BH38" s="81">
        <v>0</v>
      </c>
      <c r="BI38" s="81">
        <v>722.33199999999999</v>
      </c>
      <c r="BJ38" s="81">
        <v>0</v>
      </c>
      <c r="BK38" s="81">
        <v>5.94</v>
      </c>
      <c r="BL38" s="81">
        <v>0</v>
      </c>
      <c r="BM38" s="82"/>
      <c r="BN38" s="81">
        <v>0</v>
      </c>
      <c r="BO38" s="81">
        <v>0</v>
      </c>
      <c r="BP38" s="81">
        <v>4</v>
      </c>
      <c r="BQ38" s="81">
        <v>0</v>
      </c>
      <c r="BR38" s="81">
        <v>1</v>
      </c>
      <c r="BS38" s="81">
        <v>0</v>
      </c>
      <c r="BT38"/>
      <c r="BU38" s="80">
        <v>683.04499999999996</v>
      </c>
      <c r="BV38" s="80">
        <v>0</v>
      </c>
      <c r="BW38" s="80">
        <v>0</v>
      </c>
      <c r="BX38" s="80">
        <v>0</v>
      </c>
      <c r="BY38" s="80">
        <v>45.226999999999997</v>
      </c>
      <c r="BZ38" s="80">
        <v>0</v>
      </c>
      <c r="CA38" s="80">
        <v>0</v>
      </c>
      <c r="CB38" s="80">
        <v>0</v>
      </c>
      <c r="CC38" s="80">
        <v>0</v>
      </c>
    </row>
    <row r="39" spans="1:81">
      <c r="A39" s="80" t="s">
        <v>1772</v>
      </c>
      <c r="B39" s="80">
        <v>216</v>
      </c>
      <c r="C39" s="80">
        <v>12</v>
      </c>
      <c r="D39" s="80">
        <v>13</v>
      </c>
      <c r="E39" s="80">
        <v>2015</v>
      </c>
      <c r="F39" s="80" t="s">
        <v>91</v>
      </c>
      <c r="G39" s="80" t="s">
        <v>1761</v>
      </c>
      <c r="H39" s="80" t="s">
        <v>1662</v>
      </c>
      <c r="I39" s="177"/>
      <c r="J39" s="81">
        <v>346.20656060098457</v>
      </c>
      <c r="K39" s="81">
        <v>2.4529833820227238</v>
      </c>
      <c r="L39" s="81">
        <v>9.8297667805371454</v>
      </c>
      <c r="M39" s="81">
        <v>49.252836249875358</v>
      </c>
      <c r="N39" s="81">
        <v>49.174650668974358</v>
      </c>
      <c r="O39" s="81">
        <v>27.427209111548489</v>
      </c>
      <c r="P39" s="81">
        <v>24.412887381009629</v>
      </c>
      <c r="Q39" s="81">
        <v>2.2512925005216688</v>
      </c>
      <c r="R39" s="81">
        <v>0.82028434057711819</v>
      </c>
      <c r="S39" s="81">
        <v>2.0148739989597644</v>
      </c>
      <c r="T39" s="82"/>
      <c r="U39" s="81">
        <v>12768624</v>
      </c>
      <c r="V39" s="81">
        <v>1042</v>
      </c>
      <c r="W39" s="81">
        <v>212</v>
      </c>
      <c r="X39" s="81">
        <v>9166</v>
      </c>
      <c r="Y39" s="81">
        <v>13175</v>
      </c>
      <c r="Z39" s="81">
        <v>15935</v>
      </c>
      <c r="AA39" s="81">
        <v>4858</v>
      </c>
      <c r="AB39" s="81">
        <v>30985</v>
      </c>
      <c r="AC39" s="81">
        <v>140517</v>
      </c>
      <c r="AD39" s="81">
        <v>2.0148739989597644</v>
      </c>
      <c r="AE39" s="82"/>
      <c r="AF39" s="81">
        <v>159904523.99224958</v>
      </c>
      <c r="AG39" s="81">
        <v>1764495.2508825294</v>
      </c>
      <c r="AH39" s="81">
        <v>2056245.6678741358</v>
      </c>
      <c r="AI39" s="81">
        <v>53854315.863242298</v>
      </c>
      <c r="AJ39" s="81">
        <v>62965514.237973668</v>
      </c>
      <c r="AK39" s="81">
        <v>0</v>
      </c>
      <c r="AL39" s="81">
        <v>0</v>
      </c>
      <c r="AM39" s="81">
        <v>4246364.2728135353</v>
      </c>
      <c r="AN39" s="81">
        <v>0</v>
      </c>
      <c r="AO39" s="81">
        <v>0</v>
      </c>
      <c r="AP39" s="82"/>
      <c r="AQ39" s="81">
        <v>898</v>
      </c>
      <c r="AR39" s="81">
        <v>153</v>
      </c>
      <c r="AS39" s="81">
        <v>0</v>
      </c>
      <c r="AT39" s="81">
        <v>0</v>
      </c>
      <c r="AU39" s="81">
        <v>0</v>
      </c>
      <c r="AV39" s="81">
        <v>0</v>
      </c>
      <c r="AW39" s="81" t="s">
        <v>564</v>
      </c>
      <c r="AX39" s="82"/>
      <c r="AY39" s="81">
        <v>3883.6040000000003</v>
      </c>
      <c r="AZ39" s="81">
        <v>9558.9</v>
      </c>
      <c r="BA39" s="81">
        <v>0</v>
      </c>
      <c r="BB39" s="81">
        <v>0</v>
      </c>
      <c r="BC39" s="81">
        <v>0</v>
      </c>
      <c r="BD39" s="81">
        <v>0</v>
      </c>
      <c r="BE39" s="81" t="s">
        <v>564</v>
      </c>
      <c r="BF39" s="82"/>
      <c r="BG39" s="81">
        <v>0</v>
      </c>
      <c r="BH39" s="81">
        <v>0</v>
      </c>
      <c r="BI39" s="81">
        <v>772.98199999999997</v>
      </c>
      <c r="BJ39" s="81">
        <v>0</v>
      </c>
      <c r="BK39" s="81">
        <v>5.819</v>
      </c>
      <c r="BL39" s="81">
        <v>0</v>
      </c>
      <c r="BM39" s="82"/>
      <c r="BN39" s="81">
        <v>0</v>
      </c>
      <c r="BO39" s="81">
        <v>0</v>
      </c>
      <c r="BP39" s="81">
        <v>4</v>
      </c>
      <c r="BQ39" s="81">
        <v>0</v>
      </c>
      <c r="BR39" s="81">
        <v>1</v>
      </c>
      <c r="BS39" s="81">
        <v>0</v>
      </c>
      <c r="BT39"/>
      <c r="BU39" s="80">
        <v>713.63099999999997</v>
      </c>
      <c r="BV39" s="80">
        <v>4.5410000000000004</v>
      </c>
      <c r="BW39" s="80">
        <v>14.651</v>
      </c>
      <c r="BX39" s="80">
        <v>0</v>
      </c>
      <c r="BY39" s="80">
        <v>45.978000000000002</v>
      </c>
      <c r="BZ39" s="80">
        <v>0</v>
      </c>
      <c r="CA39" s="80">
        <v>0</v>
      </c>
      <c r="CB39" s="80">
        <v>0</v>
      </c>
      <c r="CC39" s="80">
        <v>0</v>
      </c>
    </row>
    <row r="40" spans="1:81">
      <c r="A40" s="80" t="s">
        <v>1773</v>
      </c>
      <c r="B40" s="80">
        <v>217</v>
      </c>
      <c r="C40" s="80">
        <v>13</v>
      </c>
      <c r="D40" s="80">
        <v>13</v>
      </c>
      <c r="E40" s="80">
        <v>2016</v>
      </c>
      <c r="F40" s="80" t="s">
        <v>92</v>
      </c>
      <c r="G40" s="80" t="s">
        <v>1761</v>
      </c>
      <c r="H40" s="80" t="s">
        <v>1662</v>
      </c>
      <c r="I40" s="177"/>
      <c r="J40" s="81">
        <v>343.57409031301165</v>
      </c>
      <c r="K40" s="81">
        <v>2.2770283816806032</v>
      </c>
      <c r="L40" s="81">
        <v>9.8253421014755595</v>
      </c>
      <c r="M40" s="81">
        <v>37.491432084360348</v>
      </c>
      <c r="N40" s="81">
        <v>41.457602175130617</v>
      </c>
      <c r="O40" s="81">
        <v>27.276079469336352</v>
      </c>
      <c r="P40" s="81">
        <v>23.875759583974368</v>
      </c>
      <c r="Q40" s="81">
        <v>2.1824590285775063</v>
      </c>
      <c r="R40" s="81">
        <v>0.84196723411917929</v>
      </c>
      <c r="S40" s="81">
        <v>2.2327779420967855</v>
      </c>
      <c r="T40" s="82"/>
      <c r="U40" s="81">
        <v>13112049</v>
      </c>
      <c r="V40" s="81">
        <v>1042</v>
      </c>
      <c r="W40" s="81">
        <v>212</v>
      </c>
      <c r="X40" s="81">
        <v>9166</v>
      </c>
      <c r="Y40" s="81">
        <v>13230</v>
      </c>
      <c r="Z40" s="81">
        <v>16042</v>
      </c>
      <c r="AA40" s="81">
        <v>4914</v>
      </c>
      <c r="AB40" s="81">
        <v>30899</v>
      </c>
      <c r="AC40" s="81">
        <v>143799.7156998862</v>
      </c>
      <c r="AD40" s="81">
        <v>2.232777942096785</v>
      </c>
      <c r="AE40" s="82"/>
      <c r="AF40" s="81">
        <v>157697534.94762301</v>
      </c>
      <c r="AG40" s="81">
        <v>1717188.044457518</v>
      </c>
      <c r="AH40" s="81">
        <v>1669171.412828966</v>
      </c>
      <c r="AI40" s="81">
        <v>54096531.360935599</v>
      </c>
      <c r="AJ40" s="81">
        <v>65476844.515595317</v>
      </c>
      <c r="AK40" s="81">
        <v>0</v>
      </c>
      <c r="AL40" s="81">
        <v>0</v>
      </c>
      <c r="AM40" s="81">
        <v>4237868.1854420491</v>
      </c>
      <c r="AN40" s="81">
        <v>0</v>
      </c>
      <c r="AO40" s="81">
        <v>0</v>
      </c>
      <c r="AP40" s="82"/>
      <c r="AQ40" s="81">
        <v>967</v>
      </c>
      <c r="AR40" s="81">
        <v>170</v>
      </c>
      <c r="AS40" s="81">
        <v>0</v>
      </c>
      <c r="AT40" s="81">
        <v>0</v>
      </c>
      <c r="AU40" s="81">
        <v>0</v>
      </c>
      <c r="AV40" s="81">
        <v>0</v>
      </c>
      <c r="AW40" s="81" t="s">
        <v>564</v>
      </c>
      <c r="AX40" s="82"/>
      <c r="AY40" s="81">
        <v>4256.8040000000001</v>
      </c>
      <c r="AZ40" s="81">
        <v>11150.1</v>
      </c>
      <c r="BA40" s="81">
        <v>0</v>
      </c>
      <c r="BB40" s="81">
        <v>0</v>
      </c>
      <c r="BC40" s="81">
        <v>0</v>
      </c>
      <c r="BD40" s="81">
        <v>0</v>
      </c>
      <c r="BE40" s="81" t="s">
        <v>564</v>
      </c>
      <c r="BF40" s="82"/>
      <c r="BG40" s="81">
        <v>0</v>
      </c>
      <c r="BH40" s="81">
        <v>0</v>
      </c>
      <c r="BI40" s="81">
        <v>726.625</v>
      </c>
      <c r="BJ40" s="81">
        <v>0</v>
      </c>
      <c r="BK40" s="81">
        <v>5.9160000000000004</v>
      </c>
      <c r="BL40" s="81">
        <v>0</v>
      </c>
      <c r="BM40" s="82"/>
      <c r="BN40" s="81">
        <v>0</v>
      </c>
      <c r="BO40" s="81">
        <v>0</v>
      </c>
      <c r="BP40" s="81">
        <v>4</v>
      </c>
      <c r="BQ40" s="81">
        <v>0</v>
      </c>
      <c r="BR40" s="81">
        <v>1</v>
      </c>
      <c r="BS40" s="81">
        <v>0</v>
      </c>
      <c r="BT40"/>
      <c r="BU40" s="80">
        <v>685.80700000000002</v>
      </c>
      <c r="BV40" s="80">
        <v>0</v>
      </c>
      <c r="BW40" s="80">
        <v>0</v>
      </c>
      <c r="BX40" s="80">
        <v>0</v>
      </c>
      <c r="BY40" s="80">
        <v>46.734000000000002</v>
      </c>
      <c r="BZ40" s="80">
        <v>0</v>
      </c>
      <c r="CA40" s="80">
        <v>0</v>
      </c>
      <c r="CB40" s="80">
        <v>0</v>
      </c>
      <c r="CC40" s="80">
        <v>0</v>
      </c>
    </row>
    <row r="41" spans="1:81">
      <c r="A41" s="80" t="s">
        <v>1774</v>
      </c>
      <c r="B41" s="80">
        <v>218</v>
      </c>
      <c r="C41" s="80">
        <v>14</v>
      </c>
      <c r="D41" s="80">
        <v>13</v>
      </c>
      <c r="E41" s="80">
        <v>2017</v>
      </c>
      <c r="F41" s="80" t="s">
        <v>71</v>
      </c>
      <c r="G41" s="80" t="s">
        <v>1761</v>
      </c>
      <c r="H41" s="80" t="s">
        <v>1662</v>
      </c>
      <c r="I41" s="177"/>
      <c r="J41" s="81">
        <v>272.63634498067427</v>
      </c>
      <c r="K41" s="81">
        <v>2.2889166300097377</v>
      </c>
      <c r="L41" s="81">
        <v>8.9960576188517791</v>
      </c>
      <c r="M41" s="81">
        <v>36.390405525733414</v>
      </c>
      <c r="N41" s="81">
        <v>44.523857122578406</v>
      </c>
      <c r="O41" s="81">
        <v>27.173870977649297</v>
      </c>
      <c r="P41" s="81">
        <v>23.941772637687322</v>
      </c>
      <c r="Q41" s="81">
        <v>2.1109684635544537</v>
      </c>
      <c r="R41" s="81">
        <v>0.79301757876744194</v>
      </c>
      <c r="S41" s="81">
        <v>2.5886492734534996</v>
      </c>
      <c r="T41" s="82"/>
      <c r="U41" s="81">
        <v>11708560</v>
      </c>
      <c r="V41" s="81">
        <v>1042</v>
      </c>
      <c r="W41" s="81">
        <v>212</v>
      </c>
      <c r="X41" s="81">
        <v>9166</v>
      </c>
      <c r="Y41" s="81">
        <v>13337</v>
      </c>
      <c r="Z41" s="81">
        <v>16247</v>
      </c>
      <c r="AA41" s="81">
        <v>4959</v>
      </c>
      <c r="AB41" s="81">
        <v>30907</v>
      </c>
      <c r="AC41" s="81">
        <v>138126.99999999991</v>
      </c>
      <c r="AD41" s="81">
        <v>2.5886492734535</v>
      </c>
      <c r="AE41" s="82"/>
      <c r="AF41" s="81">
        <v>121340256.2525968</v>
      </c>
      <c r="AG41" s="81">
        <v>1728731.7061299561</v>
      </c>
      <c r="AH41" s="81">
        <v>1948454.2775222519</v>
      </c>
      <c r="AI41" s="81">
        <v>53024014.523160331</v>
      </c>
      <c r="AJ41" s="81">
        <v>70643369.929910958</v>
      </c>
      <c r="AK41" s="81">
        <v>0</v>
      </c>
      <c r="AL41" s="81">
        <v>0</v>
      </c>
      <c r="AM41" s="81">
        <v>4245598.2273959862</v>
      </c>
      <c r="AN41" s="81">
        <v>0</v>
      </c>
      <c r="AO41" s="81">
        <v>0</v>
      </c>
      <c r="AP41" s="82"/>
      <c r="AQ41" s="81">
        <v>1024</v>
      </c>
      <c r="AR41" s="81">
        <v>178</v>
      </c>
      <c r="AS41" s="81">
        <v>0</v>
      </c>
      <c r="AT41" s="81">
        <v>0</v>
      </c>
      <c r="AU41" s="81">
        <v>0</v>
      </c>
      <c r="AV41" s="81">
        <v>0</v>
      </c>
      <c r="AW41" s="81" t="s">
        <v>564</v>
      </c>
      <c r="AX41" s="82"/>
      <c r="AY41" s="81">
        <v>4555.3040000000001</v>
      </c>
      <c r="AZ41" s="81">
        <v>11291.2</v>
      </c>
      <c r="BA41" s="81">
        <v>0</v>
      </c>
      <c r="BB41" s="81">
        <v>0</v>
      </c>
      <c r="BC41" s="81">
        <v>0</v>
      </c>
      <c r="BD41" s="81">
        <v>0</v>
      </c>
      <c r="BE41" s="81" t="s">
        <v>564</v>
      </c>
      <c r="BF41" s="82"/>
      <c r="BG41" s="81">
        <v>0</v>
      </c>
      <c r="BH41" s="81">
        <v>0</v>
      </c>
      <c r="BI41" s="81">
        <v>677.79200000000003</v>
      </c>
      <c r="BJ41" s="81">
        <v>0</v>
      </c>
      <c r="BK41" s="81">
        <v>4.4409999999999998</v>
      </c>
      <c r="BL41" s="81">
        <v>0</v>
      </c>
      <c r="BM41" s="82"/>
      <c r="BN41" s="81">
        <v>0</v>
      </c>
      <c r="BO41" s="81">
        <v>0</v>
      </c>
      <c r="BP41" s="81">
        <v>4</v>
      </c>
      <c r="BQ41" s="81">
        <v>0</v>
      </c>
      <c r="BR41" s="81">
        <v>1</v>
      </c>
      <c r="BS41" s="81">
        <v>0</v>
      </c>
      <c r="BT41"/>
      <c r="BU41" s="80">
        <v>636.91800000000001</v>
      </c>
      <c r="BV41" s="80">
        <v>0</v>
      </c>
      <c r="BW41" s="80">
        <v>0</v>
      </c>
      <c r="BX41" s="80">
        <v>0</v>
      </c>
      <c r="BY41" s="80">
        <v>45.314999999999998</v>
      </c>
      <c r="BZ41" s="80">
        <v>0</v>
      </c>
      <c r="CA41" s="80">
        <v>0</v>
      </c>
      <c r="CB41" s="80">
        <v>0</v>
      </c>
      <c r="CC41" s="80">
        <v>0</v>
      </c>
    </row>
    <row r="42" spans="1:81">
      <c r="A42" s="80" t="s">
        <v>1775</v>
      </c>
      <c r="B42" s="80">
        <v>219</v>
      </c>
      <c r="C42" s="80">
        <v>15</v>
      </c>
      <c r="D42" s="80">
        <v>13</v>
      </c>
      <c r="E42" s="80">
        <v>2018</v>
      </c>
      <c r="F42" s="80" t="s">
        <v>93</v>
      </c>
      <c r="G42" s="80" t="s">
        <v>1761</v>
      </c>
      <c r="H42" s="80" t="s">
        <v>1662</v>
      </c>
      <c r="I42" s="177"/>
      <c r="J42" s="81">
        <v>273.83692764347649</v>
      </c>
      <c r="K42" s="81">
        <v>2.1545757025000647</v>
      </c>
      <c r="L42" s="81">
        <v>8.1303260739561871</v>
      </c>
      <c r="M42" s="81">
        <v>36.345952137324396</v>
      </c>
      <c r="N42" s="81">
        <v>38.629510870629346</v>
      </c>
      <c r="O42" s="81">
        <v>27.078537488913074</v>
      </c>
      <c r="P42" s="81">
        <v>23.593513191233658</v>
      </c>
      <c r="Q42" s="81">
        <v>1.9592524796834181</v>
      </c>
      <c r="R42" s="81">
        <v>0.80140587520791007</v>
      </c>
      <c r="S42" s="81">
        <v>2.4894546120571892</v>
      </c>
      <c r="T42" s="82"/>
      <c r="U42" s="81">
        <v>12171634</v>
      </c>
      <c r="V42" s="81">
        <v>1042</v>
      </c>
      <c r="W42" s="81">
        <v>212</v>
      </c>
      <c r="X42" s="81">
        <v>9166</v>
      </c>
      <c r="Y42" s="81">
        <v>13448</v>
      </c>
      <c r="Z42" s="81">
        <v>16500</v>
      </c>
      <c r="AA42" s="81">
        <v>4936</v>
      </c>
      <c r="AB42" s="81">
        <v>30913</v>
      </c>
      <c r="AC42" s="81">
        <v>139041</v>
      </c>
      <c r="AD42" s="81">
        <v>2.4894546120571892</v>
      </c>
      <c r="AE42" s="82"/>
      <c r="AF42" s="81">
        <v>132809725.1626901</v>
      </c>
      <c r="AG42" s="81">
        <v>1541574.989536637</v>
      </c>
      <c r="AH42" s="81">
        <v>1705864.214906001</v>
      </c>
      <c r="AI42" s="81">
        <v>52092369.476965979</v>
      </c>
      <c r="AJ42" s="81">
        <v>62125722.168751277</v>
      </c>
      <c r="AK42" s="81">
        <v>0</v>
      </c>
      <c r="AL42" s="81">
        <v>0</v>
      </c>
      <c r="AM42" s="81">
        <v>4255208.7854292011</v>
      </c>
      <c r="AN42" s="81">
        <v>0</v>
      </c>
      <c r="AO42" s="81">
        <v>0</v>
      </c>
      <c r="AP42" s="82"/>
      <c r="AQ42" s="81">
        <v>1125</v>
      </c>
      <c r="AR42" s="81">
        <v>194</v>
      </c>
      <c r="AS42" s="81">
        <v>0</v>
      </c>
      <c r="AT42" s="81">
        <v>0</v>
      </c>
      <c r="AU42" s="81">
        <v>0</v>
      </c>
      <c r="AV42" s="81">
        <v>0</v>
      </c>
      <c r="AW42" s="81" t="s">
        <v>564</v>
      </c>
      <c r="AX42" s="82"/>
      <c r="AY42" s="81">
        <v>5145.0849999999991</v>
      </c>
      <c r="AZ42" s="81">
        <v>11581</v>
      </c>
      <c r="BA42" s="81">
        <v>0</v>
      </c>
      <c r="BB42" s="81">
        <v>0</v>
      </c>
      <c r="BC42" s="81">
        <v>0</v>
      </c>
      <c r="BD42" s="81">
        <v>0</v>
      </c>
      <c r="BE42" s="81" t="s">
        <v>564</v>
      </c>
      <c r="BF42" s="82"/>
      <c r="BG42" s="81">
        <v>0</v>
      </c>
      <c r="BH42" s="81">
        <v>0</v>
      </c>
      <c r="BI42" s="81">
        <v>669.23</v>
      </c>
      <c r="BJ42" s="81">
        <v>0</v>
      </c>
      <c r="BK42" s="81">
        <v>4.5270000000000001</v>
      </c>
      <c r="BL42" s="81">
        <v>0</v>
      </c>
      <c r="BM42" s="82"/>
      <c r="BN42" s="81">
        <v>0</v>
      </c>
      <c r="BO42" s="81">
        <v>0</v>
      </c>
      <c r="BP42" s="81">
        <v>4</v>
      </c>
      <c r="BQ42" s="81">
        <v>0</v>
      </c>
      <c r="BR42" s="81">
        <v>1</v>
      </c>
      <c r="BS42" s="81">
        <v>0</v>
      </c>
      <c r="BT42"/>
      <c r="BU42" s="80">
        <v>630.26300000000003</v>
      </c>
      <c r="BV42" s="80">
        <v>0</v>
      </c>
      <c r="BW42" s="80">
        <v>0</v>
      </c>
      <c r="BX42" s="80">
        <v>0</v>
      </c>
      <c r="BY42" s="80">
        <v>43.494</v>
      </c>
      <c r="BZ42" s="80">
        <v>0</v>
      </c>
      <c r="CA42" s="80">
        <v>0</v>
      </c>
      <c r="CB42" s="80">
        <v>0</v>
      </c>
      <c r="CC42" s="80">
        <v>0</v>
      </c>
    </row>
    <row r="43" spans="1:81">
      <c r="A43" s="80" t="s">
        <v>1776</v>
      </c>
      <c r="B43" s="80">
        <v>220</v>
      </c>
      <c r="C43" s="80">
        <v>16</v>
      </c>
      <c r="D43" s="80">
        <v>13</v>
      </c>
      <c r="E43" s="80">
        <v>2019</v>
      </c>
      <c r="F43" s="80" t="s">
        <v>73</v>
      </c>
      <c r="G43" s="80" t="s">
        <v>1761</v>
      </c>
      <c r="H43" s="80" t="s">
        <v>1662</v>
      </c>
      <c r="I43" s="177"/>
      <c r="J43" s="81">
        <v>266.97247136900791</v>
      </c>
      <c r="K43" s="81">
        <v>1.8063761792571849</v>
      </c>
      <c r="L43" s="81">
        <v>8.0044152977320273</v>
      </c>
      <c r="M43" s="81">
        <v>29.174523625175308</v>
      </c>
      <c r="N43" s="81">
        <v>31.629253171116691</v>
      </c>
      <c r="O43" s="81">
        <v>26.453973348609843</v>
      </c>
      <c r="P43" s="81">
        <v>23.304284041105753</v>
      </c>
      <c r="Q43" s="81">
        <v>1.8924851692908382</v>
      </c>
      <c r="R43" s="81">
        <v>0.75047343512652387</v>
      </c>
      <c r="S43" s="81">
        <v>2.7405277054015458</v>
      </c>
      <c r="T43" s="82"/>
      <c r="U43" s="81">
        <v>12495565</v>
      </c>
      <c r="V43" s="81">
        <v>1042</v>
      </c>
      <c r="W43" s="81">
        <v>212</v>
      </c>
      <c r="X43" s="81">
        <v>9166</v>
      </c>
      <c r="Y43" s="81">
        <v>13447</v>
      </c>
      <c r="Z43" s="81">
        <v>16562</v>
      </c>
      <c r="AA43" s="81">
        <v>4839</v>
      </c>
      <c r="AB43" s="81">
        <v>30668</v>
      </c>
      <c r="AC43" s="81">
        <v>132337</v>
      </c>
      <c r="AD43" s="81">
        <v>2.7405277054015462</v>
      </c>
      <c r="AE43" s="82"/>
      <c r="AF43" s="81">
        <v>133165551.89196271</v>
      </c>
      <c r="AG43" s="81">
        <v>1487942.0338728479</v>
      </c>
      <c r="AH43" s="81">
        <v>1991042.2237964759</v>
      </c>
      <c r="AI43" s="81">
        <v>52263502.580697283</v>
      </c>
      <c r="AJ43" s="81">
        <v>62398010.084018975</v>
      </c>
      <c r="AK43" s="81">
        <v>0</v>
      </c>
      <c r="AL43" s="81">
        <v>0</v>
      </c>
      <c r="AM43" s="81">
        <v>4176750.7314196061</v>
      </c>
      <c r="AN43" s="81">
        <v>0</v>
      </c>
      <c r="AO43" s="81">
        <v>0</v>
      </c>
      <c r="AP43" s="82"/>
      <c r="AQ43" s="81">
        <v>1228</v>
      </c>
      <c r="AR43" s="81">
        <v>204</v>
      </c>
      <c r="AS43" s="81">
        <v>0</v>
      </c>
      <c r="AT43" s="81">
        <v>0</v>
      </c>
      <c r="AU43" s="81">
        <v>0</v>
      </c>
      <c r="AV43" s="81">
        <v>0</v>
      </c>
      <c r="AW43" s="81" t="s">
        <v>564</v>
      </c>
      <c r="AX43" s="82"/>
      <c r="AY43" s="81">
        <v>5690.7910000000011</v>
      </c>
      <c r="AZ43" s="81">
        <v>12499.8</v>
      </c>
      <c r="BA43" s="81">
        <v>0</v>
      </c>
      <c r="BB43" s="81">
        <v>0</v>
      </c>
      <c r="BC43" s="81">
        <v>0</v>
      </c>
      <c r="BD43" s="81">
        <v>0</v>
      </c>
      <c r="BE43" s="81" t="s">
        <v>564</v>
      </c>
      <c r="BF43" s="82"/>
      <c r="BG43" s="81">
        <v>0</v>
      </c>
      <c r="BH43" s="81">
        <v>0</v>
      </c>
      <c r="BI43" s="81">
        <v>693.39599999999996</v>
      </c>
      <c r="BJ43" s="81">
        <v>0</v>
      </c>
      <c r="BK43" s="81">
        <v>4.8579999999999997</v>
      </c>
      <c r="BL43" s="81">
        <v>0</v>
      </c>
      <c r="BM43" s="82"/>
      <c r="BN43" s="81">
        <v>0</v>
      </c>
      <c r="BO43" s="81">
        <v>0</v>
      </c>
      <c r="BP43" s="81">
        <v>3</v>
      </c>
      <c r="BQ43" s="81">
        <v>0</v>
      </c>
      <c r="BR43" s="81">
        <v>1</v>
      </c>
      <c r="BS43" s="81">
        <v>0</v>
      </c>
      <c r="BT43"/>
      <c r="BU43" s="80">
        <v>650.54999999999995</v>
      </c>
      <c r="BV43" s="80">
        <v>0</v>
      </c>
      <c r="BW43" s="80">
        <v>0</v>
      </c>
      <c r="BX43" s="80">
        <v>0</v>
      </c>
      <c r="BY43" s="80">
        <v>47.704000000000001</v>
      </c>
      <c r="BZ43" s="80">
        <v>0</v>
      </c>
      <c r="CA43" s="80">
        <v>0</v>
      </c>
      <c r="CB43" s="80">
        <v>0</v>
      </c>
      <c r="CC43" s="80">
        <v>0</v>
      </c>
    </row>
    <row r="44" spans="1:81">
      <c r="A44" s="80" t="s">
        <v>1777</v>
      </c>
      <c r="B44" s="80">
        <v>221</v>
      </c>
      <c r="C44" s="80">
        <v>17</v>
      </c>
      <c r="D44" s="80">
        <v>13</v>
      </c>
      <c r="E44" s="80">
        <v>2020</v>
      </c>
      <c r="F44" s="80" t="s">
        <v>218</v>
      </c>
      <c r="G44" s="80" t="s">
        <v>1761</v>
      </c>
      <c r="H44" s="80" t="s">
        <v>1662</v>
      </c>
      <c r="I44" s="177"/>
      <c r="J44" s="81">
        <v>272.31969129362233</v>
      </c>
      <c r="K44" s="81">
        <v>2.3993947833900893</v>
      </c>
      <c r="L44" s="81">
        <v>7.9547630712121249</v>
      </c>
      <c r="M44" s="81">
        <v>36.671638544083656</v>
      </c>
      <c r="N44" s="81">
        <v>43.784293161605355</v>
      </c>
      <c r="O44" s="81">
        <v>23.37194524009961</v>
      </c>
      <c r="P44" s="81">
        <v>21.861514286434307</v>
      </c>
      <c r="Q44" s="81">
        <v>1.8055702239604086</v>
      </c>
      <c r="R44" s="81">
        <v>0.57247639595647015</v>
      </c>
      <c r="S44" s="81">
        <v>2.250123501586506</v>
      </c>
      <c r="T44" s="82"/>
      <c r="U44" s="81">
        <v>11122075</v>
      </c>
      <c r="V44" s="81">
        <v>1110</v>
      </c>
      <c r="W44" s="81">
        <v>173</v>
      </c>
      <c r="X44" s="81">
        <v>9167</v>
      </c>
      <c r="Y44" s="81">
        <v>13582</v>
      </c>
      <c r="Z44" s="81">
        <v>16701</v>
      </c>
      <c r="AA44" s="81">
        <v>4932</v>
      </c>
      <c r="AB44" s="81">
        <v>30622</v>
      </c>
      <c r="AC44" s="81">
        <v>101476</v>
      </c>
      <c r="AD44" s="81">
        <v>2.250123501586506</v>
      </c>
      <c r="AE44" s="82"/>
      <c r="AF44" s="81">
        <v>130730711.8669308</v>
      </c>
      <c r="AG44" s="81">
        <v>1636777.0565610961</v>
      </c>
      <c r="AH44" s="81">
        <v>2254409.0043422976</v>
      </c>
      <c r="AI44" s="81">
        <v>50697104.077138945</v>
      </c>
      <c r="AJ44" s="81">
        <v>65408298.449480712</v>
      </c>
      <c r="AK44" s="81"/>
      <c r="AL44" s="81"/>
      <c r="AM44" s="81">
        <v>3996511.2175159324</v>
      </c>
      <c r="AN44" s="81"/>
      <c r="AO44" s="81"/>
      <c r="AP44" s="82"/>
      <c r="AQ44" s="81">
        <v>1310</v>
      </c>
      <c r="AR44" s="81">
        <v>210</v>
      </c>
      <c r="AS44" s="81">
        <v>0</v>
      </c>
      <c r="AT44" s="81">
        <v>0</v>
      </c>
      <c r="AU44" s="81">
        <v>0</v>
      </c>
      <c r="AV44" s="81">
        <v>0</v>
      </c>
      <c r="AW44" s="81">
        <v>0</v>
      </c>
      <c r="AX44" s="82"/>
      <c r="AY44" s="81">
        <v>6179.625</v>
      </c>
      <c r="AZ44" s="81">
        <v>12749.5</v>
      </c>
      <c r="BA44" s="81">
        <v>0</v>
      </c>
      <c r="BB44" s="81">
        <v>0</v>
      </c>
      <c r="BC44" s="81">
        <v>0</v>
      </c>
      <c r="BD44" s="81">
        <v>0</v>
      </c>
      <c r="BE44" s="81">
        <v>0</v>
      </c>
      <c r="BF44" s="82"/>
      <c r="BG44" s="81">
        <v>0</v>
      </c>
      <c r="BH44" s="81">
        <v>0</v>
      </c>
      <c r="BI44" s="81">
        <v>518.91099999999994</v>
      </c>
      <c r="BJ44" s="81">
        <v>0</v>
      </c>
      <c r="BK44" s="81">
        <v>3.9180000000000001</v>
      </c>
      <c r="BL44" s="81">
        <v>0</v>
      </c>
      <c r="BM44" s="82"/>
      <c r="BN44" s="81">
        <v>0</v>
      </c>
      <c r="BO44" s="81">
        <v>0</v>
      </c>
      <c r="BP44" s="81">
        <v>3</v>
      </c>
      <c r="BQ44" s="81">
        <v>0</v>
      </c>
      <c r="BR44" s="81">
        <v>1</v>
      </c>
      <c r="BS44" s="81">
        <v>0</v>
      </c>
      <c r="BT44"/>
      <c r="BU44" s="80">
        <v>493.911</v>
      </c>
      <c r="BV44" s="80">
        <v>0</v>
      </c>
      <c r="BW44" s="80">
        <v>0</v>
      </c>
      <c r="BX44" s="80">
        <v>0</v>
      </c>
      <c r="BY44" s="80">
        <v>28.917999999999999</v>
      </c>
      <c r="BZ44" s="80">
        <v>0</v>
      </c>
      <c r="CA44" s="80">
        <v>0</v>
      </c>
      <c r="CB44" s="80">
        <v>0</v>
      </c>
      <c r="CC44" s="80">
        <v>0</v>
      </c>
    </row>
    <row r="45" spans="1:81">
      <c r="A45" s="80" t="s">
        <v>1778</v>
      </c>
      <c r="B45" s="80">
        <v>221</v>
      </c>
      <c r="C45" s="80">
        <v>18</v>
      </c>
      <c r="D45" s="80">
        <v>13</v>
      </c>
      <c r="E45" s="80">
        <v>2021</v>
      </c>
      <c r="F45" s="80" t="s">
        <v>75</v>
      </c>
      <c r="G45" s="174" t="s">
        <v>1761</v>
      </c>
      <c r="H45" s="80" t="s">
        <v>1662</v>
      </c>
      <c r="I45" s="177"/>
      <c r="J45" s="81">
        <v>204.95153368890544</v>
      </c>
      <c r="K45" s="81">
        <v>2.4516806733768943</v>
      </c>
      <c r="L45" s="81">
        <v>7.3720420193188128</v>
      </c>
      <c r="M45" s="81">
        <v>39.698102383306988</v>
      </c>
      <c r="N45" s="81">
        <v>40.091767099893858</v>
      </c>
      <c r="O45" s="81">
        <v>22.726684958481105</v>
      </c>
      <c r="P45" s="81">
        <v>22.508285547137607</v>
      </c>
      <c r="Q45" s="81">
        <v>1.8157817416124689</v>
      </c>
      <c r="R45" s="81">
        <v>0.68574698356596508</v>
      </c>
      <c r="S45" s="81">
        <v>2.4438776771053679</v>
      </c>
      <c r="T45" s="82"/>
      <c r="U45" s="81">
        <v>10508942</v>
      </c>
      <c r="V45" s="81">
        <v>1110</v>
      </c>
      <c r="W45" s="81">
        <v>173</v>
      </c>
      <c r="X45" s="81">
        <v>9167</v>
      </c>
      <c r="Y45" s="81">
        <v>13625</v>
      </c>
      <c r="Z45" s="81">
        <v>16722</v>
      </c>
      <c r="AA45" s="81">
        <v>4952</v>
      </c>
      <c r="AB45" s="81">
        <v>30430</v>
      </c>
      <c r="AC45" s="81">
        <v>117818</v>
      </c>
      <c r="AD45" s="81">
        <v>2.4438776771053679</v>
      </c>
      <c r="AE45" s="82"/>
      <c r="AF45" s="81">
        <v>97667316.924047098</v>
      </c>
      <c r="AG45" s="81">
        <v>1749628.0958290836</v>
      </c>
      <c r="AH45" s="81">
        <v>2216358.0385991298</v>
      </c>
      <c r="AI45" s="81">
        <v>61845675.703315094</v>
      </c>
      <c r="AJ45" s="81">
        <v>63686019.558139116</v>
      </c>
      <c r="AK45" s="81">
        <v>0</v>
      </c>
      <c r="AL45" s="81">
        <v>0</v>
      </c>
      <c r="AM45" s="81">
        <v>3994360.1059914432</v>
      </c>
      <c r="AN45" s="81">
        <v>0</v>
      </c>
      <c r="AO45" s="81">
        <v>0</v>
      </c>
      <c r="AP45" s="82"/>
      <c r="AQ45" s="81">
        <v>1366</v>
      </c>
      <c r="AR45" s="81">
        <v>212</v>
      </c>
      <c r="AS45" s="81">
        <v>0</v>
      </c>
      <c r="AT45" s="81">
        <v>0</v>
      </c>
      <c r="AU45" s="81">
        <v>0</v>
      </c>
      <c r="AV45" s="81">
        <v>0</v>
      </c>
      <c r="AW45" s="81"/>
      <c r="AX45" s="82"/>
      <c r="AY45" s="81">
        <v>6516.1749999999993</v>
      </c>
      <c r="AZ45" s="81">
        <v>12998.5</v>
      </c>
      <c r="BA45" s="81">
        <v>0</v>
      </c>
      <c r="BB45" s="81">
        <v>0</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1779</v>
      </c>
      <c r="B46" s="80">
        <v>221</v>
      </c>
      <c r="C46" s="80">
        <v>19</v>
      </c>
      <c r="D46" s="80">
        <v>13</v>
      </c>
      <c r="E46" s="80">
        <v>2022</v>
      </c>
      <c r="F46" s="80" t="s">
        <v>568</v>
      </c>
      <c r="G46" s="174" t="s">
        <v>1761</v>
      </c>
      <c r="H46" s="80" t="s">
        <v>1662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1451</v>
      </c>
      <c r="AR46" s="81">
        <v>217</v>
      </c>
      <c r="AS46" s="81">
        <v>0</v>
      </c>
      <c r="AT46" s="81">
        <v>0</v>
      </c>
      <c r="AU46" s="81">
        <v>0</v>
      </c>
      <c r="AV46" s="81">
        <v>0</v>
      </c>
      <c r="AW46" s="81"/>
      <c r="AX46" s="82"/>
      <c r="AY46" s="81">
        <v>7072.1539999999932</v>
      </c>
      <c r="AZ46" s="81">
        <v>13135.399999999998</v>
      </c>
      <c r="BA46" s="81">
        <v>0</v>
      </c>
      <c r="BB46" s="81">
        <v>0</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1780</v>
      </c>
      <c r="B47" s="80">
        <v>324</v>
      </c>
      <c r="C47" s="80">
        <v>1</v>
      </c>
      <c r="D47" s="80">
        <v>20</v>
      </c>
      <c r="E47" s="80">
        <v>1990</v>
      </c>
      <c r="F47" s="80" t="s">
        <v>562</v>
      </c>
      <c r="G47" s="80" t="s">
        <v>1781</v>
      </c>
      <c r="H47" s="80" t="s">
        <v>1782</v>
      </c>
      <c r="I47" s="177"/>
      <c r="J47" s="81">
        <v>170.90896904573893</v>
      </c>
      <c r="K47" s="81">
        <v>19.034023347309276</v>
      </c>
      <c r="L47" s="81">
        <v>1.7492508176246275</v>
      </c>
      <c r="M47" s="81">
        <v>28.981194138577539</v>
      </c>
      <c r="N47" s="81">
        <v>44.230896447308027</v>
      </c>
      <c r="O47" s="81">
        <v>26.152915571492041</v>
      </c>
      <c r="P47" s="81">
        <v>46.785341806998652</v>
      </c>
      <c r="Q47" s="81">
        <v>2.5295931356947272</v>
      </c>
      <c r="R47" s="81">
        <v>0</v>
      </c>
      <c r="S47" s="81">
        <v>3.0421772671678418</v>
      </c>
      <c r="T47" s="82"/>
      <c r="U47" s="81">
        <v>13020828</v>
      </c>
      <c r="V47" s="81">
        <v>3366</v>
      </c>
      <c r="W47" s="81">
        <v>19</v>
      </c>
      <c r="X47" s="81">
        <v>11650</v>
      </c>
      <c r="Y47" s="81">
        <v>11359</v>
      </c>
      <c r="Z47" s="81">
        <v>10757</v>
      </c>
      <c r="AA47" s="81">
        <v>11360</v>
      </c>
      <c r="AB47" s="81">
        <v>41072</v>
      </c>
      <c r="AC47" s="81">
        <v>0</v>
      </c>
      <c r="AD47" s="81">
        <v>3.0421772671678418</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1783</v>
      </c>
      <c r="B48" s="80">
        <v>325</v>
      </c>
      <c r="C48" s="80">
        <v>2</v>
      </c>
      <c r="D48" s="80">
        <v>20</v>
      </c>
      <c r="E48" s="80">
        <v>2005</v>
      </c>
      <c r="F48" s="80" t="s">
        <v>565</v>
      </c>
      <c r="G48" s="80" t="s">
        <v>1781</v>
      </c>
      <c r="H48" s="80" t="s">
        <v>1782</v>
      </c>
      <c r="I48" s="177"/>
      <c r="J48" s="81">
        <v>377.08978697162877</v>
      </c>
      <c r="K48" s="81">
        <v>11.340597711393691</v>
      </c>
      <c r="L48" s="81">
        <v>2.5472768411113367</v>
      </c>
      <c r="M48" s="81">
        <v>55.739446160204061</v>
      </c>
      <c r="N48" s="81">
        <v>61.551399644973635</v>
      </c>
      <c r="O48" s="81">
        <v>43.152237021834999</v>
      </c>
      <c r="P48" s="81">
        <v>38.801167627992051</v>
      </c>
      <c r="Q48" s="81">
        <v>2.2653920008633799</v>
      </c>
      <c r="R48" s="81">
        <v>0</v>
      </c>
      <c r="S48" s="81">
        <v>1.5473351593761873</v>
      </c>
      <c r="T48" s="82"/>
      <c r="U48" s="81">
        <v>23303037</v>
      </c>
      <c r="V48" s="81">
        <v>2339</v>
      </c>
      <c r="W48" s="81">
        <v>30</v>
      </c>
      <c r="X48" s="81">
        <v>9390</v>
      </c>
      <c r="Y48" s="81">
        <v>12187</v>
      </c>
      <c r="Z48" s="81">
        <v>20539</v>
      </c>
      <c r="AA48" s="81">
        <v>7716</v>
      </c>
      <c r="AB48" s="81">
        <v>38452</v>
      </c>
      <c r="AC48" s="81">
        <v>0</v>
      </c>
      <c r="AD48" s="81">
        <v>1.5473351593761873</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1784</v>
      </c>
      <c r="B49" s="80">
        <v>326</v>
      </c>
      <c r="C49" s="80">
        <v>3</v>
      </c>
      <c r="D49" s="80">
        <v>20</v>
      </c>
      <c r="E49" s="80">
        <v>2006</v>
      </c>
      <c r="F49" s="80" t="s">
        <v>566</v>
      </c>
      <c r="G49" s="80" t="s">
        <v>1781</v>
      </c>
      <c r="H49" s="80" t="s">
        <v>1782</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1785</v>
      </c>
      <c r="B50" s="80">
        <v>327</v>
      </c>
      <c r="C50" s="80">
        <v>4</v>
      </c>
      <c r="D50" s="80">
        <v>20</v>
      </c>
      <c r="E50" s="80">
        <v>2007</v>
      </c>
      <c r="F50" s="80" t="s">
        <v>567</v>
      </c>
      <c r="G50" s="80" t="s">
        <v>1781</v>
      </c>
      <c r="H50" s="80" t="s">
        <v>1782</v>
      </c>
      <c r="I50" s="177"/>
      <c r="J50" s="81">
        <v>322.78103893644004</v>
      </c>
      <c r="K50" s="81">
        <v>7.0132517495925804</v>
      </c>
      <c r="L50" s="81">
        <v>3.1895456022563016</v>
      </c>
      <c r="M50" s="81">
        <v>51.435808356286209</v>
      </c>
      <c r="N50" s="81">
        <v>55.745300566984923</v>
      </c>
      <c r="O50" s="81">
        <v>42.056117082716774</v>
      </c>
      <c r="P50" s="81">
        <v>37.803429941100767</v>
      </c>
      <c r="Q50" s="81">
        <v>2.3324823857882597</v>
      </c>
      <c r="R50" s="81">
        <v>0</v>
      </c>
      <c r="S50" s="81">
        <v>1.6039049894780539</v>
      </c>
      <c r="T50" s="82"/>
      <c r="U50" s="81">
        <v>24628907</v>
      </c>
      <c r="V50" s="81">
        <v>2114</v>
      </c>
      <c r="W50" s="81">
        <v>47</v>
      </c>
      <c r="X50" s="81">
        <v>10915</v>
      </c>
      <c r="Y50" s="81">
        <v>12203</v>
      </c>
      <c r="Z50" s="81">
        <v>20809</v>
      </c>
      <c r="AA50" s="81">
        <v>7403</v>
      </c>
      <c r="AB50" s="81">
        <v>37497</v>
      </c>
      <c r="AC50" s="81">
        <v>0</v>
      </c>
      <c r="AD50" s="81">
        <v>1.6039049894780539</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1786</v>
      </c>
      <c r="B51" s="80">
        <v>328</v>
      </c>
      <c r="C51" s="80">
        <v>5</v>
      </c>
      <c r="D51" s="80">
        <v>20</v>
      </c>
      <c r="E51" s="80">
        <v>2008</v>
      </c>
      <c r="F51" s="80" t="s">
        <v>84</v>
      </c>
      <c r="G51" s="80" t="s">
        <v>1781</v>
      </c>
      <c r="H51" s="80" t="s">
        <v>1782</v>
      </c>
      <c r="I51" s="177"/>
      <c r="J51" s="81">
        <v>278.35327512600236</v>
      </c>
      <c r="K51" s="81">
        <v>6.7056020346001919</v>
      </c>
      <c r="L51" s="81">
        <v>2.845300850896908</v>
      </c>
      <c r="M51" s="81">
        <v>52.861427338995156</v>
      </c>
      <c r="N51" s="81">
        <v>53.915212757068247</v>
      </c>
      <c r="O51" s="81">
        <v>40.598832348642269</v>
      </c>
      <c r="P51" s="81">
        <v>36.995245067560049</v>
      </c>
      <c r="Q51" s="81">
        <v>2.2633180540881543</v>
      </c>
      <c r="R51" s="81">
        <v>0</v>
      </c>
      <c r="S51" s="81">
        <v>1.5891533913412506</v>
      </c>
      <c r="T51" s="82"/>
      <c r="U51" s="81">
        <v>23050813</v>
      </c>
      <c r="V51" s="81">
        <v>2114</v>
      </c>
      <c r="W51" s="81">
        <v>47</v>
      </c>
      <c r="X51" s="81">
        <v>10915</v>
      </c>
      <c r="Y51" s="81">
        <v>12168</v>
      </c>
      <c r="Z51" s="81">
        <v>20793</v>
      </c>
      <c r="AA51" s="81">
        <v>7253</v>
      </c>
      <c r="AB51" s="81">
        <v>36983</v>
      </c>
      <c r="AC51" s="81">
        <v>0</v>
      </c>
      <c r="AD51" s="81">
        <v>1.5891533913412506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1787</v>
      </c>
      <c r="B52" s="80">
        <v>329</v>
      </c>
      <c r="C52" s="80">
        <v>6</v>
      </c>
      <c r="D52" s="80">
        <v>20</v>
      </c>
      <c r="E52" s="80">
        <v>2009</v>
      </c>
      <c r="F52" s="80" t="s">
        <v>85</v>
      </c>
      <c r="G52" s="80" t="s">
        <v>1781</v>
      </c>
      <c r="H52" s="80" t="s">
        <v>1782</v>
      </c>
      <c r="I52" s="177"/>
      <c r="J52" s="81">
        <v>203.56643564612116</v>
      </c>
      <c r="K52" s="81">
        <v>5.0444246633117213</v>
      </c>
      <c r="L52" s="81">
        <v>24.471098960906499</v>
      </c>
      <c r="M52" s="81">
        <v>53.675868571003321</v>
      </c>
      <c r="N52" s="81">
        <v>54.603965378328986</v>
      </c>
      <c r="O52" s="81">
        <v>41.216604000079563</v>
      </c>
      <c r="P52" s="81">
        <v>35.300886120882602</v>
      </c>
      <c r="Q52" s="81">
        <v>2.1313828375671324</v>
      </c>
      <c r="R52" s="81">
        <v>0</v>
      </c>
      <c r="S52" s="81">
        <v>1.7666784449094652</v>
      </c>
      <c r="T52" s="82"/>
      <c r="U52" s="81">
        <v>14084998</v>
      </c>
      <c r="V52" s="81">
        <v>1900</v>
      </c>
      <c r="W52" s="81">
        <v>587</v>
      </c>
      <c r="X52" s="81">
        <v>11460</v>
      </c>
      <c r="Y52" s="81">
        <v>12246</v>
      </c>
      <c r="Z52" s="81">
        <v>20836</v>
      </c>
      <c r="AA52" s="81">
        <v>7105</v>
      </c>
      <c r="AB52" s="81">
        <v>36560</v>
      </c>
      <c r="AC52" s="81">
        <v>0</v>
      </c>
      <c r="AD52" s="81">
        <v>1.7666784449094652</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324.72699999999998</v>
      </c>
      <c r="BJ52" s="81">
        <v>0</v>
      </c>
      <c r="BK52" s="81">
        <v>0</v>
      </c>
      <c r="BL52" s="81">
        <v>0</v>
      </c>
      <c r="BM52" s="82"/>
      <c r="BN52" s="81">
        <v>0</v>
      </c>
      <c r="BO52" s="81">
        <v>0</v>
      </c>
      <c r="BP52" s="81">
        <v>7</v>
      </c>
      <c r="BQ52" s="81">
        <v>0</v>
      </c>
      <c r="BR52" s="81">
        <v>0</v>
      </c>
      <c r="BS52" s="81">
        <v>0</v>
      </c>
      <c r="BT52"/>
      <c r="BU52" s="80"/>
      <c r="BV52" s="80"/>
      <c r="BW52" s="80"/>
      <c r="BX52" s="80"/>
      <c r="BY52" s="80"/>
      <c r="BZ52" s="80"/>
      <c r="CA52" s="80"/>
      <c r="CB52" s="80"/>
      <c r="CC52" s="80"/>
    </row>
    <row r="53" spans="1:81">
      <c r="A53" s="80" t="s">
        <v>1788</v>
      </c>
      <c r="B53" s="80">
        <v>330</v>
      </c>
      <c r="C53" s="80">
        <v>7</v>
      </c>
      <c r="D53" s="80">
        <v>20</v>
      </c>
      <c r="E53" s="80">
        <v>2010</v>
      </c>
      <c r="F53" s="80" t="s">
        <v>86</v>
      </c>
      <c r="G53" s="80" t="s">
        <v>1781</v>
      </c>
      <c r="H53" s="80" t="s">
        <v>1782</v>
      </c>
      <c r="I53" s="177"/>
      <c r="J53" s="81">
        <v>190.0050991329731</v>
      </c>
      <c r="K53" s="81">
        <v>6.0940155336862194</v>
      </c>
      <c r="L53" s="81">
        <v>23.159626278495402</v>
      </c>
      <c r="M53" s="81">
        <v>52.35455409856857</v>
      </c>
      <c r="N53" s="81">
        <v>54.962497728903749</v>
      </c>
      <c r="O53" s="81">
        <v>41.175608131454723</v>
      </c>
      <c r="P53" s="81">
        <v>35.359171242873586</v>
      </c>
      <c r="Q53" s="81">
        <v>2.1982560557371529</v>
      </c>
      <c r="R53" s="81">
        <v>0</v>
      </c>
      <c r="S53" s="81">
        <v>1.3783152736645155</v>
      </c>
      <c r="T53" s="82"/>
      <c r="U53" s="81">
        <v>13933736</v>
      </c>
      <c r="V53" s="81">
        <v>1900</v>
      </c>
      <c r="W53" s="81">
        <v>587</v>
      </c>
      <c r="X53" s="81">
        <v>11460</v>
      </c>
      <c r="Y53" s="81">
        <v>12242</v>
      </c>
      <c r="Z53" s="81">
        <v>20912</v>
      </c>
      <c r="AA53" s="81">
        <v>6939</v>
      </c>
      <c r="AB53" s="81">
        <v>36131</v>
      </c>
      <c r="AC53" s="81">
        <v>0</v>
      </c>
      <c r="AD53" s="81">
        <v>1.3783152736645155</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320.27499999999998</v>
      </c>
      <c r="BJ53" s="81">
        <v>0</v>
      </c>
      <c r="BK53" s="81">
        <v>0</v>
      </c>
      <c r="BL53" s="81">
        <v>0</v>
      </c>
      <c r="BM53" s="82"/>
      <c r="BN53" s="81">
        <v>0</v>
      </c>
      <c r="BO53" s="81">
        <v>0</v>
      </c>
      <c r="BP53" s="81">
        <v>8</v>
      </c>
      <c r="BQ53" s="81">
        <v>0</v>
      </c>
      <c r="BR53" s="81">
        <v>0</v>
      </c>
      <c r="BS53" s="81">
        <v>0</v>
      </c>
      <c r="BT53"/>
      <c r="BU53" s="80">
        <v>280.084</v>
      </c>
      <c r="BV53" s="80">
        <v>0</v>
      </c>
      <c r="BW53" s="80">
        <v>29.571999999999999</v>
      </c>
      <c r="BX53" s="80">
        <v>0</v>
      </c>
      <c r="BY53" s="80">
        <v>0</v>
      </c>
      <c r="BZ53" s="80">
        <v>0</v>
      </c>
      <c r="CA53" s="80">
        <v>7.3739999999999997</v>
      </c>
      <c r="CB53" s="80">
        <v>3.2450000000000001</v>
      </c>
      <c r="CC53" s="80">
        <v>0</v>
      </c>
    </row>
    <row r="54" spans="1:81">
      <c r="A54" s="80" t="s">
        <v>1789</v>
      </c>
      <c r="B54" s="80">
        <v>331</v>
      </c>
      <c r="C54" s="80">
        <v>8</v>
      </c>
      <c r="D54" s="80">
        <v>20</v>
      </c>
      <c r="E54" s="80">
        <v>2011</v>
      </c>
      <c r="F54" s="80" t="s">
        <v>87</v>
      </c>
      <c r="G54" s="80" t="s">
        <v>1781</v>
      </c>
      <c r="H54" s="80" t="s">
        <v>1782</v>
      </c>
      <c r="I54" s="177"/>
      <c r="J54" s="81">
        <v>179.67164120819328</v>
      </c>
      <c r="K54" s="81">
        <v>8.0072628411305509</v>
      </c>
      <c r="L54" s="81">
        <v>23.392362931130698</v>
      </c>
      <c r="M54" s="81">
        <v>61.11443798628666</v>
      </c>
      <c r="N54" s="81">
        <v>59.720435449487553</v>
      </c>
      <c r="O54" s="81">
        <v>40.558323626578968</v>
      </c>
      <c r="P54" s="81">
        <v>34.263119615594547</v>
      </c>
      <c r="Q54" s="81">
        <v>2.5028394536602612</v>
      </c>
      <c r="R54" s="81">
        <v>0</v>
      </c>
      <c r="S54" s="81">
        <v>1.287450348265462</v>
      </c>
      <c r="T54" s="82"/>
      <c r="U54" s="81">
        <v>11380789</v>
      </c>
      <c r="V54" s="81">
        <v>1900</v>
      </c>
      <c r="W54" s="81">
        <v>587</v>
      </c>
      <c r="X54" s="81">
        <v>11460</v>
      </c>
      <c r="Y54" s="81">
        <v>12273</v>
      </c>
      <c r="Z54" s="81">
        <v>21046</v>
      </c>
      <c r="AA54" s="81">
        <v>6924</v>
      </c>
      <c r="AB54" s="81">
        <v>35664</v>
      </c>
      <c r="AC54" s="81">
        <v>0</v>
      </c>
      <c r="AD54" s="81">
        <v>1.287450348265462</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279.48399999999998</v>
      </c>
      <c r="BJ54" s="81">
        <v>0</v>
      </c>
      <c r="BK54" s="81">
        <v>0</v>
      </c>
      <c r="BL54" s="81">
        <v>0</v>
      </c>
      <c r="BM54" s="82"/>
      <c r="BN54" s="81">
        <v>0</v>
      </c>
      <c r="BO54" s="81">
        <v>0</v>
      </c>
      <c r="BP54" s="81">
        <v>8</v>
      </c>
      <c r="BQ54" s="81">
        <v>0</v>
      </c>
      <c r="BR54" s="81">
        <v>0</v>
      </c>
      <c r="BS54" s="81">
        <v>0</v>
      </c>
      <c r="BT54"/>
      <c r="BU54" s="80">
        <v>244.19200000000001</v>
      </c>
      <c r="BV54" s="80">
        <v>0</v>
      </c>
      <c r="BW54" s="80">
        <v>35.292000000000002</v>
      </c>
      <c r="BX54" s="80">
        <v>0</v>
      </c>
      <c r="BY54" s="80">
        <v>0</v>
      </c>
      <c r="BZ54" s="80">
        <v>0</v>
      </c>
      <c r="CA54" s="80">
        <v>0</v>
      </c>
      <c r="CB54" s="80">
        <v>0</v>
      </c>
      <c r="CC54" s="80">
        <v>0</v>
      </c>
    </row>
    <row r="55" spans="1:81">
      <c r="A55" s="80" t="s">
        <v>1790</v>
      </c>
      <c r="B55" s="80">
        <v>332</v>
      </c>
      <c r="C55" s="80">
        <v>9</v>
      </c>
      <c r="D55" s="80">
        <v>20</v>
      </c>
      <c r="E55" s="80">
        <v>2012</v>
      </c>
      <c r="F55" s="80" t="s">
        <v>88</v>
      </c>
      <c r="G55" s="80" t="s">
        <v>1781</v>
      </c>
      <c r="H55" s="80" t="s">
        <v>1782</v>
      </c>
      <c r="I55" s="177"/>
      <c r="J55" s="81">
        <v>166.27297967860471</v>
      </c>
      <c r="K55" s="81">
        <v>8.0563342426504576</v>
      </c>
      <c r="L55" s="81">
        <v>25.539580612255779</v>
      </c>
      <c r="M55" s="81">
        <v>64.397785910115203</v>
      </c>
      <c r="N55" s="81">
        <v>67.905901045441382</v>
      </c>
      <c r="O55" s="81">
        <v>40.130180524452662</v>
      </c>
      <c r="P55" s="81">
        <v>33.831010755904828</v>
      </c>
      <c r="Q55" s="81">
        <v>2.690530101142643</v>
      </c>
      <c r="R55" s="81">
        <v>0</v>
      </c>
      <c r="S55" s="81">
        <v>1.5039910683102424</v>
      </c>
      <c r="T55" s="82"/>
      <c r="U55" s="81">
        <v>10433563</v>
      </c>
      <c r="V55" s="81">
        <v>1900</v>
      </c>
      <c r="W55" s="81">
        <v>587</v>
      </c>
      <c r="X55" s="81">
        <v>11460</v>
      </c>
      <c r="Y55" s="81">
        <v>12300</v>
      </c>
      <c r="Z55" s="81">
        <v>20989</v>
      </c>
      <c r="AA55" s="81">
        <v>6798</v>
      </c>
      <c r="AB55" s="81">
        <v>35287</v>
      </c>
      <c r="AC55" s="81">
        <v>0</v>
      </c>
      <c r="AD55" s="81">
        <v>1.5039910683102424</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284.25299999999999</v>
      </c>
      <c r="BJ55" s="81">
        <v>0</v>
      </c>
      <c r="BK55" s="81">
        <v>0</v>
      </c>
      <c r="BL55" s="81">
        <v>0</v>
      </c>
      <c r="BM55" s="82"/>
      <c r="BN55" s="81">
        <v>0</v>
      </c>
      <c r="BO55" s="81">
        <v>0</v>
      </c>
      <c r="BP55" s="81">
        <v>8</v>
      </c>
      <c r="BQ55" s="81">
        <v>0</v>
      </c>
      <c r="BR55" s="81">
        <v>0</v>
      </c>
      <c r="BS55" s="81">
        <v>0</v>
      </c>
      <c r="BT55"/>
      <c r="BU55" s="80">
        <v>245.81700000000001</v>
      </c>
      <c r="BV55" s="80">
        <v>0</v>
      </c>
      <c r="BW55" s="80">
        <v>30.404</v>
      </c>
      <c r="BX55" s="80">
        <v>0</v>
      </c>
      <c r="BY55" s="80">
        <v>0</v>
      </c>
      <c r="BZ55" s="80">
        <v>0</v>
      </c>
      <c r="CA55" s="80">
        <v>4.7880000000000003</v>
      </c>
      <c r="CB55" s="80">
        <v>3.2440000000000002</v>
      </c>
      <c r="CC55" s="80">
        <v>0</v>
      </c>
    </row>
    <row r="56" spans="1:81">
      <c r="A56" s="80" t="s">
        <v>1791</v>
      </c>
      <c r="B56" s="80">
        <v>333</v>
      </c>
      <c r="C56" s="80">
        <v>10</v>
      </c>
      <c r="D56" s="80">
        <v>20</v>
      </c>
      <c r="E56" s="80">
        <v>2013</v>
      </c>
      <c r="F56" s="80" t="s">
        <v>89</v>
      </c>
      <c r="G56" s="80" t="s">
        <v>1781</v>
      </c>
      <c r="H56" s="80" t="s">
        <v>1782</v>
      </c>
      <c r="I56" s="177"/>
      <c r="J56" s="81">
        <v>138.79007513008565</v>
      </c>
      <c r="K56" s="81">
        <v>6.9394391687207291</v>
      </c>
      <c r="L56" s="81">
        <v>25.099050070593542</v>
      </c>
      <c r="M56" s="81">
        <v>64.093983771674885</v>
      </c>
      <c r="N56" s="81">
        <v>68.272354832436292</v>
      </c>
      <c r="O56" s="81">
        <v>38.583403082853827</v>
      </c>
      <c r="P56" s="81">
        <v>33.668751271628487</v>
      </c>
      <c r="Q56" s="81">
        <v>2.7168276491704559</v>
      </c>
      <c r="R56" s="81">
        <v>0</v>
      </c>
      <c r="S56" s="81">
        <v>1.3217945467682826</v>
      </c>
      <c r="T56" s="82"/>
      <c r="U56" s="81">
        <v>8713355</v>
      </c>
      <c r="V56" s="81">
        <v>1900</v>
      </c>
      <c r="W56" s="81">
        <v>587</v>
      </c>
      <c r="X56" s="81">
        <v>11460</v>
      </c>
      <c r="Y56" s="81">
        <v>12347</v>
      </c>
      <c r="Z56" s="81">
        <v>21081</v>
      </c>
      <c r="AA56" s="81">
        <v>6740</v>
      </c>
      <c r="AB56" s="81">
        <v>35121</v>
      </c>
      <c r="AC56" s="81">
        <v>0</v>
      </c>
      <c r="AD56" s="81">
        <v>1.3217945467682826</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270.495</v>
      </c>
      <c r="BJ56" s="81">
        <v>0</v>
      </c>
      <c r="BK56" s="81">
        <v>0</v>
      </c>
      <c r="BL56" s="81">
        <v>0</v>
      </c>
      <c r="BM56" s="82"/>
      <c r="BN56" s="81">
        <v>0</v>
      </c>
      <c r="BO56" s="81">
        <v>0</v>
      </c>
      <c r="BP56" s="81">
        <v>7</v>
      </c>
      <c r="BQ56" s="81">
        <v>0</v>
      </c>
      <c r="BR56" s="81">
        <v>0</v>
      </c>
      <c r="BS56" s="81">
        <v>0</v>
      </c>
      <c r="BT56"/>
      <c r="BU56" s="80">
        <v>239.96600000000001</v>
      </c>
      <c r="BV56" s="80">
        <v>0</v>
      </c>
      <c r="BW56" s="80">
        <v>27</v>
      </c>
      <c r="BX56" s="80">
        <v>0</v>
      </c>
      <c r="BY56" s="80">
        <v>0</v>
      </c>
      <c r="BZ56" s="80">
        <v>0</v>
      </c>
      <c r="CA56" s="80">
        <v>3.5289999999999999</v>
      </c>
      <c r="CB56" s="80">
        <v>0</v>
      </c>
      <c r="CC56" s="80">
        <v>0</v>
      </c>
    </row>
    <row r="57" spans="1:81">
      <c r="A57" s="80" t="s">
        <v>1792</v>
      </c>
      <c r="B57" s="80">
        <v>334</v>
      </c>
      <c r="C57" s="80">
        <v>11</v>
      </c>
      <c r="D57" s="80">
        <v>20</v>
      </c>
      <c r="E57" s="80">
        <v>2014</v>
      </c>
      <c r="F57" s="80" t="s">
        <v>90</v>
      </c>
      <c r="G57" s="80" t="s">
        <v>1781</v>
      </c>
      <c r="H57" s="80" t="s">
        <v>1782</v>
      </c>
      <c r="I57" s="177"/>
      <c r="J57" s="81">
        <v>129.49210893870301</v>
      </c>
      <c r="K57" s="81">
        <v>6.5141878771514978</v>
      </c>
      <c r="L57" s="81">
        <v>13.159877974487538</v>
      </c>
      <c r="M57" s="81">
        <v>58.509582050837743</v>
      </c>
      <c r="N57" s="81">
        <v>59.416094664503447</v>
      </c>
      <c r="O57" s="81">
        <v>36.568024525911675</v>
      </c>
      <c r="P57" s="81">
        <v>33.376880219360615</v>
      </c>
      <c r="Q57" s="81">
        <v>2.5662978800168075</v>
      </c>
      <c r="R57" s="81">
        <v>0</v>
      </c>
      <c r="S57" s="81">
        <v>1.200394490688357</v>
      </c>
      <c r="T57" s="82"/>
      <c r="U57" s="81">
        <v>9203287</v>
      </c>
      <c r="V57" s="81">
        <v>1648</v>
      </c>
      <c r="W57" s="81">
        <v>420</v>
      </c>
      <c r="X57" s="81">
        <v>10809</v>
      </c>
      <c r="Y57" s="81">
        <v>12370</v>
      </c>
      <c r="Z57" s="81">
        <v>21043</v>
      </c>
      <c r="AA57" s="81">
        <v>6647</v>
      </c>
      <c r="AB57" s="81">
        <v>34577</v>
      </c>
      <c r="AC57" s="81">
        <v>0</v>
      </c>
      <c r="AD57" s="81">
        <v>1.200394490688357</v>
      </c>
      <c r="AE57" s="82"/>
      <c r="AF57" s="81">
        <v>108721222.92557931</v>
      </c>
      <c r="AG57" s="81">
        <v>4610219.0800255295</v>
      </c>
      <c r="AH57" s="81">
        <v>3267628.4285741718</v>
      </c>
      <c r="AI57" s="81">
        <v>64106187.072200954</v>
      </c>
      <c r="AJ57" s="81">
        <v>69516480.846805051</v>
      </c>
      <c r="AK57" s="81">
        <v>0</v>
      </c>
      <c r="AL57" s="81">
        <v>0</v>
      </c>
      <c r="AM57" s="81">
        <v>4746905.4084560676</v>
      </c>
      <c r="AN57" s="81">
        <v>0</v>
      </c>
      <c r="AO57" s="81">
        <v>0</v>
      </c>
      <c r="AP57" s="82"/>
      <c r="AQ57" s="81">
        <v>60</v>
      </c>
      <c r="AR57" s="81">
        <v>0</v>
      </c>
      <c r="AS57" s="81">
        <v>0</v>
      </c>
      <c r="AT57" s="81">
        <v>0</v>
      </c>
      <c r="AU57" s="81">
        <v>0</v>
      </c>
      <c r="AV57" s="81">
        <v>0</v>
      </c>
      <c r="AW57" s="81" t="s">
        <v>564</v>
      </c>
      <c r="AX57" s="82"/>
      <c r="AY57" s="81">
        <v>256.20000000000005</v>
      </c>
      <c r="AZ57" s="81">
        <v>0</v>
      </c>
      <c r="BA57" s="81">
        <v>0</v>
      </c>
      <c r="BB57" s="81">
        <v>0</v>
      </c>
      <c r="BC57" s="81">
        <v>0</v>
      </c>
      <c r="BD57" s="81">
        <v>0</v>
      </c>
      <c r="BE57" s="81" t="s">
        <v>564</v>
      </c>
      <c r="BF57" s="82"/>
      <c r="BG57" s="81">
        <v>0</v>
      </c>
      <c r="BH57" s="81">
        <v>0</v>
      </c>
      <c r="BI57" s="81">
        <v>257.26299999999998</v>
      </c>
      <c r="BJ57" s="81">
        <v>0</v>
      </c>
      <c r="BK57" s="81">
        <v>0</v>
      </c>
      <c r="BL57" s="81">
        <v>0</v>
      </c>
      <c r="BM57" s="82"/>
      <c r="BN57" s="81">
        <v>0</v>
      </c>
      <c r="BO57" s="81">
        <v>0</v>
      </c>
      <c r="BP57" s="81">
        <v>7</v>
      </c>
      <c r="BQ57" s="81">
        <v>0</v>
      </c>
      <c r="BR57" s="81">
        <v>0</v>
      </c>
      <c r="BS57" s="81">
        <v>0</v>
      </c>
      <c r="BT57"/>
      <c r="BU57" s="80">
        <v>229.333</v>
      </c>
      <c r="BV57" s="80">
        <v>0</v>
      </c>
      <c r="BW57" s="80">
        <v>21.332000000000001</v>
      </c>
      <c r="BX57" s="80">
        <v>0</v>
      </c>
      <c r="BY57" s="80">
        <v>0</v>
      </c>
      <c r="BZ57" s="80">
        <v>0</v>
      </c>
      <c r="CA57" s="80">
        <v>6.5979999999999999</v>
      </c>
      <c r="CB57" s="80">
        <v>0</v>
      </c>
      <c r="CC57" s="80">
        <v>0</v>
      </c>
    </row>
    <row r="58" spans="1:81">
      <c r="A58" s="80" t="s">
        <v>1793</v>
      </c>
      <c r="B58" s="80">
        <v>335</v>
      </c>
      <c r="C58" s="80">
        <v>12</v>
      </c>
      <c r="D58" s="80">
        <v>20</v>
      </c>
      <c r="E58" s="80">
        <v>2015</v>
      </c>
      <c r="F58" s="80" t="s">
        <v>91</v>
      </c>
      <c r="G58" s="80" t="s">
        <v>1781</v>
      </c>
      <c r="H58" s="80" t="s">
        <v>1782</v>
      </c>
      <c r="I58" s="177"/>
      <c r="J58" s="81">
        <v>124.10781112428785</v>
      </c>
      <c r="K58" s="81">
        <v>6.5853903714135793</v>
      </c>
      <c r="L58" s="81">
        <v>13.981628780326149</v>
      </c>
      <c r="M58" s="81">
        <v>48.928083953023148</v>
      </c>
      <c r="N58" s="81">
        <v>55.777422720373465</v>
      </c>
      <c r="O58" s="81">
        <v>36.028010111260301</v>
      </c>
      <c r="P58" s="81">
        <v>33.081522772578509</v>
      </c>
      <c r="Q58" s="81">
        <v>2.4773299692685762</v>
      </c>
      <c r="R58" s="81">
        <v>0</v>
      </c>
      <c r="S58" s="81">
        <v>1.187236477232416</v>
      </c>
      <c r="T58" s="82"/>
      <c r="U58" s="81">
        <v>9808122</v>
      </c>
      <c r="V58" s="81">
        <v>1648</v>
      </c>
      <c r="W58" s="81">
        <v>420</v>
      </c>
      <c r="X58" s="81">
        <v>10809</v>
      </c>
      <c r="Y58" s="81">
        <v>12431</v>
      </c>
      <c r="Z58" s="81">
        <v>20932</v>
      </c>
      <c r="AA58" s="81">
        <v>6583</v>
      </c>
      <c r="AB58" s="81">
        <v>34096</v>
      </c>
      <c r="AC58" s="81">
        <v>0</v>
      </c>
      <c r="AD58" s="81">
        <v>1.187236477232416</v>
      </c>
      <c r="AE58" s="82"/>
      <c r="AF58" s="81">
        <v>106565337.55104247</v>
      </c>
      <c r="AG58" s="81">
        <v>4437203.6080518616</v>
      </c>
      <c r="AH58" s="81">
        <v>2843228.9366302351</v>
      </c>
      <c r="AI58" s="81">
        <v>65107534.752759472</v>
      </c>
      <c r="AJ58" s="81">
        <v>66499769.679261737</v>
      </c>
      <c r="AK58" s="81">
        <v>0</v>
      </c>
      <c r="AL58" s="81">
        <v>0</v>
      </c>
      <c r="AM58" s="81">
        <v>4672713.7726593614</v>
      </c>
      <c r="AN58" s="81">
        <v>0</v>
      </c>
      <c r="AO58" s="81">
        <v>0</v>
      </c>
      <c r="AP58" s="82"/>
      <c r="AQ58" s="81">
        <v>64</v>
      </c>
      <c r="AR58" s="81">
        <v>3</v>
      </c>
      <c r="AS58" s="81">
        <v>0</v>
      </c>
      <c r="AT58" s="81">
        <v>0</v>
      </c>
      <c r="AU58" s="81">
        <v>0</v>
      </c>
      <c r="AV58" s="81">
        <v>0</v>
      </c>
      <c r="AW58" s="81" t="s">
        <v>564</v>
      </c>
      <c r="AX58" s="82"/>
      <c r="AY58" s="81">
        <v>271.10000000000002</v>
      </c>
      <c r="AZ58" s="81">
        <v>45.8</v>
      </c>
      <c r="BA58" s="81">
        <v>0</v>
      </c>
      <c r="BB58" s="81">
        <v>0</v>
      </c>
      <c r="BC58" s="81">
        <v>0</v>
      </c>
      <c r="BD58" s="81">
        <v>0</v>
      </c>
      <c r="BE58" s="81" t="s">
        <v>564</v>
      </c>
      <c r="BF58" s="82"/>
      <c r="BG58" s="81">
        <v>0</v>
      </c>
      <c r="BH58" s="81">
        <v>0</v>
      </c>
      <c r="BI58" s="81">
        <v>260.30200000000002</v>
      </c>
      <c r="BJ58" s="81">
        <v>0</v>
      </c>
      <c r="BK58" s="81">
        <v>0</v>
      </c>
      <c r="BL58" s="81">
        <v>0</v>
      </c>
      <c r="BM58" s="82"/>
      <c r="BN58" s="81">
        <v>0</v>
      </c>
      <c r="BO58" s="81">
        <v>0</v>
      </c>
      <c r="BP58" s="81">
        <v>7</v>
      </c>
      <c r="BQ58" s="81">
        <v>0</v>
      </c>
      <c r="BR58" s="81">
        <v>0</v>
      </c>
      <c r="BS58" s="81">
        <v>0</v>
      </c>
      <c r="BT58"/>
      <c r="BU58" s="80">
        <v>225.995</v>
      </c>
      <c r="BV58" s="80">
        <v>0</v>
      </c>
      <c r="BW58" s="80">
        <v>19.001999999999999</v>
      </c>
      <c r="BX58" s="80">
        <v>0</v>
      </c>
      <c r="BY58" s="80">
        <v>0</v>
      </c>
      <c r="BZ58" s="80">
        <v>3.3180000000000001</v>
      </c>
      <c r="CA58" s="80">
        <v>11.987</v>
      </c>
      <c r="CB58" s="80">
        <v>0</v>
      </c>
      <c r="CC58" s="80">
        <v>0</v>
      </c>
    </row>
    <row r="59" spans="1:81">
      <c r="A59" s="80" t="s">
        <v>1794</v>
      </c>
      <c r="B59" s="80">
        <v>336</v>
      </c>
      <c r="C59" s="80">
        <v>13</v>
      </c>
      <c r="D59" s="80">
        <v>20</v>
      </c>
      <c r="E59" s="80">
        <v>2016</v>
      </c>
      <c r="F59" s="80" t="s">
        <v>92</v>
      </c>
      <c r="G59" s="80" t="s">
        <v>1781</v>
      </c>
      <c r="H59" s="80" t="s">
        <v>1782</v>
      </c>
      <c r="I59" s="177"/>
      <c r="J59" s="81">
        <v>140.12529049169987</v>
      </c>
      <c r="K59" s="81">
        <v>5.6162724663310613</v>
      </c>
      <c r="L59" s="81">
        <v>17.994893672217575</v>
      </c>
      <c r="M59" s="81">
        <v>47.586126617782263</v>
      </c>
      <c r="N59" s="81">
        <v>52.160901348483456</v>
      </c>
      <c r="O59" s="81">
        <v>35.566701803988138</v>
      </c>
      <c r="P59" s="81">
        <v>34.283141966732437</v>
      </c>
      <c r="Q59" s="81">
        <v>2.371611599163304</v>
      </c>
      <c r="R59" s="81">
        <v>0</v>
      </c>
      <c r="S59" s="81">
        <v>1.3345638520237459</v>
      </c>
      <c r="T59" s="82"/>
      <c r="U59" s="81">
        <v>10800778</v>
      </c>
      <c r="V59" s="81">
        <v>1648</v>
      </c>
      <c r="W59" s="81">
        <v>420</v>
      </c>
      <c r="X59" s="81">
        <v>10809</v>
      </c>
      <c r="Y59" s="81">
        <v>12407</v>
      </c>
      <c r="Z59" s="81">
        <v>20918</v>
      </c>
      <c r="AA59" s="81">
        <v>7056</v>
      </c>
      <c r="AB59" s="81">
        <v>33577</v>
      </c>
      <c r="AC59" s="81">
        <v>0</v>
      </c>
      <c r="AD59" s="81">
        <v>1.3345638520237459</v>
      </c>
      <c r="AE59" s="82"/>
      <c r="AF59" s="81">
        <v>121015056.3871114</v>
      </c>
      <c r="AG59" s="81">
        <v>3619548.617513339</v>
      </c>
      <c r="AH59" s="81">
        <v>2834286.4472435908</v>
      </c>
      <c r="AI59" s="81">
        <v>66718481.562608287</v>
      </c>
      <c r="AJ59" s="81">
        <v>61399357.147762664</v>
      </c>
      <c r="AK59" s="81">
        <v>0</v>
      </c>
      <c r="AL59" s="81">
        <v>0</v>
      </c>
      <c r="AM59" s="81">
        <v>4605161.9813776398</v>
      </c>
      <c r="AN59" s="81">
        <v>0</v>
      </c>
      <c r="AO59" s="81">
        <v>0</v>
      </c>
      <c r="AP59" s="82"/>
      <c r="AQ59" s="81">
        <v>75</v>
      </c>
      <c r="AR59" s="81">
        <v>3</v>
      </c>
      <c r="AS59" s="81">
        <v>0</v>
      </c>
      <c r="AT59" s="81">
        <v>0</v>
      </c>
      <c r="AU59" s="81">
        <v>0</v>
      </c>
      <c r="AV59" s="81">
        <v>0</v>
      </c>
      <c r="AW59" s="81" t="s">
        <v>564</v>
      </c>
      <c r="AX59" s="82"/>
      <c r="AY59" s="81">
        <v>334.8</v>
      </c>
      <c r="AZ59" s="81">
        <v>45.8</v>
      </c>
      <c r="BA59" s="81">
        <v>0</v>
      </c>
      <c r="BB59" s="81">
        <v>0</v>
      </c>
      <c r="BC59" s="81">
        <v>0</v>
      </c>
      <c r="BD59" s="81">
        <v>0</v>
      </c>
      <c r="BE59" s="81" t="s">
        <v>564</v>
      </c>
      <c r="BF59" s="82"/>
      <c r="BG59" s="81">
        <v>0</v>
      </c>
      <c r="BH59" s="81">
        <v>0</v>
      </c>
      <c r="BI59" s="81">
        <v>248.31100000000001</v>
      </c>
      <c r="BJ59" s="81">
        <v>0</v>
      </c>
      <c r="BK59" s="81">
        <v>0</v>
      </c>
      <c r="BL59" s="81">
        <v>0</v>
      </c>
      <c r="BM59" s="82"/>
      <c r="BN59" s="81">
        <v>0</v>
      </c>
      <c r="BO59" s="81">
        <v>0</v>
      </c>
      <c r="BP59" s="81">
        <v>7</v>
      </c>
      <c r="BQ59" s="81">
        <v>0</v>
      </c>
      <c r="BR59" s="81">
        <v>0</v>
      </c>
      <c r="BS59" s="81">
        <v>0</v>
      </c>
      <c r="BT59"/>
      <c r="BU59" s="80">
        <v>225.50399999999999</v>
      </c>
      <c r="BV59" s="80">
        <v>0</v>
      </c>
      <c r="BW59" s="80">
        <v>11.445</v>
      </c>
      <c r="BX59" s="80">
        <v>0</v>
      </c>
      <c r="BY59" s="80">
        <v>0</v>
      </c>
      <c r="BZ59" s="80">
        <v>0</v>
      </c>
      <c r="CA59" s="80">
        <v>11.362</v>
      </c>
      <c r="CB59" s="80">
        <v>0</v>
      </c>
      <c r="CC59" s="80">
        <v>0</v>
      </c>
    </row>
    <row r="60" spans="1:81">
      <c r="A60" s="80" t="s">
        <v>1795</v>
      </c>
      <c r="B60" s="80">
        <v>337</v>
      </c>
      <c r="C60" s="80">
        <v>14</v>
      </c>
      <c r="D60" s="80">
        <v>20</v>
      </c>
      <c r="E60" s="80">
        <v>2017</v>
      </c>
      <c r="F60" s="80" t="s">
        <v>71</v>
      </c>
      <c r="G60" s="80" t="s">
        <v>1781</v>
      </c>
      <c r="H60" s="80" t="s">
        <v>1782</v>
      </c>
      <c r="I60" s="177"/>
      <c r="J60" s="81">
        <v>126.92552321922781</v>
      </c>
      <c r="K60" s="81">
        <v>5.7459932225785124</v>
      </c>
      <c r="L60" s="81">
        <v>16.211200481451918</v>
      </c>
      <c r="M60" s="81">
        <v>45.851967062200416</v>
      </c>
      <c r="N60" s="81">
        <v>55.382042901587639</v>
      </c>
      <c r="O60" s="81">
        <v>34.732110834114941</v>
      </c>
      <c r="P60" s="81">
        <v>33.877680701482547</v>
      </c>
      <c r="Q60" s="81">
        <v>2.2589076906570176</v>
      </c>
      <c r="R60" s="81">
        <v>0</v>
      </c>
      <c r="S60" s="81">
        <v>1.3421510084799999</v>
      </c>
      <c r="T60" s="82"/>
      <c r="U60" s="81">
        <v>10447447</v>
      </c>
      <c r="V60" s="81">
        <v>1648</v>
      </c>
      <c r="W60" s="81">
        <v>420</v>
      </c>
      <c r="X60" s="81">
        <v>10809</v>
      </c>
      <c r="Y60" s="81">
        <v>12429</v>
      </c>
      <c r="Z60" s="81">
        <v>20766</v>
      </c>
      <c r="AA60" s="81">
        <v>7017</v>
      </c>
      <c r="AB60" s="81">
        <v>33073</v>
      </c>
      <c r="AC60" s="81">
        <v>0</v>
      </c>
      <c r="AD60" s="81">
        <v>1.3421510084799999</v>
      </c>
      <c r="AE60" s="82"/>
      <c r="AF60" s="81">
        <v>113392725.42368171</v>
      </c>
      <c r="AG60" s="81">
        <v>4120620.544942338</v>
      </c>
      <c r="AH60" s="81">
        <v>3431802.3998236931</v>
      </c>
      <c r="AI60" s="81">
        <v>68585179.244156435</v>
      </c>
      <c r="AJ60" s="81">
        <v>65054529.641623393</v>
      </c>
      <c r="AK60" s="81">
        <v>0</v>
      </c>
      <c r="AL60" s="81">
        <v>0</v>
      </c>
      <c r="AM60" s="81">
        <v>4543134.8941879664</v>
      </c>
      <c r="AN60" s="81">
        <v>0</v>
      </c>
      <c r="AO60" s="81">
        <v>0</v>
      </c>
      <c r="AP60" s="82"/>
      <c r="AQ60" s="81">
        <v>85</v>
      </c>
      <c r="AR60" s="81">
        <v>4</v>
      </c>
      <c r="AS60" s="81">
        <v>0</v>
      </c>
      <c r="AT60" s="81">
        <v>0</v>
      </c>
      <c r="AU60" s="81">
        <v>0</v>
      </c>
      <c r="AV60" s="81">
        <v>0</v>
      </c>
      <c r="AW60" s="81" t="s">
        <v>564</v>
      </c>
      <c r="AX60" s="82"/>
      <c r="AY60" s="81">
        <v>388</v>
      </c>
      <c r="AZ60" s="81">
        <v>947.4</v>
      </c>
      <c r="BA60" s="81">
        <v>0</v>
      </c>
      <c r="BB60" s="81">
        <v>0</v>
      </c>
      <c r="BC60" s="81">
        <v>0</v>
      </c>
      <c r="BD60" s="81">
        <v>0</v>
      </c>
      <c r="BE60" s="81" t="s">
        <v>564</v>
      </c>
      <c r="BF60" s="82"/>
      <c r="BG60" s="81">
        <v>0</v>
      </c>
      <c r="BH60" s="81">
        <v>0</v>
      </c>
      <c r="BI60" s="81">
        <v>199.07499999999999</v>
      </c>
      <c r="BJ60" s="81">
        <v>0</v>
      </c>
      <c r="BK60" s="81">
        <v>0</v>
      </c>
      <c r="BL60" s="81">
        <v>0</v>
      </c>
      <c r="BM60" s="82"/>
      <c r="BN60" s="81">
        <v>0</v>
      </c>
      <c r="BO60" s="81">
        <v>0</v>
      </c>
      <c r="BP60" s="81">
        <v>6</v>
      </c>
      <c r="BQ60" s="81">
        <v>0</v>
      </c>
      <c r="BR60" s="81">
        <v>0</v>
      </c>
      <c r="BS60" s="81">
        <v>0</v>
      </c>
      <c r="BT60"/>
      <c r="BU60" s="80">
        <v>181.28200000000001</v>
      </c>
      <c r="BV60" s="80">
        <v>0</v>
      </c>
      <c r="BW60" s="80">
        <v>3.0790000000000002</v>
      </c>
      <c r="BX60" s="80">
        <v>0</v>
      </c>
      <c r="BY60" s="80">
        <v>0</v>
      </c>
      <c r="BZ60" s="80">
        <v>0</v>
      </c>
      <c r="CA60" s="80">
        <v>14.714</v>
      </c>
      <c r="CB60" s="80">
        <v>0</v>
      </c>
      <c r="CC60" s="80">
        <v>0</v>
      </c>
    </row>
    <row r="61" spans="1:81">
      <c r="A61" s="80" t="s">
        <v>1796</v>
      </c>
      <c r="B61" s="80">
        <v>338</v>
      </c>
      <c r="C61" s="80">
        <v>15</v>
      </c>
      <c r="D61" s="80">
        <v>20</v>
      </c>
      <c r="E61" s="80">
        <v>2018</v>
      </c>
      <c r="F61" s="80" t="s">
        <v>93</v>
      </c>
      <c r="G61" s="80" t="s">
        <v>1781</v>
      </c>
      <c r="H61" s="80" t="s">
        <v>1782</v>
      </c>
      <c r="I61" s="177"/>
      <c r="J61" s="81">
        <v>130.51943918070808</v>
      </c>
      <c r="K61" s="81">
        <v>5.2614970813338138</v>
      </c>
      <c r="L61" s="81">
        <v>15.104737536676009</v>
      </c>
      <c r="M61" s="81">
        <v>44.742542562353997</v>
      </c>
      <c r="N61" s="81">
        <v>51.730939052828511</v>
      </c>
      <c r="O61" s="81">
        <v>34.054953420147598</v>
      </c>
      <c r="P61" s="81">
        <v>33.59781284869964</v>
      </c>
      <c r="Q61" s="81">
        <v>2.0599626077918822</v>
      </c>
      <c r="R61" s="81">
        <v>0</v>
      </c>
      <c r="S61" s="81">
        <v>1.3414465696</v>
      </c>
      <c r="T61" s="82"/>
      <c r="U61" s="81">
        <v>10770772</v>
      </c>
      <c r="V61" s="81">
        <v>1648</v>
      </c>
      <c r="W61" s="81">
        <v>420</v>
      </c>
      <c r="X61" s="81">
        <v>10809</v>
      </c>
      <c r="Y61" s="81">
        <v>12392</v>
      </c>
      <c r="Z61" s="81">
        <v>20751</v>
      </c>
      <c r="AA61" s="81">
        <v>7029</v>
      </c>
      <c r="AB61" s="81">
        <v>32502</v>
      </c>
      <c r="AC61" s="81">
        <v>0</v>
      </c>
      <c r="AD61" s="81">
        <v>1.3414465696</v>
      </c>
      <c r="AE61" s="82"/>
      <c r="AF61" s="81">
        <v>116439411.7510111</v>
      </c>
      <c r="AG61" s="81">
        <v>3613516.0716415648</v>
      </c>
      <c r="AH61" s="81">
        <v>3245093.397359794</v>
      </c>
      <c r="AI61" s="81">
        <v>64850819.782101803</v>
      </c>
      <c r="AJ61" s="81">
        <v>66035251.797284797</v>
      </c>
      <c r="AK61" s="81">
        <v>0</v>
      </c>
      <c r="AL61" s="81">
        <v>0</v>
      </c>
      <c r="AM61" s="81">
        <v>4473936.4003500119</v>
      </c>
      <c r="AN61" s="81">
        <v>0</v>
      </c>
      <c r="AO61" s="81">
        <v>0</v>
      </c>
      <c r="AP61" s="82"/>
      <c r="AQ61" s="81">
        <v>108</v>
      </c>
      <c r="AR61" s="81">
        <v>5</v>
      </c>
      <c r="AS61" s="81">
        <v>0</v>
      </c>
      <c r="AT61" s="81">
        <v>0</v>
      </c>
      <c r="AU61" s="81">
        <v>0</v>
      </c>
      <c r="AV61" s="81">
        <v>0</v>
      </c>
      <c r="AW61" s="81" t="s">
        <v>564</v>
      </c>
      <c r="AX61" s="82"/>
      <c r="AY61" s="81">
        <v>495.8</v>
      </c>
      <c r="AZ61" s="81">
        <v>975</v>
      </c>
      <c r="BA61" s="81">
        <v>0</v>
      </c>
      <c r="BB61" s="81">
        <v>0</v>
      </c>
      <c r="BC61" s="81">
        <v>0</v>
      </c>
      <c r="BD61" s="81">
        <v>0</v>
      </c>
      <c r="BE61" s="81" t="s">
        <v>564</v>
      </c>
      <c r="BF61" s="82"/>
      <c r="BG61" s="81">
        <v>0</v>
      </c>
      <c r="BH61" s="81">
        <v>0</v>
      </c>
      <c r="BI61" s="81">
        <v>153.21700000000001</v>
      </c>
      <c r="BJ61" s="81">
        <v>0</v>
      </c>
      <c r="BK61" s="81">
        <v>0</v>
      </c>
      <c r="BL61" s="81">
        <v>0</v>
      </c>
      <c r="BM61" s="82"/>
      <c r="BN61" s="81">
        <v>0</v>
      </c>
      <c r="BO61" s="81">
        <v>0</v>
      </c>
      <c r="BP61" s="81">
        <v>6</v>
      </c>
      <c r="BQ61" s="81">
        <v>0</v>
      </c>
      <c r="BR61" s="81">
        <v>0</v>
      </c>
      <c r="BS61" s="81">
        <v>0</v>
      </c>
      <c r="BT61"/>
      <c r="BU61" s="80">
        <v>136.084</v>
      </c>
      <c r="BV61" s="80">
        <v>0</v>
      </c>
      <c r="BW61" s="80">
        <v>3.9750000000000001</v>
      </c>
      <c r="BX61" s="80">
        <v>0</v>
      </c>
      <c r="BY61" s="80">
        <v>0</v>
      </c>
      <c r="BZ61" s="80">
        <v>0</v>
      </c>
      <c r="CA61" s="80">
        <v>13.157999999999999</v>
      </c>
      <c r="CB61" s="80">
        <v>0</v>
      </c>
      <c r="CC61" s="80">
        <v>0</v>
      </c>
    </row>
    <row r="62" spans="1:81">
      <c r="A62" s="80" t="s">
        <v>1797</v>
      </c>
      <c r="B62" s="80">
        <v>339</v>
      </c>
      <c r="C62" s="80">
        <v>16</v>
      </c>
      <c r="D62" s="80">
        <v>20</v>
      </c>
      <c r="E62" s="80">
        <v>2019</v>
      </c>
      <c r="F62" s="80" t="s">
        <v>73</v>
      </c>
      <c r="G62" s="80" t="s">
        <v>1781</v>
      </c>
      <c r="H62" s="80" t="s">
        <v>1782</v>
      </c>
      <c r="I62" s="177"/>
      <c r="J62" s="81">
        <v>115.81098703543293</v>
      </c>
      <c r="K62" s="81">
        <v>5.926581493240219</v>
      </c>
      <c r="L62" s="81">
        <v>15.246786255328747</v>
      </c>
      <c r="M62" s="81">
        <v>45.393783247365093</v>
      </c>
      <c r="N62" s="81">
        <v>50.2133656442712</v>
      </c>
      <c r="O62" s="81">
        <v>32.785548662816431</v>
      </c>
      <c r="P62" s="81">
        <v>30.663024693060613</v>
      </c>
      <c r="Q62" s="81">
        <v>1.9770262114823229</v>
      </c>
      <c r="R62" s="81">
        <v>0</v>
      </c>
      <c r="S62" s="81">
        <v>1.17332722312</v>
      </c>
      <c r="T62" s="82"/>
      <c r="U62" s="81">
        <v>10155929</v>
      </c>
      <c r="V62" s="81">
        <v>1648</v>
      </c>
      <c r="W62" s="81">
        <v>420</v>
      </c>
      <c r="X62" s="81">
        <v>10809</v>
      </c>
      <c r="Y62" s="81">
        <v>12486</v>
      </c>
      <c r="Z62" s="81">
        <v>20526</v>
      </c>
      <c r="AA62" s="81">
        <v>6367</v>
      </c>
      <c r="AB62" s="81">
        <v>32038</v>
      </c>
      <c r="AC62" s="81">
        <v>0</v>
      </c>
      <c r="AD62" s="81">
        <v>1.17332722312</v>
      </c>
      <c r="AE62" s="82"/>
      <c r="AF62" s="81">
        <v>101057905.4516343</v>
      </c>
      <c r="AG62" s="81">
        <v>3521189.2643850911</v>
      </c>
      <c r="AH62" s="81">
        <v>3432072.3889377718</v>
      </c>
      <c r="AI62" s="81">
        <v>66973498.230360009</v>
      </c>
      <c r="AJ62" s="81">
        <v>61660443.499000408</v>
      </c>
      <c r="AK62" s="81">
        <v>0</v>
      </c>
      <c r="AL62" s="81">
        <v>0</v>
      </c>
      <c r="AM62" s="81">
        <v>4363334.4180651279</v>
      </c>
      <c r="AN62" s="81">
        <v>0</v>
      </c>
      <c r="AO62" s="81">
        <v>0</v>
      </c>
      <c r="AP62" s="82"/>
      <c r="AQ62" s="81">
        <v>131</v>
      </c>
      <c r="AR62" s="81">
        <v>5</v>
      </c>
      <c r="AS62" s="81">
        <v>0</v>
      </c>
      <c r="AT62" s="81">
        <v>2</v>
      </c>
      <c r="AU62" s="81">
        <v>0</v>
      </c>
      <c r="AV62" s="81">
        <v>0</v>
      </c>
      <c r="AW62" s="81" t="s">
        <v>564</v>
      </c>
      <c r="AX62" s="82"/>
      <c r="AY62" s="81">
        <v>608.70000000000005</v>
      </c>
      <c r="AZ62" s="81">
        <v>974.9</v>
      </c>
      <c r="BA62" s="81">
        <v>0</v>
      </c>
      <c r="BB62" s="81">
        <v>2557</v>
      </c>
      <c r="BC62" s="81">
        <v>0</v>
      </c>
      <c r="BD62" s="81">
        <v>0</v>
      </c>
      <c r="BE62" s="81" t="s">
        <v>564</v>
      </c>
      <c r="BF62" s="82"/>
      <c r="BG62" s="81">
        <v>0</v>
      </c>
      <c r="BH62" s="81">
        <v>0</v>
      </c>
      <c r="BI62" s="81">
        <v>188.49199999999999</v>
      </c>
      <c r="BJ62" s="81">
        <v>0</v>
      </c>
      <c r="BK62" s="81">
        <v>0</v>
      </c>
      <c r="BL62" s="81">
        <v>0</v>
      </c>
      <c r="BM62" s="82"/>
      <c r="BN62" s="81">
        <v>0</v>
      </c>
      <c r="BO62" s="81">
        <v>0</v>
      </c>
      <c r="BP62" s="81">
        <v>7</v>
      </c>
      <c r="BQ62" s="81">
        <v>0</v>
      </c>
      <c r="BR62" s="81">
        <v>0</v>
      </c>
      <c r="BS62" s="81">
        <v>0</v>
      </c>
      <c r="BT62"/>
      <c r="BU62" s="80">
        <v>171.35</v>
      </c>
      <c r="BV62" s="80">
        <v>0</v>
      </c>
      <c r="BW62" s="80">
        <v>4.4240000000000004</v>
      </c>
      <c r="BX62" s="80">
        <v>0</v>
      </c>
      <c r="BY62" s="80">
        <v>0</v>
      </c>
      <c r="BZ62" s="80">
        <v>0</v>
      </c>
      <c r="CA62" s="80">
        <v>12.718</v>
      </c>
      <c r="CB62" s="80">
        <v>0</v>
      </c>
      <c r="CC62" s="80">
        <v>0</v>
      </c>
    </row>
    <row r="63" spans="1:81">
      <c r="A63" s="80" t="s">
        <v>1798</v>
      </c>
      <c r="B63" s="80">
        <v>340</v>
      </c>
      <c r="C63" s="80">
        <v>17</v>
      </c>
      <c r="D63" s="80">
        <v>20</v>
      </c>
      <c r="E63" s="80">
        <v>2020</v>
      </c>
      <c r="F63" s="80" t="s">
        <v>218</v>
      </c>
      <c r="G63" s="80" t="s">
        <v>1781</v>
      </c>
      <c r="H63" s="80" t="s">
        <v>1782</v>
      </c>
      <c r="I63" s="177"/>
      <c r="J63" s="81">
        <v>125.52889446185191</v>
      </c>
      <c r="K63" s="81">
        <v>5.1715462516937105</v>
      </c>
      <c r="L63" s="81">
        <v>14.015935586368906</v>
      </c>
      <c r="M63" s="81">
        <v>37.167907835719241</v>
      </c>
      <c r="N63" s="81">
        <v>46.372249659342771</v>
      </c>
      <c r="O63" s="81">
        <v>28.54845116448309</v>
      </c>
      <c r="P63" s="81">
        <v>30.677927894649603</v>
      </c>
      <c r="Q63" s="81">
        <v>1.8442500641706505</v>
      </c>
      <c r="R63" s="81">
        <v>0</v>
      </c>
      <c r="S63" s="81">
        <v>1.27829466766</v>
      </c>
      <c r="T63" s="82"/>
      <c r="U63" s="81">
        <v>11643090</v>
      </c>
      <c r="V63" s="81">
        <v>1301</v>
      </c>
      <c r="W63" s="81">
        <v>408</v>
      </c>
      <c r="X63" s="81">
        <v>10011</v>
      </c>
      <c r="Y63" s="81">
        <v>12340</v>
      </c>
      <c r="Z63" s="81">
        <v>20400</v>
      </c>
      <c r="AA63" s="81">
        <v>6921</v>
      </c>
      <c r="AB63" s="81">
        <v>31278</v>
      </c>
      <c r="AC63" s="81">
        <v>0</v>
      </c>
      <c r="AD63" s="81">
        <v>1.27829466766</v>
      </c>
      <c r="AE63" s="82"/>
      <c r="AF63" s="81">
        <v>112470639.49029709</v>
      </c>
      <c r="AG63" s="81">
        <v>2936788.3600425692</v>
      </c>
      <c r="AH63" s="81">
        <v>3238743.0291014221</v>
      </c>
      <c r="AI63" s="81">
        <v>58229845.318088584</v>
      </c>
      <c r="AJ63" s="81">
        <v>58438008.501550645</v>
      </c>
      <c r="AK63" s="81"/>
      <c r="AL63" s="81"/>
      <c r="AM63" s="81">
        <v>4082126.5058279457</v>
      </c>
      <c r="AN63" s="81"/>
      <c r="AO63" s="81"/>
      <c r="AP63" s="82"/>
      <c r="AQ63" s="81">
        <v>144</v>
      </c>
      <c r="AR63" s="81">
        <v>6</v>
      </c>
      <c r="AS63" s="81">
        <v>0</v>
      </c>
      <c r="AT63" s="81">
        <v>2</v>
      </c>
      <c r="AU63" s="81">
        <v>0</v>
      </c>
      <c r="AV63" s="81">
        <v>0</v>
      </c>
      <c r="AW63" s="81">
        <v>0</v>
      </c>
      <c r="AX63" s="82"/>
      <c r="AY63" s="81">
        <v>684.40000000000009</v>
      </c>
      <c r="AZ63" s="81">
        <v>2966.4</v>
      </c>
      <c r="BA63" s="81">
        <v>0</v>
      </c>
      <c r="BB63" s="81">
        <v>2557</v>
      </c>
      <c r="BC63" s="81">
        <v>0</v>
      </c>
      <c r="BD63" s="81">
        <v>0</v>
      </c>
      <c r="BE63" s="81">
        <v>0</v>
      </c>
      <c r="BF63" s="82"/>
      <c r="BG63" s="81">
        <v>0</v>
      </c>
      <c r="BH63" s="81">
        <v>0</v>
      </c>
      <c r="BI63" s="81">
        <v>188.30600000000001</v>
      </c>
      <c r="BJ63" s="81">
        <v>0</v>
      </c>
      <c r="BK63" s="81">
        <v>0</v>
      </c>
      <c r="BL63" s="81">
        <v>0</v>
      </c>
      <c r="BM63" s="82"/>
      <c r="BN63" s="81">
        <v>0</v>
      </c>
      <c r="BO63" s="81">
        <v>0</v>
      </c>
      <c r="BP63" s="81">
        <v>7</v>
      </c>
      <c r="BQ63" s="81">
        <v>0</v>
      </c>
      <c r="BR63" s="81">
        <v>0</v>
      </c>
      <c r="BS63" s="81">
        <v>0</v>
      </c>
      <c r="BT63"/>
      <c r="BU63" s="80">
        <v>173.52199999999999</v>
      </c>
      <c r="BV63" s="80">
        <v>0</v>
      </c>
      <c r="BW63" s="80">
        <v>4.7539999999999996</v>
      </c>
      <c r="BX63" s="80">
        <v>0</v>
      </c>
      <c r="BY63" s="80">
        <v>0</v>
      </c>
      <c r="BZ63" s="80">
        <v>0</v>
      </c>
      <c r="CA63" s="80">
        <v>10.029999999999999</v>
      </c>
      <c r="CB63" s="80">
        <v>0</v>
      </c>
      <c r="CC63" s="80">
        <v>0</v>
      </c>
    </row>
    <row r="64" spans="1:81">
      <c r="A64" s="80" t="s">
        <v>1799</v>
      </c>
      <c r="B64" s="80">
        <v>340</v>
      </c>
      <c r="C64" s="80">
        <v>18</v>
      </c>
      <c r="D64" s="80">
        <v>20</v>
      </c>
      <c r="E64" s="80">
        <v>2021</v>
      </c>
      <c r="F64" s="80" t="s">
        <v>75</v>
      </c>
      <c r="G64" s="174" t="s">
        <v>1781</v>
      </c>
      <c r="H64" s="80" t="s">
        <v>1782</v>
      </c>
      <c r="I64" s="177"/>
      <c r="J64" s="81">
        <v>140.90728256684508</v>
      </c>
      <c r="K64" s="81">
        <v>4.2427475345183661</v>
      </c>
      <c r="L64" s="81">
        <v>10.209104299504334</v>
      </c>
      <c r="M64" s="81">
        <v>41.302094508768668</v>
      </c>
      <c r="N64" s="81">
        <v>41.041792331349676</v>
      </c>
      <c r="O64" s="81">
        <v>27.537859743376639</v>
      </c>
      <c r="P64" s="81">
        <v>31.312515980256663</v>
      </c>
      <c r="Q64" s="81">
        <v>1.8395307108258034</v>
      </c>
      <c r="R64" s="81">
        <v>0</v>
      </c>
      <c r="S64" s="81">
        <v>1.049338476</v>
      </c>
      <c r="T64" s="82"/>
      <c r="U64" s="81">
        <v>13578788</v>
      </c>
      <c r="V64" s="81">
        <v>1301</v>
      </c>
      <c r="W64" s="81">
        <v>408</v>
      </c>
      <c r="X64" s="81">
        <v>10011</v>
      </c>
      <c r="Y64" s="81">
        <v>12374</v>
      </c>
      <c r="Z64" s="81">
        <v>20262</v>
      </c>
      <c r="AA64" s="81">
        <v>6889</v>
      </c>
      <c r="AB64" s="81">
        <v>30828</v>
      </c>
      <c r="AC64" s="81">
        <v>0</v>
      </c>
      <c r="AD64" s="81">
        <v>1.049338476</v>
      </c>
      <c r="AE64" s="82"/>
      <c r="AF64" s="81">
        <v>122166981.86218125</v>
      </c>
      <c r="AG64" s="81">
        <v>2937957.3316003447</v>
      </c>
      <c r="AH64" s="81">
        <v>2208789.9688146263</v>
      </c>
      <c r="AI64" s="81">
        <v>63817422.111401483</v>
      </c>
      <c r="AJ64" s="81">
        <v>48322336.174276076</v>
      </c>
      <c r="AK64" s="81">
        <v>0</v>
      </c>
      <c r="AL64" s="81">
        <v>0</v>
      </c>
      <c r="AM64" s="81">
        <v>4046603.1333389482</v>
      </c>
      <c r="AN64" s="81">
        <v>0</v>
      </c>
      <c r="AO64" s="81">
        <v>0</v>
      </c>
      <c r="AP64" s="82"/>
      <c r="AQ64" s="81">
        <v>162</v>
      </c>
      <c r="AR64" s="81">
        <v>6</v>
      </c>
      <c r="AS64" s="81">
        <v>0</v>
      </c>
      <c r="AT64" s="81">
        <v>2</v>
      </c>
      <c r="AU64" s="81">
        <v>0</v>
      </c>
      <c r="AV64" s="81">
        <v>0</v>
      </c>
      <c r="AW64" s="81"/>
      <c r="AX64" s="82"/>
      <c r="AY64" s="81">
        <v>781.80000000000007</v>
      </c>
      <c r="AZ64" s="81">
        <v>2966.4</v>
      </c>
      <c r="BA64" s="81">
        <v>0</v>
      </c>
      <c r="BB64" s="81">
        <v>2557</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1800</v>
      </c>
      <c r="B65" s="80">
        <v>340</v>
      </c>
      <c r="C65" s="80">
        <v>19</v>
      </c>
      <c r="D65" s="80">
        <v>20</v>
      </c>
      <c r="E65" s="80">
        <v>2022</v>
      </c>
      <c r="F65" s="80" t="s">
        <v>568</v>
      </c>
      <c r="G65" s="174" t="s">
        <v>1781</v>
      </c>
      <c r="H65" s="80" t="s">
        <v>1782</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177</v>
      </c>
      <c r="AR65" s="81">
        <v>7</v>
      </c>
      <c r="AS65" s="81">
        <v>0</v>
      </c>
      <c r="AT65" s="81">
        <v>2</v>
      </c>
      <c r="AU65" s="81">
        <v>0</v>
      </c>
      <c r="AV65" s="81">
        <v>0</v>
      </c>
      <c r="AW65" s="81"/>
      <c r="AX65" s="82"/>
      <c r="AY65" s="81">
        <v>861</v>
      </c>
      <c r="AZ65" s="81">
        <v>2977.4</v>
      </c>
      <c r="BA65" s="81">
        <v>0</v>
      </c>
      <c r="BB65" s="81">
        <v>2557</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1801</v>
      </c>
      <c r="B66" s="80">
        <v>52</v>
      </c>
      <c r="C66" s="80">
        <v>1</v>
      </c>
      <c r="D66" s="80">
        <v>4</v>
      </c>
      <c r="E66" s="80">
        <v>1990</v>
      </c>
      <c r="F66" s="80" t="s">
        <v>562</v>
      </c>
      <c r="G66" s="80" t="s">
        <v>1802</v>
      </c>
      <c r="H66" s="80" t="s">
        <v>1803</v>
      </c>
      <c r="I66" s="177"/>
      <c r="J66" s="81">
        <v>106.19244855075502</v>
      </c>
      <c r="K66" s="81">
        <v>4.2723828337748371</v>
      </c>
      <c r="L66" s="81">
        <v>19.776321853616942</v>
      </c>
      <c r="M66" s="81">
        <v>11.676333558685307</v>
      </c>
      <c r="N66" s="81">
        <v>14.275371743393617</v>
      </c>
      <c r="O66" s="81">
        <v>18.132234296940378</v>
      </c>
      <c r="P66" s="81">
        <v>26.448544461667719</v>
      </c>
      <c r="Q66" s="81">
        <v>1.5133707277534778</v>
      </c>
      <c r="R66" s="81">
        <v>0</v>
      </c>
      <c r="S66" s="81">
        <v>1.5567612932145789</v>
      </c>
      <c r="T66" s="82"/>
      <c r="U66" s="81">
        <v>2806617</v>
      </c>
      <c r="V66" s="81">
        <v>1038</v>
      </c>
      <c r="W66" s="81">
        <v>183</v>
      </c>
      <c r="X66" s="81">
        <v>4190</v>
      </c>
      <c r="Y66" s="81">
        <v>6259</v>
      </c>
      <c r="Z66" s="81">
        <v>7458</v>
      </c>
      <c r="AA66" s="81">
        <v>6422</v>
      </c>
      <c r="AB66" s="81">
        <v>24572</v>
      </c>
      <c r="AC66" s="81">
        <v>0</v>
      </c>
      <c r="AD66" s="81">
        <v>1.5567612932145789</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1804</v>
      </c>
      <c r="B67" s="80">
        <v>53</v>
      </c>
      <c r="C67" s="80">
        <v>2</v>
      </c>
      <c r="D67" s="80">
        <v>4</v>
      </c>
      <c r="E67" s="80">
        <v>2005</v>
      </c>
      <c r="F67" s="80" t="s">
        <v>565</v>
      </c>
      <c r="G67" s="80" t="s">
        <v>1802</v>
      </c>
      <c r="H67" s="80" t="s">
        <v>1803</v>
      </c>
      <c r="I67" s="177"/>
      <c r="J67" s="81">
        <v>74.490729361792958</v>
      </c>
      <c r="K67" s="81">
        <v>1.9260206055813576</v>
      </c>
      <c r="L67" s="81">
        <v>8.3132819058496725</v>
      </c>
      <c r="M67" s="81">
        <v>19.546140549344546</v>
      </c>
      <c r="N67" s="81">
        <v>25.61580094543487</v>
      </c>
      <c r="O67" s="81">
        <v>32.968737686675823</v>
      </c>
      <c r="P67" s="81">
        <v>29.845117920183096</v>
      </c>
      <c r="Q67" s="81">
        <v>1.728854890911679</v>
      </c>
      <c r="R67" s="81">
        <v>0</v>
      </c>
      <c r="S67" s="81">
        <v>3.2482677304601157</v>
      </c>
      <c r="T67" s="82"/>
      <c r="U67" s="81">
        <v>2873384</v>
      </c>
      <c r="V67" s="81">
        <v>927</v>
      </c>
      <c r="W67" s="81">
        <v>116</v>
      </c>
      <c r="X67" s="81">
        <v>4336</v>
      </c>
      <c r="Y67" s="81">
        <v>9313</v>
      </c>
      <c r="Z67" s="81">
        <v>15692</v>
      </c>
      <c r="AA67" s="81">
        <v>5935</v>
      </c>
      <c r="AB67" s="81">
        <v>29345</v>
      </c>
      <c r="AC67" s="81">
        <v>0</v>
      </c>
      <c r="AD67" s="81">
        <v>3.2482677304601157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1805</v>
      </c>
      <c r="B68" s="80">
        <v>54</v>
      </c>
      <c r="C68" s="80">
        <v>3</v>
      </c>
      <c r="D68" s="80">
        <v>4</v>
      </c>
      <c r="E68" s="80">
        <v>2006</v>
      </c>
      <c r="F68" s="80" t="s">
        <v>566</v>
      </c>
      <c r="G68" s="80" t="s">
        <v>1802</v>
      </c>
      <c r="H68" s="80" t="s">
        <v>1803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1806</v>
      </c>
      <c r="B69" s="80">
        <v>55</v>
      </c>
      <c r="C69" s="80">
        <v>4</v>
      </c>
      <c r="D69" s="80">
        <v>4</v>
      </c>
      <c r="E69" s="80">
        <v>2007</v>
      </c>
      <c r="F69" s="80" t="s">
        <v>567</v>
      </c>
      <c r="G69" s="80" t="s">
        <v>1802</v>
      </c>
      <c r="H69" s="80" t="s">
        <v>1803</v>
      </c>
      <c r="I69" s="177"/>
      <c r="J69" s="81">
        <v>83.865680941146366</v>
      </c>
      <c r="K69" s="81">
        <v>2.0221753908222309</v>
      </c>
      <c r="L69" s="81">
        <v>8.390844121642596</v>
      </c>
      <c r="M69" s="81">
        <v>20.431343407842512</v>
      </c>
      <c r="N69" s="81">
        <v>25.87536719984297</v>
      </c>
      <c r="O69" s="81">
        <v>32.504614880164056</v>
      </c>
      <c r="P69" s="81">
        <v>29.89345925641009</v>
      </c>
      <c r="Q69" s="81">
        <v>1.8206637050867156</v>
      </c>
      <c r="R69" s="81">
        <v>0</v>
      </c>
      <c r="S69" s="81">
        <v>3.3323617919825792</v>
      </c>
      <c r="T69" s="82"/>
      <c r="U69" s="81">
        <v>3582990</v>
      </c>
      <c r="V69" s="81">
        <v>905</v>
      </c>
      <c r="W69" s="81">
        <v>118</v>
      </c>
      <c r="X69" s="81">
        <v>5399</v>
      </c>
      <c r="Y69" s="81">
        <v>9529</v>
      </c>
      <c r="Z69" s="81">
        <v>16083</v>
      </c>
      <c r="AA69" s="81">
        <v>5854</v>
      </c>
      <c r="AB69" s="81">
        <v>29269</v>
      </c>
      <c r="AC69" s="81">
        <v>0</v>
      </c>
      <c r="AD69" s="81">
        <v>3.3323617919825792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1807</v>
      </c>
      <c r="B70" s="80">
        <v>56</v>
      </c>
      <c r="C70" s="80">
        <v>5</v>
      </c>
      <c r="D70" s="80">
        <v>4</v>
      </c>
      <c r="E70" s="80">
        <v>2008</v>
      </c>
      <c r="F70" s="80" t="s">
        <v>84</v>
      </c>
      <c r="G70" s="80" t="s">
        <v>1802</v>
      </c>
      <c r="H70" s="80" t="s">
        <v>1803</v>
      </c>
      <c r="I70" s="177"/>
      <c r="J70" s="81">
        <v>69.974920603073329</v>
      </c>
      <c r="K70" s="81">
        <v>1.5793590309985106</v>
      </c>
      <c r="L70" s="81">
        <v>7.2857019371019822</v>
      </c>
      <c r="M70" s="81">
        <v>21.381230913967364</v>
      </c>
      <c r="N70" s="81">
        <v>24.52754703026995</v>
      </c>
      <c r="O70" s="81">
        <v>31.636747008370641</v>
      </c>
      <c r="P70" s="81">
        <v>29.145295783267354</v>
      </c>
      <c r="Q70" s="81">
        <v>1.7930658861295417</v>
      </c>
      <c r="R70" s="81">
        <v>0</v>
      </c>
      <c r="S70" s="81">
        <v>2.9551946971490786</v>
      </c>
      <c r="T70" s="82"/>
      <c r="U70" s="81">
        <v>3088015</v>
      </c>
      <c r="V70" s="81">
        <v>905</v>
      </c>
      <c r="W70" s="81">
        <v>118</v>
      </c>
      <c r="X70" s="81">
        <v>5399</v>
      </c>
      <c r="Y70" s="81">
        <v>9650</v>
      </c>
      <c r="Z70" s="81">
        <v>16203</v>
      </c>
      <c r="AA70" s="81">
        <v>5714</v>
      </c>
      <c r="AB70" s="81">
        <v>29299</v>
      </c>
      <c r="AC70" s="81">
        <v>0</v>
      </c>
      <c r="AD70" s="81">
        <v>2.9551946971490786</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1808</v>
      </c>
      <c r="B71" s="80">
        <v>57</v>
      </c>
      <c r="C71" s="80">
        <v>6</v>
      </c>
      <c r="D71" s="80">
        <v>4</v>
      </c>
      <c r="E71" s="80">
        <v>2009</v>
      </c>
      <c r="F71" s="80" t="s">
        <v>85</v>
      </c>
      <c r="G71" s="80" t="s">
        <v>1802</v>
      </c>
      <c r="H71" s="80" t="s">
        <v>1803</v>
      </c>
      <c r="I71" s="177"/>
      <c r="J71" s="81">
        <v>66.550309502263204</v>
      </c>
      <c r="K71" s="81">
        <v>1.3929371752871145</v>
      </c>
      <c r="L71" s="81">
        <v>9.7145752323517165</v>
      </c>
      <c r="M71" s="81">
        <v>21.654490772490433</v>
      </c>
      <c r="N71" s="81">
        <v>24.09813649021449</v>
      </c>
      <c r="O71" s="81">
        <v>32.59980965258741</v>
      </c>
      <c r="P71" s="81">
        <v>28.225803526070944</v>
      </c>
      <c r="Q71" s="81">
        <v>1.7067969183657805</v>
      </c>
      <c r="R71" s="81">
        <v>0</v>
      </c>
      <c r="S71" s="81">
        <v>3.1274833746156943</v>
      </c>
      <c r="T71" s="82"/>
      <c r="U71" s="81">
        <v>3005504</v>
      </c>
      <c r="V71" s="81">
        <v>1004</v>
      </c>
      <c r="W71" s="81">
        <v>229</v>
      </c>
      <c r="X71" s="81">
        <v>5766</v>
      </c>
      <c r="Y71" s="81">
        <v>9747</v>
      </c>
      <c r="Z71" s="81">
        <v>16480</v>
      </c>
      <c r="AA71" s="81">
        <v>5681</v>
      </c>
      <c r="AB71" s="81">
        <v>29277</v>
      </c>
      <c r="AC71" s="81">
        <v>0</v>
      </c>
      <c r="AD71" s="81">
        <v>3.1274833746156943</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7.84</v>
      </c>
      <c r="BJ71" s="81">
        <v>0</v>
      </c>
      <c r="BK71" s="81">
        <v>7.91</v>
      </c>
      <c r="BL71" s="81">
        <v>0</v>
      </c>
      <c r="BM71" s="82"/>
      <c r="BN71" s="81">
        <v>0</v>
      </c>
      <c r="BO71" s="81">
        <v>0</v>
      </c>
      <c r="BP71" s="81">
        <v>2</v>
      </c>
      <c r="BQ71" s="81">
        <v>0</v>
      </c>
      <c r="BR71" s="81">
        <v>1</v>
      </c>
      <c r="BS71" s="81">
        <v>0</v>
      </c>
      <c r="BT71"/>
      <c r="BU71" s="80"/>
      <c r="BV71" s="80"/>
      <c r="BW71" s="80"/>
      <c r="BX71" s="80"/>
      <c r="BY71" s="80"/>
      <c r="BZ71" s="80"/>
      <c r="CA71" s="80"/>
      <c r="CB71" s="80"/>
      <c r="CC71" s="80"/>
    </row>
    <row r="72" spans="1:81">
      <c r="A72" s="80" t="s">
        <v>1809</v>
      </c>
      <c r="B72" s="80">
        <v>58</v>
      </c>
      <c r="C72" s="80">
        <v>7</v>
      </c>
      <c r="D72" s="80">
        <v>4</v>
      </c>
      <c r="E72" s="80">
        <v>2010</v>
      </c>
      <c r="F72" s="80" t="s">
        <v>86</v>
      </c>
      <c r="G72" s="80" t="s">
        <v>1802</v>
      </c>
      <c r="H72" s="80" t="s">
        <v>1803</v>
      </c>
      <c r="I72" s="177"/>
      <c r="J72" s="81">
        <v>98.726659954940274</v>
      </c>
      <c r="K72" s="81">
        <v>1.5607927804578208</v>
      </c>
      <c r="L72" s="81">
        <v>9.1793356980115597</v>
      </c>
      <c r="M72" s="81">
        <v>22.776856078757124</v>
      </c>
      <c r="N72" s="81">
        <v>24.673419835744117</v>
      </c>
      <c r="O72" s="81">
        <v>32.527785306600613</v>
      </c>
      <c r="P72" s="81">
        <v>28.408615027960831</v>
      </c>
      <c r="Q72" s="81">
        <v>1.7786337918524242</v>
      </c>
      <c r="R72" s="81">
        <v>0</v>
      </c>
      <c r="S72" s="81">
        <v>3.0952471370223713</v>
      </c>
      <c r="T72" s="82"/>
      <c r="U72" s="81">
        <v>4115935</v>
      </c>
      <c r="V72" s="81">
        <v>1004</v>
      </c>
      <c r="W72" s="81">
        <v>229</v>
      </c>
      <c r="X72" s="81">
        <v>5766</v>
      </c>
      <c r="Y72" s="81">
        <v>9843</v>
      </c>
      <c r="Z72" s="81">
        <v>16520</v>
      </c>
      <c r="AA72" s="81">
        <v>5575</v>
      </c>
      <c r="AB72" s="81">
        <v>29234</v>
      </c>
      <c r="AC72" s="81">
        <v>0</v>
      </c>
      <c r="AD72" s="81">
        <v>3.0952471370223713</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6.8979999999999997</v>
      </c>
      <c r="BJ72" s="81">
        <v>0</v>
      </c>
      <c r="BK72" s="81">
        <v>29.271999999999998</v>
      </c>
      <c r="BL72" s="81">
        <v>0</v>
      </c>
      <c r="BM72" s="82"/>
      <c r="BN72" s="81">
        <v>0</v>
      </c>
      <c r="BO72" s="81">
        <v>0</v>
      </c>
      <c r="BP72" s="81">
        <v>2</v>
      </c>
      <c r="BQ72" s="81">
        <v>0</v>
      </c>
      <c r="BR72" s="81">
        <v>1</v>
      </c>
      <c r="BS72" s="81">
        <v>0</v>
      </c>
      <c r="BT72"/>
      <c r="BU72" s="80">
        <v>14.394</v>
      </c>
      <c r="BV72" s="80">
        <v>21.776</v>
      </c>
      <c r="BW72" s="80">
        <v>0</v>
      </c>
      <c r="BX72" s="80">
        <v>0</v>
      </c>
      <c r="BY72" s="80">
        <v>0</v>
      </c>
      <c r="BZ72" s="80">
        <v>0</v>
      </c>
      <c r="CA72" s="80">
        <v>0</v>
      </c>
      <c r="CB72" s="80">
        <v>0</v>
      </c>
      <c r="CC72" s="80">
        <v>0</v>
      </c>
    </row>
    <row r="73" spans="1:81">
      <c r="A73" s="80" t="s">
        <v>1810</v>
      </c>
      <c r="B73" s="80">
        <v>59</v>
      </c>
      <c r="C73" s="80">
        <v>8</v>
      </c>
      <c r="D73" s="80">
        <v>4</v>
      </c>
      <c r="E73" s="80">
        <v>2011</v>
      </c>
      <c r="F73" s="80" t="s">
        <v>87</v>
      </c>
      <c r="G73" s="80" t="s">
        <v>1802</v>
      </c>
      <c r="H73" s="80" t="s">
        <v>1803</v>
      </c>
      <c r="I73" s="177"/>
      <c r="J73" s="81">
        <v>80.739810605925854</v>
      </c>
      <c r="K73" s="81">
        <v>2.5300805780292306</v>
      </c>
      <c r="L73" s="81">
        <v>10.322739482357058</v>
      </c>
      <c r="M73" s="81">
        <v>27.562536312292103</v>
      </c>
      <c r="N73" s="81">
        <v>30.463326506234697</v>
      </c>
      <c r="O73" s="81">
        <v>32.242768820502363</v>
      </c>
      <c r="P73" s="81">
        <v>27.399609086011989</v>
      </c>
      <c r="Q73" s="81">
        <v>2.0527859146202414</v>
      </c>
      <c r="R73" s="81">
        <v>0</v>
      </c>
      <c r="S73" s="81">
        <v>3.0257150589725939</v>
      </c>
      <c r="T73" s="82"/>
      <c r="U73" s="81">
        <v>3178473</v>
      </c>
      <c r="V73" s="81">
        <v>1004</v>
      </c>
      <c r="W73" s="81">
        <v>229</v>
      </c>
      <c r="X73" s="81">
        <v>5766</v>
      </c>
      <c r="Y73" s="81">
        <v>9960</v>
      </c>
      <c r="Z73" s="81">
        <v>16731</v>
      </c>
      <c r="AA73" s="81">
        <v>5537</v>
      </c>
      <c r="AB73" s="81">
        <v>29251</v>
      </c>
      <c r="AC73" s="81">
        <v>0</v>
      </c>
      <c r="AD73" s="81">
        <v>3.0257150589725939</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4.9909999999999997</v>
      </c>
      <c r="BJ73" s="81">
        <v>0</v>
      </c>
      <c r="BK73" s="81">
        <v>27.312000000000001</v>
      </c>
      <c r="BL73" s="81">
        <v>0</v>
      </c>
      <c r="BM73" s="82"/>
      <c r="BN73" s="81">
        <v>0</v>
      </c>
      <c r="BO73" s="81">
        <v>0</v>
      </c>
      <c r="BP73" s="81">
        <v>1</v>
      </c>
      <c r="BQ73" s="81">
        <v>0</v>
      </c>
      <c r="BR73" s="81">
        <v>1</v>
      </c>
      <c r="BS73" s="81">
        <v>0</v>
      </c>
      <c r="BT73"/>
      <c r="BU73" s="80">
        <v>12.827</v>
      </c>
      <c r="BV73" s="80">
        <v>19.475999999999999</v>
      </c>
      <c r="BW73" s="80">
        <v>0</v>
      </c>
      <c r="BX73" s="80">
        <v>0</v>
      </c>
      <c r="BY73" s="80">
        <v>0</v>
      </c>
      <c r="BZ73" s="80">
        <v>0</v>
      </c>
      <c r="CA73" s="80">
        <v>0</v>
      </c>
      <c r="CB73" s="80">
        <v>0</v>
      </c>
      <c r="CC73" s="80">
        <v>0</v>
      </c>
    </row>
    <row r="74" spans="1:81">
      <c r="A74" s="80" t="s">
        <v>1811</v>
      </c>
      <c r="B74" s="80">
        <v>60</v>
      </c>
      <c r="C74" s="80">
        <v>9</v>
      </c>
      <c r="D74" s="80">
        <v>4</v>
      </c>
      <c r="E74" s="80">
        <v>2012</v>
      </c>
      <c r="F74" s="80" t="s">
        <v>88</v>
      </c>
      <c r="G74" s="80" t="s">
        <v>1802</v>
      </c>
      <c r="H74" s="80" t="s">
        <v>1803</v>
      </c>
      <c r="I74" s="177"/>
      <c r="J74" s="81">
        <v>91.698867101352747</v>
      </c>
      <c r="K74" s="81">
        <v>2.3634762385237056</v>
      </c>
      <c r="L74" s="81">
        <v>10.565883261398826</v>
      </c>
      <c r="M74" s="81">
        <v>30.577609943778256</v>
      </c>
      <c r="N74" s="81">
        <v>35.826044140111435</v>
      </c>
      <c r="O74" s="81">
        <v>32.489978448331229</v>
      </c>
      <c r="P74" s="81">
        <v>27.102630858584533</v>
      </c>
      <c r="Q74" s="81">
        <v>2.2407486783342305</v>
      </c>
      <c r="R74" s="81">
        <v>0</v>
      </c>
      <c r="S74" s="81">
        <v>2.9203433215043599</v>
      </c>
      <c r="T74" s="82"/>
      <c r="U74" s="81">
        <v>3472721</v>
      </c>
      <c r="V74" s="81">
        <v>1004</v>
      </c>
      <c r="W74" s="81">
        <v>229</v>
      </c>
      <c r="X74" s="81">
        <v>5766</v>
      </c>
      <c r="Y74" s="81">
        <v>10134</v>
      </c>
      <c r="Z74" s="81">
        <v>16993</v>
      </c>
      <c r="AA74" s="81">
        <v>5446</v>
      </c>
      <c r="AB74" s="81">
        <v>29388</v>
      </c>
      <c r="AC74" s="81">
        <v>0</v>
      </c>
      <c r="AD74" s="81">
        <v>2.9203433215043599</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8.7319999999999993</v>
      </c>
      <c r="BJ74" s="81">
        <v>0</v>
      </c>
      <c r="BK74" s="81">
        <v>7.4829999999999997</v>
      </c>
      <c r="BL74" s="81">
        <v>0</v>
      </c>
      <c r="BM74" s="82"/>
      <c r="BN74" s="81">
        <v>0</v>
      </c>
      <c r="BO74" s="81">
        <v>0</v>
      </c>
      <c r="BP74" s="81">
        <v>2</v>
      </c>
      <c r="BQ74" s="81">
        <v>0</v>
      </c>
      <c r="BR74" s="81">
        <v>1</v>
      </c>
      <c r="BS74" s="81">
        <v>0</v>
      </c>
      <c r="BT74"/>
      <c r="BU74" s="80">
        <v>16.215</v>
      </c>
      <c r="BV74" s="80">
        <v>0</v>
      </c>
      <c r="BW74" s="80">
        <v>0</v>
      </c>
      <c r="BX74" s="80">
        <v>0</v>
      </c>
      <c r="BY74" s="80">
        <v>0</v>
      </c>
      <c r="BZ74" s="80">
        <v>0</v>
      </c>
      <c r="CA74" s="80">
        <v>0</v>
      </c>
      <c r="CB74" s="80">
        <v>0</v>
      </c>
      <c r="CC74" s="80">
        <v>0</v>
      </c>
    </row>
    <row r="75" spans="1:81">
      <c r="A75" s="80" t="s">
        <v>1812</v>
      </c>
      <c r="B75" s="80">
        <v>61</v>
      </c>
      <c r="C75" s="80">
        <v>10</v>
      </c>
      <c r="D75" s="80">
        <v>4</v>
      </c>
      <c r="E75" s="80">
        <v>2013</v>
      </c>
      <c r="F75" s="80" t="s">
        <v>89</v>
      </c>
      <c r="G75" s="80" t="s">
        <v>1802</v>
      </c>
      <c r="H75" s="80" t="s">
        <v>1803</v>
      </c>
      <c r="I75" s="177"/>
      <c r="J75" s="81">
        <v>87.320006754283256</v>
      </c>
      <c r="K75" s="81">
        <v>1.9683633974804957</v>
      </c>
      <c r="L75" s="81">
        <v>10.153729160558006</v>
      </c>
      <c r="M75" s="81">
        <v>30.294658112335799</v>
      </c>
      <c r="N75" s="81">
        <v>34.49743959976243</v>
      </c>
      <c r="O75" s="81">
        <v>31.791362437700826</v>
      </c>
      <c r="P75" s="81">
        <v>27.144806292289196</v>
      </c>
      <c r="Q75" s="81">
        <v>2.28216307354081</v>
      </c>
      <c r="R75" s="81">
        <v>0</v>
      </c>
      <c r="S75" s="81">
        <v>3.5583269738556051</v>
      </c>
      <c r="T75" s="82"/>
      <c r="U75" s="81">
        <v>3321582</v>
      </c>
      <c r="V75" s="81">
        <v>1004</v>
      </c>
      <c r="W75" s="81">
        <v>229</v>
      </c>
      <c r="X75" s="81">
        <v>5766</v>
      </c>
      <c r="Y75" s="81">
        <v>10240</v>
      </c>
      <c r="Z75" s="81">
        <v>17370</v>
      </c>
      <c r="AA75" s="81">
        <v>5434</v>
      </c>
      <c r="AB75" s="81">
        <v>29502</v>
      </c>
      <c r="AC75" s="81">
        <v>0</v>
      </c>
      <c r="AD75" s="81">
        <v>3.5583269738556051</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13.287000000000001</v>
      </c>
      <c r="BJ75" s="81">
        <v>0</v>
      </c>
      <c r="BK75" s="81">
        <v>8.2070000000000007</v>
      </c>
      <c r="BL75" s="81">
        <v>0</v>
      </c>
      <c r="BM75" s="82"/>
      <c r="BN75" s="81">
        <v>0</v>
      </c>
      <c r="BO75" s="81">
        <v>0</v>
      </c>
      <c r="BP75" s="81">
        <v>3</v>
      </c>
      <c r="BQ75" s="81">
        <v>0</v>
      </c>
      <c r="BR75" s="81">
        <v>1</v>
      </c>
      <c r="BS75" s="81">
        <v>0</v>
      </c>
      <c r="BT75"/>
      <c r="BU75" s="80">
        <v>21.494</v>
      </c>
      <c r="BV75" s="80">
        <v>0</v>
      </c>
      <c r="BW75" s="80">
        <v>0</v>
      </c>
      <c r="BX75" s="80">
        <v>0</v>
      </c>
      <c r="BY75" s="80">
        <v>0</v>
      </c>
      <c r="BZ75" s="80">
        <v>0</v>
      </c>
      <c r="CA75" s="80">
        <v>0</v>
      </c>
      <c r="CB75" s="80">
        <v>0</v>
      </c>
      <c r="CC75" s="80">
        <v>0</v>
      </c>
    </row>
    <row r="76" spans="1:81">
      <c r="A76" s="80" t="s">
        <v>1813</v>
      </c>
      <c r="B76" s="80">
        <v>62</v>
      </c>
      <c r="C76" s="80">
        <v>11</v>
      </c>
      <c r="D76" s="80">
        <v>4</v>
      </c>
      <c r="E76" s="80">
        <v>2014</v>
      </c>
      <c r="F76" s="80" t="s">
        <v>90</v>
      </c>
      <c r="G76" s="80" t="s">
        <v>1802</v>
      </c>
      <c r="H76" s="80" t="s">
        <v>1803</v>
      </c>
      <c r="I76" s="177"/>
      <c r="J76" s="81">
        <v>94.722255203626105</v>
      </c>
      <c r="K76" s="81">
        <v>2.2649279086001739</v>
      </c>
      <c r="L76" s="81">
        <v>12.943800813900129</v>
      </c>
      <c r="M76" s="81">
        <v>31.222042350097439</v>
      </c>
      <c r="N76" s="81">
        <v>30.564415514682874</v>
      </c>
      <c r="O76" s="81">
        <v>30.537941120270204</v>
      </c>
      <c r="P76" s="81">
        <v>26.924451893517617</v>
      </c>
      <c r="Q76" s="81">
        <v>2.2004685064273448</v>
      </c>
      <c r="R76" s="81">
        <v>0</v>
      </c>
      <c r="S76" s="81">
        <v>3.8527357325635623</v>
      </c>
      <c r="T76" s="82"/>
      <c r="U76" s="81">
        <v>3675749</v>
      </c>
      <c r="V76" s="81">
        <v>886</v>
      </c>
      <c r="W76" s="81">
        <v>297</v>
      </c>
      <c r="X76" s="81">
        <v>6075</v>
      </c>
      <c r="Y76" s="81">
        <v>10376</v>
      </c>
      <c r="Z76" s="81">
        <v>17573</v>
      </c>
      <c r="AA76" s="81">
        <v>5362</v>
      </c>
      <c r="AB76" s="81">
        <v>29648</v>
      </c>
      <c r="AC76" s="81">
        <v>0</v>
      </c>
      <c r="AD76" s="81">
        <v>3.8527357325635623</v>
      </c>
      <c r="AE76" s="82"/>
      <c r="AF76" s="81">
        <v>47308624.859168269</v>
      </c>
      <c r="AG76" s="81">
        <v>1881717.9093998515</v>
      </c>
      <c r="AH76" s="81">
        <v>2816783.7733459123</v>
      </c>
      <c r="AI76" s="81">
        <v>38516729.939053424</v>
      </c>
      <c r="AJ76" s="81">
        <v>41573230.157584183</v>
      </c>
      <c r="AK76" s="81">
        <v>0</v>
      </c>
      <c r="AL76" s="81">
        <v>0</v>
      </c>
      <c r="AM76" s="81">
        <v>4070227.3635626426</v>
      </c>
      <c r="AN76" s="81">
        <v>0</v>
      </c>
      <c r="AO76" s="81">
        <v>0</v>
      </c>
      <c r="AP76" s="82"/>
      <c r="AQ76" s="81">
        <v>1070</v>
      </c>
      <c r="AR76" s="81">
        <v>160</v>
      </c>
      <c r="AS76" s="81">
        <v>0</v>
      </c>
      <c r="AT76" s="81">
        <v>0</v>
      </c>
      <c r="AU76" s="81">
        <v>0</v>
      </c>
      <c r="AV76" s="81">
        <v>0</v>
      </c>
      <c r="AW76" s="81" t="s">
        <v>564</v>
      </c>
      <c r="AX76" s="82"/>
      <c r="AY76" s="81">
        <v>4684.49</v>
      </c>
      <c r="AZ76" s="81">
        <v>4888.05</v>
      </c>
      <c r="BA76" s="81">
        <v>0</v>
      </c>
      <c r="BB76" s="81">
        <v>0</v>
      </c>
      <c r="BC76" s="81">
        <v>0</v>
      </c>
      <c r="BD76" s="81">
        <v>0</v>
      </c>
      <c r="BE76" s="81" t="s">
        <v>564</v>
      </c>
      <c r="BF76" s="82"/>
      <c r="BG76" s="81">
        <v>0</v>
      </c>
      <c r="BH76" s="81">
        <v>0</v>
      </c>
      <c r="BI76" s="81">
        <v>13.606999999999999</v>
      </c>
      <c r="BJ76" s="81">
        <v>0</v>
      </c>
      <c r="BK76" s="81">
        <v>8.0109999999999992</v>
      </c>
      <c r="BL76" s="81">
        <v>0</v>
      </c>
      <c r="BM76" s="82"/>
      <c r="BN76" s="81">
        <v>0</v>
      </c>
      <c r="BO76" s="81">
        <v>0</v>
      </c>
      <c r="BP76" s="81">
        <v>3</v>
      </c>
      <c r="BQ76" s="81">
        <v>0</v>
      </c>
      <c r="BR76" s="81">
        <v>1</v>
      </c>
      <c r="BS76" s="81">
        <v>0</v>
      </c>
      <c r="BT76"/>
      <c r="BU76" s="80">
        <v>21.617999999999999</v>
      </c>
      <c r="BV76" s="80">
        <v>0</v>
      </c>
      <c r="BW76" s="80">
        <v>0</v>
      </c>
      <c r="BX76" s="80">
        <v>0</v>
      </c>
      <c r="BY76" s="80">
        <v>0</v>
      </c>
      <c r="BZ76" s="80">
        <v>0</v>
      </c>
      <c r="CA76" s="80">
        <v>0</v>
      </c>
      <c r="CB76" s="80">
        <v>0</v>
      </c>
      <c r="CC76" s="80">
        <v>0</v>
      </c>
    </row>
    <row r="77" spans="1:81">
      <c r="A77" s="80" t="s">
        <v>1814</v>
      </c>
      <c r="B77" s="80">
        <v>63</v>
      </c>
      <c r="C77" s="80">
        <v>12</v>
      </c>
      <c r="D77" s="80">
        <v>4</v>
      </c>
      <c r="E77" s="80">
        <v>2015</v>
      </c>
      <c r="F77" s="80" t="s">
        <v>91</v>
      </c>
      <c r="G77" s="80" t="s">
        <v>1802</v>
      </c>
      <c r="H77" s="80" t="s">
        <v>1803</v>
      </c>
      <c r="I77" s="177"/>
      <c r="J77" s="81">
        <v>91.733584832438183</v>
      </c>
      <c r="K77" s="81">
        <v>2.0336408307884142</v>
      </c>
      <c r="L77" s="81">
        <v>12.946747243249304</v>
      </c>
      <c r="M77" s="81">
        <v>29.880009438076833</v>
      </c>
      <c r="N77" s="81">
        <v>27.493535728743275</v>
      </c>
      <c r="O77" s="81">
        <v>30.637233899313649</v>
      </c>
      <c r="P77" s="81">
        <v>26.789852331857212</v>
      </c>
      <c r="Q77" s="81">
        <v>2.1547306888969056</v>
      </c>
      <c r="R77" s="81">
        <v>0</v>
      </c>
      <c r="S77" s="81">
        <v>4.0687834628652011</v>
      </c>
      <c r="T77" s="82"/>
      <c r="U77" s="81">
        <v>4063507</v>
      </c>
      <c r="V77" s="81">
        <v>886</v>
      </c>
      <c r="W77" s="81">
        <v>297</v>
      </c>
      <c r="X77" s="81">
        <v>6075</v>
      </c>
      <c r="Y77" s="81">
        <v>10530</v>
      </c>
      <c r="Z77" s="81">
        <v>17800</v>
      </c>
      <c r="AA77" s="81">
        <v>5331</v>
      </c>
      <c r="AB77" s="81">
        <v>29656</v>
      </c>
      <c r="AC77" s="81">
        <v>0</v>
      </c>
      <c r="AD77" s="81">
        <v>4.0687834628652011</v>
      </c>
      <c r="AE77" s="82"/>
      <c r="AF77" s="81">
        <v>46625915.328550532</v>
      </c>
      <c r="AG77" s="81">
        <v>1630961.3208930036</v>
      </c>
      <c r="AH77" s="81">
        <v>2431736.9421699885</v>
      </c>
      <c r="AI77" s="81">
        <v>37552716.955380253</v>
      </c>
      <c r="AJ77" s="81">
        <v>41032332.717789613</v>
      </c>
      <c r="AK77" s="81">
        <v>0</v>
      </c>
      <c r="AL77" s="81">
        <v>0</v>
      </c>
      <c r="AM77" s="81">
        <v>4064230.3977588578</v>
      </c>
      <c r="AN77" s="81">
        <v>0</v>
      </c>
      <c r="AO77" s="81">
        <v>0</v>
      </c>
      <c r="AP77" s="82"/>
      <c r="AQ77" s="81">
        <v>1159</v>
      </c>
      <c r="AR77" s="81">
        <v>201</v>
      </c>
      <c r="AS77" s="81">
        <v>0</v>
      </c>
      <c r="AT77" s="81">
        <v>0</v>
      </c>
      <c r="AU77" s="81">
        <v>0</v>
      </c>
      <c r="AV77" s="81">
        <v>0</v>
      </c>
      <c r="AW77" s="81" t="s">
        <v>564</v>
      </c>
      <c r="AX77" s="82"/>
      <c r="AY77" s="81">
        <v>5168.4400000000005</v>
      </c>
      <c r="AZ77" s="81">
        <v>6398.75</v>
      </c>
      <c r="BA77" s="81">
        <v>0</v>
      </c>
      <c r="BB77" s="81">
        <v>0</v>
      </c>
      <c r="BC77" s="81">
        <v>0</v>
      </c>
      <c r="BD77" s="81">
        <v>0</v>
      </c>
      <c r="BE77" s="81" t="s">
        <v>564</v>
      </c>
      <c r="BF77" s="82"/>
      <c r="BG77" s="81">
        <v>0</v>
      </c>
      <c r="BH77" s="81">
        <v>0</v>
      </c>
      <c r="BI77" s="81">
        <v>10.739000000000001</v>
      </c>
      <c r="BJ77" s="81">
        <v>0</v>
      </c>
      <c r="BK77" s="81">
        <v>7.7439999999999998</v>
      </c>
      <c r="BL77" s="81">
        <v>0</v>
      </c>
      <c r="BM77" s="82"/>
      <c r="BN77" s="81">
        <v>0</v>
      </c>
      <c r="BO77" s="81">
        <v>0</v>
      </c>
      <c r="BP77" s="81">
        <v>2</v>
      </c>
      <c r="BQ77" s="81">
        <v>0</v>
      </c>
      <c r="BR77" s="81">
        <v>1</v>
      </c>
      <c r="BS77" s="81">
        <v>0</v>
      </c>
      <c r="BT77"/>
      <c r="BU77" s="80">
        <v>18.483000000000001</v>
      </c>
      <c r="BV77" s="80">
        <v>0</v>
      </c>
      <c r="BW77" s="80">
        <v>0</v>
      </c>
      <c r="BX77" s="80">
        <v>0</v>
      </c>
      <c r="BY77" s="80">
        <v>0</v>
      </c>
      <c r="BZ77" s="80">
        <v>0</v>
      </c>
      <c r="CA77" s="80">
        <v>0</v>
      </c>
      <c r="CB77" s="80">
        <v>0</v>
      </c>
      <c r="CC77" s="80">
        <v>0</v>
      </c>
    </row>
    <row r="78" spans="1:81">
      <c r="A78" s="80" t="s">
        <v>1815</v>
      </c>
      <c r="B78" s="80">
        <v>64</v>
      </c>
      <c r="C78" s="80">
        <v>13</v>
      </c>
      <c r="D78" s="80">
        <v>4</v>
      </c>
      <c r="E78" s="80">
        <v>2016</v>
      </c>
      <c r="F78" s="80" t="s">
        <v>92</v>
      </c>
      <c r="G78" s="80" t="s">
        <v>1802</v>
      </c>
      <c r="H78" s="80" t="s">
        <v>1803</v>
      </c>
      <c r="I78" s="177"/>
      <c r="J78" s="81">
        <v>71.605353975641222</v>
      </c>
      <c r="K78" s="81">
        <v>1.9781602121153805</v>
      </c>
      <c r="L78" s="81">
        <v>12.222309008355293</v>
      </c>
      <c r="M78" s="81">
        <v>24.299183005955935</v>
      </c>
      <c r="N78" s="81">
        <v>27.886682615556385</v>
      </c>
      <c r="O78" s="81">
        <v>30.562743327597612</v>
      </c>
      <c r="P78" s="81">
        <v>25.965010015620479</v>
      </c>
      <c r="Q78" s="81">
        <v>2.0944515218747788</v>
      </c>
      <c r="R78" s="81">
        <v>0</v>
      </c>
      <c r="S78" s="81">
        <v>3.3019876285208469</v>
      </c>
      <c r="T78" s="82"/>
      <c r="U78" s="81">
        <v>3354961</v>
      </c>
      <c r="V78" s="81">
        <v>886</v>
      </c>
      <c r="W78" s="81">
        <v>297</v>
      </c>
      <c r="X78" s="81">
        <v>6075</v>
      </c>
      <c r="Y78" s="81">
        <v>10741</v>
      </c>
      <c r="Z78" s="81">
        <v>17975</v>
      </c>
      <c r="AA78" s="81">
        <v>5344</v>
      </c>
      <c r="AB78" s="81">
        <v>29653</v>
      </c>
      <c r="AC78" s="81">
        <v>0</v>
      </c>
      <c r="AD78" s="81">
        <v>3.3019876285208469</v>
      </c>
      <c r="AE78" s="82"/>
      <c r="AF78" s="81">
        <v>37505236.468594506</v>
      </c>
      <c r="AG78" s="81">
        <v>1643428.7644460341</v>
      </c>
      <c r="AH78" s="81">
        <v>1803586.017835672</v>
      </c>
      <c r="AI78" s="81">
        <v>39044793.746005513</v>
      </c>
      <c r="AJ78" s="81">
        <v>45215041.766835473</v>
      </c>
      <c r="AK78" s="81">
        <v>0</v>
      </c>
      <c r="AL78" s="81">
        <v>0</v>
      </c>
      <c r="AM78" s="81">
        <v>4066976.4491702998</v>
      </c>
      <c r="AN78" s="81">
        <v>0</v>
      </c>
      <c r="AO78" s="81">
        <v>0</v>
      </c>
      <c r="AP78" s="82"/>
      <c r="AQ78" s="81">
        <v>1219</v>
      </c>
      <c r="AR78" s="81">
        <v>213</v>
      </c>
      <c r="AS78" s="81">
        <v>0</v>
      </c>
      <c r="AT78" s="81">
        <v>0</v>
      </c>
      <c r="AU78" s="81">
        <v>0</v>
      </c>
      <c r="AV78" s="81">
        <v>0</v>
      </c>
      <c r="AW78" s="81" t="s">
        <v>564</v>
      </c>
      <c r="AX78" s="82"/>
      <c r="AY78" s="81">
        <v>5484.87</v>
      </c>
      <c r="AZ78" s="81">
        <v>6664.15</v>
      </c>
      <c r="BA78" s="81">
        <v>0</v>
      </c>
      <c r="BB78" s="81">
        <v>0</v>
      </c>
      <c r="BC78" s="81">
        <v>0</v>
      </c>
      <c r="BD78" s="81">
        <v>0</v>
      </c>
      <c r="BE78" s="81" t="s">
        <v>564</v>
      </c>
      <c r="BF78" s="82"/>
      <c r="BG78" s="81">
        <v>0</v>
      </c>
      <c r="BH78" s="81">
        <v>0</v>
      </c>
      <c r="BI78" s="81">
        <v>10.298999999999999</v>
      </c>
      <c r="BJ78" s="81">
        <v>0</v>
      </c>
      <c r="BK78" s="81">
        <v>0</v>
      </c>
      <c r="BL78" s="81">
        <v>0</v>
      </c>
      <c r="BM78" s="82"/>
      <c r="BN78" s="81">
        <v>0</v>
      </c>
      <c r="BO78" s="81">
        <v>0</v>
      </c>
      <c r="BP78" s="81">
        <v>2</v>
      </c>
      <c r="BQ78" s="81">
        <v>0</v>
      </c>
      <c r="BR78" s="81">
        <v>0</v>
      </c>
      <c r="BS78" s="81">
        <v>0</v>
      </c>
      <c r="BT78"/>
      <c r="BU78" s="80">
        <v>10.298999999999999</v>
      </c>
      <c r="BV78" s="80">
        <v>0</v>
      </c>
      <c r="BW78" s="80">
        <v>0</v>
      </c>
      <c r="BX78" s="80">
        <v>0</v>
      </c>
      <c r="BY78" s="80">
        <v>0</v>
      </c>
      <c r="BZ78" s="80">
        <v>0</v>
      </c>
      <c r="CA78" s="80">
        <v>0</v>
      </c>
      <c r="CB78" s="80">
        <v>0</v>
      </c>
      <c r="CC78" s="80">
        <v>0</v>
      </c>
    </row>
    <row r="79" spans="1:81">
      <c r="A79" s="80" t="s">
        <v>1816</v>
      </c>
      <c r="B79" s="80">
        <v>65</v>
      </c>
      <c r="C79" s="80">
        <v>14</v>
      </c>
      <c r="D79" s="80">
        <v>4</v>
      </c>
      <c r="E79" s="80">
        <v>2017</v>
      </c>
      <c r="F79" s="80" t="s">
        <v>71</v>
      </c>
      <c r="G79" s="80" t="s">
        <v>1802</v>
      </c>
      <c r="H79" s="80" t="s">
        <v>1803</v>
      </c>
      <c r="I79" s="177"/>
      <c r="J79" s="81">
        <v>53.431717624227133</v>
      </c>
      <c r="K79" s="81">
        <v>2.0324100861607781</v>
      </c>
      <c r="L79" s="81">
        <v>12.123605825623217</v>
      </c>
      <c r="M79" s="81">
        <v>22.624116401908026</v>
      </c>
      <c r="N79" s="81">
        <v>26.204202990862804</v>
      </c>
      <c r="O79" s="81">
        <v>30.204526126999983</v>
      </c>
      <c r="P79" s="81">
        <v>25.621897033314504</v>
      </c>
      <c r="Q79" s="81">
        <v>2.027505058420874</v>
      </c>
      <c r="R79" s="81">
        <v>0</v>
      </c>
      <c r="S79" s="81">
        <v>3.5683697781928529</v>
      </c>
      <c r="T79" s="82"/>
      <c r="U79" s="81">
        <v>2692494</v>
      </c>
      <c r="V79" s="81">
        <v>886</v>
      </c>
      <c r="W79" s="81">
        <v>297</v>
      </c>
      <c r="X79" s="81">
        <v>6075</v>
      </c>
      <c r="Y79" s="81">
        <v>10905</v>
      </c>
      <c r="Z79" s="81">
        <v>18059</v>
      </c>
      <c r="AA79" s="81">
        <v>5307</v>
      </c>
      <c r="AB79" s="81">
        <v>29685</v>
      </c>
      <c r="AC79" s="81">
        <v>0</v>
      </c>
      <c r="AD79" s="81">
        <v>3.5683697781928529</v>
      </c>
      <c r="AE79" s="82"/>
      <c r="AF79" s="81">
        <v>28664223.31561131</v>
      </c>
      <c r="AG79" s="81">
        <v>1663712.7882246</v>
      </c>
      <c r="AH79" s="81">
        <v>2420253.955316639</v>
      </c>
      <c r="AI79" s="81">
        <v>37098242.519085273</v>
      </c>
      <c r="AJ79" s="81">
        <v>45703723.372546822</v>
      </c>
      <c r="AK79" s="81">
        <v>0</v>
      </c>
      <c r="AL79" s="81">
        <v>0</v>
      </c>
      <c r="AM79" s="81">
        <v>4077735.897377613</v>
      </c>
      <c r="AN79" s="81">
        <v>0</v>
      </c>
      <c r="AO79" s="81">
        <v>0</v>
      </c>
      <c r="AP79" s="82"/>
      <c r="AQ79" s="81">
        <v>1280</v>
      </c>
      <c r="AR79" s="81">
        <v>229</v>
      </c>
      <c r="AS79" s="81">
        <v>0</v>
      </c>
      <c r="AT79" s="81">
        <v>0</v>
      </c>
      <c r="AU79" s="81">
        <v>0</v>
      </c>
      <c r="AV79" s="81">
        <v>0</v>
      </c>
      <c r="AW79" s="81" t="s">
        <v>564</v>
      </c>
      <c r="AX79" s="82"/>
      <c r="AY79" s="81">
        <v>5787.27</v>
      </c>
      <c r="AZ79" s="81">
        <v>7980.85</v>
      </c>
      <c r="BA79" s="81">
        <v>0</v>
      </c>
      <c r="BB79" s="81">
        <v>0</v>
      </c>
      <c r="BC79" s="81">
        <v>0</v>
      </c>
      <c r="BD79" s="81">
        <v>0</v>
      </c>
      <c r="BE79" s="81" t="s">
        <v>564</v>
      </c>
      <c r="BF79" s="82"/>
      <c r="BG79" s="81">
        <v>0</v>
      </c>
      <c r="BH79" s="81">
        <v>0</v>
      </c>
      <c r="BI79" s="81">
        <v>9.83</v>
      </c>
      <c r="BJ79" s="81">
        <v>0</v>
      </c>
      <c r="BK79" s="81">
        <v>6.5380000000000003</v>
      </c>
      <c r="BL79" s="81">
        <v>0</v>
      </c>
      <c r="BM79" s="82"/>
      <c r="BN79" s="81">
        <v>0</v>
      </c>
      <c r="BO79" s="81">
        <v>0</v>
      </c>
      <c r="BP79" s="81">
        <v>2</v>
      </c>
      <c r="BQ79" s="81">
        <v>0</v>
      </c>
      <c r="BR79" s="81">
        <v>1</v>
      </c>
      <c r="BS79" s="81">
        <v>0</v>
      </c>
      <c r="BT79"/>
      <c r="BU79" s="80">
        <v>16.367999999999999</v>
      </c>
      <c r="BV79" s="80">
        <v>0</v>
      </c>
      <c r="BW79" s="80">
        <v>0</v>
      </c>
      <c r="BX79" s="80">
        <v>0</v>
      </c>
      <c r="BY79" s="80">
        <v>0</v>
      </c>
      <c r="BZ79" s="80">
        <v>0</v>
      </c>
      <c r="CA79" s="80">
        <v>0</v>
      </c>
      <c r="CB79" s="80">
        <v>0</v>
      </c>
      <c r="CC79" s="80">
        <v>0</v>
      </c>
    </row>
    <row r="80" spans="1:81">
      <c r="A80" s="80" t="s">
        <v>1817</v>
      </c>
      <c r="B80" s="80">
        <v>66</v>
      </c>
      <c r="C80" s="80">
        <v>15</v>
      </c>
      <c r="D80" s="80">
        <v>4</v>
      </c>
      <c r="E80" s="80">
        <v>2018</v>
      </c>
      <c r="F80" s="80" t="s">
        <v>93</v>
      </c>
      <c r="G80" s="80" t="s">
        <v>1802</v>
      </c>
      <c r="H80" s="80" t="s">
        <v>1803</v>
      </c>
      <c r="I80" s="177"/>
      <c r="J80" s="81">
        <v>66.440096266792025</v>
      </c>
      <c r="K80" s="81">
        <v>1.7151497860897118</v>
      </c>
      <c r="L80" s="81">
        <v>10.948982360831618</v>
      </c>
      <c r="M80" s="81">
        <v>20.642006771381226</v>
      </c>
      <c r="N80" s="81">
        <v>18.471162511891482</v>
      </c>
      <c r="O80" s="81">
        <v>29.881576399886622</v>
      </c>
      <c r="P80" s="81">
        <v>25.653643698815042</v>
      </c>
      <c r="Q80" s="81">
        <v>1.8818026517736994</v>
      </c>
      <c r="R80" s="81">
        <v>0</v>
      </c>
      <c r="S80" s="81">
        <v>3.9230031527454985</v>
      </c>
      <c r="T80" s="82"/>
      <c r="U80" s="81">
        <v>3694713</v>
      </c>
      <c r="V80" s="81">
        <v>886</v>
      </c>
      <c r="W80" s="81">
        <v>297</v>
      </c>
      <c r="X80" s="81">
        <v>6075</v>
      </c>
      <c r="Y80" s="81">
        <v>11120</v>
      </c>
      <c r="Z80" s="81">
        <v>18208</v>
      </c>
      <c r="AA80" s="81">
        <v>5367</v>
      </c>
      <c r="AB80" s="81">
        <v>29691</v>
      </c>
      <c r="AC80" s="81">
        <v>0</v>
      </c>
      <c r="AD80" s="81">
        <v>3.923003152745498</v>
      </c>
      <c r="AE80" s="82"/>
      <c r="AF80" s="81">
        <v>36094896.186299764</v>
      </c>
      <c r="AG80" s="81">
        <v>1505028.223183834</v>
      </c>
      <c r="AH80" s="81">
        <v>2298613.0006264318</v>
      </c>
      <c r="AI80" s="81">
        <v>35631756.5311905</v>
      </c>
      <c r="AJ80" s="81">
        <v>39344872.388815917</v>
      </c>
      <c r="AK80" s="81">
        <v>0</v>
      </c>
      <c r="AL80" s="81">
        <v>0</v>
      </c>
      <c r="AM80" s="81">
        <v>4086999.1281395671</v>
      </c>
      <c r="AN80" s="81">
        <v>0</v>
      </c>
      <c r="AO80" s="81">
        <v>0</v>
      </c>
      <c r="AP80" s="82"/>
      <c r="AQ80" s="81">
        <v>1337</v>
      </c>
      <c r="AR80" s="81">
        <v>244</v>
      </c>
      <c r="AS80" s="81">
        <v>0</v>
      </c>
      <c r="AT80" s="81">
        <v>0</v>
      </c>
      <c r="AU80" s="81">
        <v>0</v>
      </c>
      <c r="AV80" s="81">
        <v>0</v>
      </c>
      <c r="AW80" s="81" t="s">
        <v>564</v>
      </c>
      <c r="AX80" s="82"/>
      <c r="AY80" s="81">
        <v>6097.7400000000016</v>
      </c>
      <c r="AZ80" s="81">
        <v>8823.25</v>
      </c>
      <c r="BA80" s="81">
        <v>0</v>
      </c>
      <c r="BB80" s="81">
        <v>0</v>
      </c>
      <c r="BC80" s="81">
        <v>0</v>
      </c>
      <c r="BD80" s="81">
        <v>0</v>
      </c>
      <c r="BE80" s="81" t="s">
        <v>564</v>
      </c>
      <c r="BF80" s="82"/>
      <c r="BG80" s="81">
        <v>0</v>
      </c>
      <c r="BH80" s="81">
        <v>0</v>
      </c>
      <c r="BI80" s="81">
        <v>9.9079999999999995</v>
      </c>
      <c r="BJ80" s="81">
        <v>0</v>
      </c>
      <c r="BK80" s="81">
        <v>31.276</v>
      </c>
      <c r="BL80" s="81">
        <v>0</v>
      </c>
      <c r="BM80" s="82"/>
      <c r="BN80" s="81">
        <v>0</v>
      </c>
      <c r="BO80" s="81">
        <v>0</v>
      </c>
      <c r="BP80" s="81">
        <v>2</v>
      </c>
      <c r="BQ80" s="81">
        <v>0</v>
      </c>
      <c r="BR80" s="81">
        <v>1</v>
      </c>
      <c r="BS80" s="81">
        <v>0</v>
      </c>
      <c r="BT80"/>
      <c r="BU80" s="80">
        <v>16.113</v>
      </c>
      <c r="BV80" s="80">
        <v>25.071000000000002</v>
      </c>
      <c r="BW80" s="80">
        <v>0</v>
      </c>
      <c r="BX80" s="80">
        <v>0</v>
      </c>
      <c r="BY80" s="80">
        <v>0</v>
      </c>
      <c r="BZ80" s="80">
        <v>0</v>
      </c>
      <c r="CA80" s="80">
        <v>0</v>
      </c>
      <c r="CB80" s="80">
        <v>0</v>
      </c>
      <c r="CC80" s="80">
        <v>0</v>
      </c>
    </row>
    <row r="81" spans="1:81">
      <c r="A81" s="80" t="s">
        <v>1818</v>
      </c>
      <c r="B81" s="80">
        <v>67</v>
      </c>
      <c r="C81" s="80">
        <v>16</v>
      </c>
      <c r="D81" s="80">
        <v>4</v>
      </c>
      <c r="E81" s="80">
        <v>2019</v>
      </c>
      <c r="F81" s="80" t="s">
        <v>73</v>
      </c>
      <c r="G81" s="80" t="s">
        <v>1802</v>
      </c>
      <c r="H81" s="80" t="s">
        <v>1803</v>
      </c>
      <c r="I81" s="177"/>
      <c r="J81" s="81">
        <v>66.564867025799785</v>
      </c>
      <c r="K81" s="81">
        <v>1.6297018262061247</v>
      </c>
      <c r="L81" s="81">
        <v>11.13426693217532</v>
      </c>
      <c r="M81" s="81">
        <v>21.677286633714939</v>
      </c>
      <c r="N81" s="81">
        <v>18.560746887534336</v>
      </c>
      <c r="O81" s="81">
        <v>29.322668924874989</v>
      </c>
      <c r="P81" s="81">
        <v>25.784487860318286</v>
      </c>
      <c r="Q81" s="81">
        <v>1.8415754176061854</v>
      </c>
      <c r="R81" s="81">
        <v>0</v>
      </c>
      <c r="S81" s="81">
        <v>4.6766170038835133</v>
      </c>
      <c r="T81" s="82"/>
      <c r="U81" s="81">
        <v>3693901</v>
      </c>
      <c r="V81" s="81">
        <v>886</v>
      </c>
      <c r="W81" s="81">
        <v>297</v>
      </c>
      <c r="X81" s="81">
        <v>6075</v>
      </c>
      <c r="Y81" s="81">
        <v>11385</v>
      </c>
      <c r="Z81" s="81">
        <v>18358</v>
      </c>
      <c r="AA81" s="81">
        <v>5354</v>
      </c>
      <c r="AB81" s="81">
        <v>29843</v>
      </c>
      <c r="AC81" s="81">
        <v>0</v>
      </c>
      <c r="AD81" s="81">
        <v>4.6766170038835133</v>
      </c>
      <c r="AE81" s="82"/>
      <c r="AF81" s="81">
        <v>36937424.161302999</v>
      </c>
      <c r="AG81" s="81">
        <v>1458553.256699024</v>
      </c>
      <c r="AH81" s="81">
        <v>2442718.614533565</v>
      </c>
      <c r="AI81" s="81">
        <v>36430554.944585532</v>
      </c>
      <c r="AJ81" s="81">
        <v>36908882.709422797</v>
      </c>
      <c r="AK81" s="81">
        <v>0</v>
      </c>
      <c r="AL81" s="81">
        <v>0</v>
      </c>
      <c r="AM81" s="81">
        <v>4064391.9420162817</v>
      </c>
      <c r="AN81" s="81">
        <v>0</v>
      </c>
      <c r="AO81" s="81">
        <v>0</v>
      </c>
      <c r="AP81" s="82"/>
      <c r="AQ81" s="81">
        <v>1414</v>
      </c>
      <c r="AR81" s="81">
        <v>252</v>
      </c>
      <c r="AS81" s="81">
        <v>0</v>
      </c>
      <c r="AT81" s="81">
        <v>0</v>
      </c>
      <c r="AU81" s="81">
        <v>0</v>
      </c>
      <c r="AV81" s="81">
        <v>0</v>
      </c>
      <c r="AW81" s="81" t="s">
        <v>564</v>
      </c>
      <c r="AX81" s="82"/>
      <c r="AY81" s="81">
        <v>6556.7200000000048</v>
      </c>
      <c r="AZ81" s="81">
        <v>9252.6499999999978</v>
      </c>
      <c r="BA81" s="81">
        <v>0</v>
      </c>
      <c r="BB81" s="81">
        <v>0</v>
      </c>
      <c r="BC81" s="81">
        <v>0</v>
      </c>
      <c r="BD81" s="81">
        <v>0</v>
      </c>
      <c r="BE81" s="81" t="s">
        <v>564</v>
      </c>
      <c r="BF81" s="82"/>
      <c r="BG81" s="81">
        <v>0</v>
      </c>
      <c r="BH81" s="81">
        <v>0</v>
      </c>
      <c r="BI81" s="81">
        <v>8.57</v>
      </c>
      <c r="BJ81" s="81">
        <v>0</v>
      </c>
      <c r="BK81" s="81">
        <v>32.719000000000001</v>
      </c>
      <c r="BL81" s="81">
        <v>0</v>
      </c>
      <c r="BM81" s="82"/>
      <c r="BN81" s="81">
        <v>0</v>
      </c>
      <c r="BO81" s="81">
        <v>0</v>
      </c>
      <c r="BP81" s="81">
        <v>2</v>
      </c>
      <c r="BQ81" s="81">
        <v>0</v>
      </c>
      <c r="BR81" s="81">
        <v>1</v>
      </c>
      <c r="BS81" s="81">
        <v>0</v>
      </c>
      <c r="BT81"/>
      <c r="BU81" s="80">
        <v>13.991</v>
      </c>
      <c r="BV81" s="80">
        <v>27.297999999999998</v>
      </c>
      <c r="BW81" s="80">
        <v>0</v>
      </c>
      <c r="BX81" s="80">
        <v>0</v>
      </c>
      <c r="BY81" s="80">
        <v>0</v>
      </c>
      <c r="BZ81" s="80">
        <v>0</v>
      </c>
      <c r="CA81" s="80">
        <v>0</v>
      </c>
      <c r="CB81" s="80">
        <v>0</v>
      </c>
      <c r="CC81" s="80">
        <v>0</v>
      </c>
    </row>
    <row r="82" spans="1:81">
      <c r="A82" s="80" t="s">
        <v>1819</v>
      </c>
      <c r="B82" s="80">
        <v>68</v>
      </c>
      <c r="C82" s="80">
        <v>17</v>
      </c>
      <c r="D82" s="80">
        <v>4</v>
      </c>
      <c r="E82" s="80">
        <v>2020</v>
      </c>
      <c r="F82" s="80" t="s">
        <v>218</v>
      </c>
      <c r="G82" s="80" t="s">
        <v>1802</v>
      </c>
      <c r="H82" s="80" t="s">
        <v>1803</v>
      </c>
      <c r="I82" s="177"/>
      <c r="J82" s="81">
        <v>59.177464668010003</v>
      </c>
      <c r="K82" s="81">
        <v>1.4572574950830053</v>
      </c>
      <c r="L82" s="81">
        <v>11.141824144511638</v>
      </c>
      <c r="M82" s="81">
        <v>20.924692553718142</v>
      </c>
      <c r="N82" s="81">
        <v>21.960720358080383</v>
      </c>
      <c r="O82" s="81">
        <v>25.896523960723506</v>
      </c>
      <c r="P82" s="81">
        <v>24.046779197872283</v>
      </c>
      <c r="Q82" s="81">
        <v>1.7691309842501501</v>
      </c>
      <c r="R82" s="81">
        <v>0</v>
      </c>
      <c r="S82" s="81">
        <v>3.5805320537604648</v>
      </c>
      <c r="T82" s="82"/>
      <c r="U82" s="81">
        <v>3340659</v>
      </c>
      <c r="V82" s="81">
        <v>783</v>
      </c>
      <c r="W82" s="81">
        <v>393</v>
      </c>
      <c r="X82" s="81">
        <v>6175</v>
      </c>
      <c r="Y82" s="81">
        <v>11613</v>
      </c>
      <c r="Z82" s="81">
        <v>18505</v>
      </c>
      <c r="AA82" s="81">
        <v>5425</v>
      </c>
      <c r="AB82" s="81">
        <v>30004</v>
      </c>
      <c r="AC82" s="81">
        <v>0</v>
      </c>
      <c r="AD82" s="81">
        <v>3.5805320537604648</v>
      </c>
      <c r="AE82" s="82"/>
      <c r="AF82" s="81">
        <v>33968282.740902223</v>
      </c>
      <c r="AG82" s="81">
        <v>1176732.0702139498</v>
      </c>
      <c r="AH82" s="81">
        <v>2535349.4775037183</v>
      </c>
      <c r="AI82" s="81">
        <v>34846453.074792162</v>
      </c>
      <c r="AJ82" s="81">
        <v>42482567.161263876</v>
      </c>
      <c r="AK82" s="81"/>
      <c r="AL82" s="81"/>
      <c r="AM82" s="81">
        <v>3915855.351392725</v>
      </c>
      <c r="AN82" s="81"/>
      <c r="AO82" s="81"/>
      <c r="AP82" s="82"/>
      <c r="AQ82" s="81">
        <v>1493</v>
      </c>
      <c r="AR82" s="81">
        <v>258</v>
      </c>
      <c r="AS82" s="81">
        <v>0</v>
      </c>
      <c r="AT82" s="81">
        <v>0</v>
      </c>
      <c r="AU82" s="81">
        <v>0</v>
      </c>
      <c r="AV82" s="81">
        <v>1</v>
      </c>
      <c r="AW82" s="81">
        <v>0</v>
      </c>
      <c r="AX82" s="82"/>
      <c r="AY82" s="81">
        <v>6988.230000000005</v>
      </c>
      <c r="AZ82" s="81">
        <v>10598.95</v>
      </c>
      <c r="BA82" s="81">
        <v>0</v>
      </c>
      <c r="BB82" s="81">
        <v>0</v>
      </c>
      <c r="BC82" s="81">
        <v>0</v>
      </c>
      <c r="BD82" s="81">
        <v>5700</v>
      </c>
      <c r="BE82" s="81">
        <v>0</v>
      </c>
      <c r="BF82" s="82"/>
      <c r="BG82" s="81">
        <v>0</v>
      </c>
      <c r="BH82" s="81">
        <v>0</v>
      </c>
      <c r="BI82" s="81">
        <v>7.931</v>
      </c>
      <c r="BJ82" s="81">
        <v>0</v>
      </c>
      <c r="BK82" s="81">
        <v>28.065000000000001</v>
      </c>
      <c r="BL82" s="81">
        <v>0</v>
      </c>
      <c r="BM82" s="82"/>
      <c r="BN82" s="81">
        <v>0</v>
      </c>
      <c r="BO82" s="81">
        <v>0</v>
      </c>
      <c r="BP82" s="81">
        <v>2</v>
      </c>
      <c r="BQ82" s="81">
        <v>0</v>
      </c>
      <c r="BR82" s="81">
        <v>1</v>
      </c>
      <c r="BS82" s="81">
        <v>0</v>
      </c>
      <c r="BT82"/>
      <c r="BU82" s="80">
        <v>12.936999999999999</v>
      </c>
      <c r="BV82" s="80">
        <v>23.059000000000001</v>
      </c>
      <c r="BW82" s="80">
        <v>0</v>
      </c>
      <c r="BX82" s="80">
        <v>0</v>
      </c>
      <c r="BY82" s="80">
        <v>0</v>
      </c>
      <c r="BZ82" s="80">
        <v>0</v>
      </c>
      <c r="CA82" s="80">
        <v>0</v>
      </c>
      <c r="CB82" s="80">
        <v>0</v>
      </c>
      <c r="CC82" s="80">
        <v>0</v>
      </c>
    </row>
    <row r="83" spans="1:81">
      <c r="A83" s="80" t="s">
        <v>1820</v>
      </c>
      <c r="B83" s="80">
        <v>68</v>
      </c>
      <c r="C83" s="80">
        <v>18</v>
      </c>
      <c r="D83" s="80">
        <v>4</v>
      </c>
      <c r="E83" s="80">
        <v>2021</v>
      </c>
      <c r="F83" s="80" t="s">
        <v>75</v>
      </c>
      <c r="G83" s="174" t="s">
        <v>1802</v>
      </c>
      <c r="H83" s="80" t="s">
        <v>1803</v>
      </c>
      <c r="I83" s="177"/>
      <c r="J83" s="81">
        <v>61.79446538937966</v>
      </c>
      <c r="K83" s="81">
        <v>1.5750743640582674</v>
      </c>
      <c r="L83" s="81">
        <v>10.124141177029122</v>
      </c>
      <c r="M83" s="81">
        <v>19.153771063514316</v>
      </c>
      <c r="N83" s="81">
        <v>20.124227710378182</v>
      </c>
      <c r="O83" s="81">
        <v>25.453017336588577</v>
      </c>
      <c r="P83" s="81">
        <v>24.66275391332162</v>
      </c>
      <c r="Q83" s="81">
        <v>1.7963887391141431</v>
      </c>
      <c r="R83" s="81">
        <v>0</v>
      </c>
      <c r="S83" s="81">
        <v>2.7903780749268821</v>
      </c>
      <c r="T83" s="82"/>
      <c r="U83" s="81">
        <v>3803107</v>
      </c>
      <c r="V83" s="81">
        <v>783</v>
      </c>
      <c r="W83" s="81">
        <v>393</v>
      </c>
      <c r="X83" s="81">
        <v>6175</v>
      </c>
      <c r="Y83" s="81">
        <v>11775</v>
      </c>
      <c r="Z83" s="81">
        <v>18728</v>
      </c>
      <c r="AA83" s="81">
        <v>5426</v>
      </c>
      <c r="AB83" s="81">
        <v>30105</v>
      </c>
      <c r="AC83" s="81">
        <v>0</v>
      </c>
      <c r="AD83" s="81">
        <v>2.7903780749268821</v>
      </c>
      <c r="AE83" s="82"/>
      <c r="AF83" s="81">
        <v>36884508.580046386</v>
      </c>
      <c r="AG83" s="81">
        <v>1312095.3226753753</v>
      </c>
      <c r="AH83" s="81">
        <v>2269148.9289305885</v>
      </c>
      <c r="AI83" s="81">
        <v>36838934.477962762</v>
      </c>
      <c r="AJ83" s="81">
        <v>44910101.632295512</v>
      </c>
      <c r="AK83" s="81">
        <v>0</v>
      </c>
      <c r="AL83" s="81">
        <v>0</v>
      </c>
      <c r="AM83" s="81">
        <v>3951699.3424539072</v>
      </c>
      <c r="AN83" s="81">
        <v>0</v>
      </c>
      <c r="AO83" s="81">
        <v>0</v>
      </c>
      <c r="AP83" s="82"/>
      <c r="AQ83" s="81">
        <v>1591</v>
      </c>
      <c r="AR83" s="81">
        <v>262</v>
      </c>
      <c r="AS83" s="81">
        <v>0</v>
      </c>
      <c r="AT83" s="81">
        <v>0</v>
      </c>
      <c r="AU83" s="81">
        <v>0</v>
      </c>
      <c r="AV83" s="81">
        <v>1</v>
      </c>
      <c r="AW83" s="81"/>
      <c r="AX83" s="82"/>
      <c r="AY83" s="81">
        <v>7553.4600000000046</v>
      </c>
      <c r="AZ83" s="81">
        <v>11408.95</v>
      </c>
      <c r="BA83" s="81">
        <v>0</v>
      </c>
      <c r="BB83" s="81">
        <v>0</v>
      </c>
      <c r="BC83" s="81">
        <v>0</v>
      </c>
      <c r="BD83" s="81">
        <v>5700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1821</v>
      </c>
      <c r="B84" s="80">
        <v>68</v>
      </c>
      <c r="C84" s="80">
        <v>19</v>
      </c>
      <c r="D84" s="80">
        <v>4</v>
      </c>
      <c r="E84" s="80">
        <v>2022</v>
      </c>
      <c r="F84" s="80" t="s">
        <v>568</v>
      </c>
      <c r="G84" s="174" t="s">
        <v>1802</v>
      </c>
      <c r="H84" s="80" t="s">
        <v>1803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1707</v>
      </c>
      <c r="AR84" s="81">
        <v>262</v>
      </c>
      <c r="AS84" s="81">
        <v>0</v>
      </c>
      <c r="AT84" s="81">
        <v>0</v>
      </c>
      <c r="AU84" s="81">
        <v>0</v>
      </c>
      <c r="AV84" s="81">
        <v>1</v>
      </c>
      <c r="AW84" s="81"/>
      <c r="AX84" s="82"/>
      <c r="AY84" s="81">
        <v>8307.2999999999975</v>
      </c>
      <c r="AZ84" s="81">
        <v>11408.950000000004</v>
      </c>
      <c r="BA84" s="81">
        <v>0</v>
      </c>
      <c r="BB84" s="81">
        <v>0</v>
      </c>
      <c r="BC84" s="81">
        <v>0</v>
      </c>
      <c r="BD84" s="81">
        <v>5700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1822</v>
      </c>
      <c r="B85" s="80">
        <v>375</v>
      </c>
      <c r="C85" s="80">
        <v>1</v>
      </c>
      <c r="D85" s="80">
        <v>23</v>
      </c>
      <c r="E85" s="80">
        <v>1990</v>
      </c>
      <c r="F85" s="80" t="s">
        <v>562</v>
      </c>
      <c r="G85" s="80" t="s">
        <v>1823</v>
      </c>
      <c r="H85" s="80" t="s">
        <v>1824</v>
      </c>
      <c r="I85" s="177"/>
      <c r="J85" s="81">
        <v>234.96447436424535</v>
      </c>
      <c r="K85" s="81">
        <v>9.2493052383725658</v>
      </c>
      <c r="L85" s="81">
        <v>2.2907378055744516</v>
      </c>
      <c r="M85" s="81">
        <v>42.786994847996553</v>
      </c>
      <c r="N85" s="81">
        <v>52.110530618384509</v>
      </c>
      <c r="O85" s="81">
        <v>26.434940132828203</v>
      </c>
      <c r="P85" s="81">
        <v>38.128406201513513</v>
      </c>
      <c r="Q85" s="81">
        <v>2.4930091290088425</v>
      </c>
      <c r="R85" s="81">
        <v>39.464555241712318</v>
      </c>
      <c r="S85" s="81">
        <v>2.4414000936655862</v>
      </c>
      <c r="T85" s="82"/>
      <c r="U85" s="81">
        <v>4222307</v>
      </c>
      <c r="V85" s="81">
        <v>1714</v>
      </c>
      <c r="W85" s="81">
        <v>21</v>
      </c>
      <c r="X85" s="81">
        <v>13137</v>
      </c>
      <c r="Y85" s="81">
        <v>14162</v>
      </c>
      <c r="Z85" s="81">
        <v>10873</v>
      </c>
      <c r="AA85" s="81">
        <v>9258</v>
      </c>
      <c r="AB85" s="81">
        <v>40478</v>
      </c>
      <c r="AC85" s="81">
        <v>6835332</v>
      </c>
      <c r="AD85" s="81">
        <v>2.4414000936655862</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1825</v>
      </c>
      <c r="B86" s="80">
        <v>376</v>
      </c>
      <c r="C86" s="80">
        <v>2</v>
      </c>
      <c r="D86" s="80">
        <v>23</v>
      </c>
      <c r="E86" s="80">
        <v>2005</v>
      </c>
      <c r="F86" s="80" t="s">
        <v>565</v>
      </c>
      <c r="G86" s="80" t="s">
        <v>1823</v>
      </c>
      <c r="H86" s="80" t="s">
        <v>1824</v>
      </c>
      <c r="I86" s="177"/>
      <c r="J86" s="81">
        <v>130.43259921393206</v>
      </c>
      <c r="K86" s="81">
        <v>8.5158411535250469</v>
      </c>
      <c r="L86" s="81">
        <v>9.5962123114348916</v>
      </c>
      <c r="M86" s="81">
        <v>73.814385294400452</v>
      </c>
      <c r="N86" s="81">
        <v>76.205994118981707</v>
      </c>
      <c r="O86" s="81">
        <v>38.126668544488034</v>
      </c>
      <c r="P86" s="81">
        <v>37.860807551989645</v>
      </c>
      <c r="Q86" s="81">
        <v>2.1563996155102836</v>
      </c>
      <c r="R86" s="81">
        <v>24.924682429293263</v>
      </c>
      <c r="S86" s="81">
        <v>4.9562408683707302</v>
      </c>
      <c r="T86" s="82"/>
      <c r="U86" s="81">
        <v>3122329</v>
      </c>
      <c r="V86" s="81">
        <v>1709</v>
      </c>
      <c r="W86" s="81">
        <v>96</v>
      </c>
      <c r="X86" s="81">
        <v>10577</v>
      </c>
      <c r="Y86" s="81">
        <v>15909</v>
      </c>
      <c r="Z86" s="81">
        <v>18147</v>
      </c>
      <c r="AA86" s="81">
        <v>7529</v>
      </c>
      <c r="AB86" s="81">
        <v>36602</v>
      </c>
      <c r="AC86" s="81">
        <v>4407414</v>
      </c>
      <c r="AD86" s="81">
        <v>4.9562408683707302</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1826</v>
      </c>
      <c r="B87" s="80">
        <v>377</v>
      </c>
      <c r="C87" s="80">
        <v>3</v>
      </c>
      <c r="D87" s="80">
        <v>23</v>
      </c>
      <c r="E87" s="80">
        <v>2006</v>
      </c>
      <c r="F87" s="80" t="s">
        <v>566</v>
      </c>
      <c r="G87" s="80" t="s">
        <v>1823</v>
      </c>
      <c r="H87" s="80" t="s">
        <v>1824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1827</v>
      </c>
      <c r="B88" s="80">
        <v>378</v>
      </c>
      <c r="C88" s="80">
        <v>4</v>
      </c>
      <c r="D88" s="80">
        <v>23</v>
      </c>
      <c r="E88" s="80">
        <v>2007</v>
      </c>
      <c r="F88" s="80" t="s">
        <v>567</v>
      </c>
      <c r="G88" s="80" t="s">
        <v>1823</v>
      </c>
      <c r="H88" s="80" t="s">
        <v>1824</v>
      </c>
      <c r="I88" s="177"/>
      <c r="J88" s="81">
        <v>137.24107887489183</v>
      </c>
      <c r="K88" s="81">
        <v>5.9884571870843608</v>
      </c>
      <c r="L88" s="81">
        <v>9.0614048216023271</v>
      </c>
      <c r="M88" s="81">
        <v>80.341963267161944</v>
      </c>
      <c r="N88" s="81">
        <v>70.709701343744712</v>
      </c>
      <c r="O88" s="81">
        <v>36.950934145000275</v>
      </c>
      <c r="P88" s="81">
        <v>36.465526571579169</v>
      </c>
      <c r="Q88" s="81">
        <v>2.2425346691749355</v>
      </c>
      <c r="R88" s="81">
        <v>21.419379545644652</v>
      </c>
      <c r="S88" s="81">
        <v>5.3541339741494332</v>
      </c>
      <c r="T88" s="82"/>
      <c r="U88" s="81">
        <v>3800064</v>
      </c>
      <c r="V88" s="81">
        <v>1526</v>
      </c>
      <c r="W88" s="81">
        <v>86</v>
      </c>
      <c r="X88" s="81">
        <v>12965</v>
      </c>
      <c r="Y88" s="81">
        <v>16039</v>
      </c>
      <c r="Z88" s="81">
        <v>18283</v>
      </c>
      <c r="AA88" s="81">
        <v>7141</v>
      </c>
      <c r="AB88" s="81">
        <v>36051</v>
      </c>
      <c r="AC88" s="81">
        <v>3896249</v>
      </c>
      <c r="AD88" s="81">
        <v>5.3541339741494332</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1828</v>
      </c>
      <c r="B89" s="80">
        <v>379</v>
      </c>
      <c r="C89" s="80">
        <v>5</v>
      </c>
      <c r="D89" s="80">
        <v>23</v>
      </c>
      <c r="E89" s="80">
        <v>2008</v>
      </c>
      <c r="F89" s="80" t="s">
        <v>84</v>
      </c>
      <c r="G89" s="80" t="s">
        <v>1823</v>
      </c>
      <c r="H89" s="80" t="s">
        <v>1824</v>
      </c>
      <c r="I89" s="177"/>
      <c r="J89" s="81">
        <v>118.49756524732263</v>
      </c>
      <c r="K89" s="81">
        <v>4.7662005874415243</v>
      </c>
      <c r="L89" s="81">
        <v>7.3497683350888305</v>
      </c>
      <c r="M89" s="81">
        <v>82.888208220855915</v>
      </c>
      <c r="N89" s="81">
        <v>72.375685845696339</v>
      </c>
      <c r="O89" s="81">
        <v>35.922537274578971</v>
      </c>
      <c r="P89" s="81">
        <v>34.898864849337635</v>
      </c>
      <c r="Q89" s="81">
        <v>2.1863910661750912</v>
      </c>
      <c r="R89" s="81">
        <v>20.484107157098091</v>
      </c>
      <c r="S89" s="81">
        <v>3.5823193285281878</v>
      </c>
      <c r="T89" s="82"/>
      <c r="U89" s="81">
        <v>3645849</v>
      </c>
      <c r="V89" s="81">
        <v>1526</v>
      </c>
      <c r="W89" s="81">
        <v>86</v>
      </c>
      <c r="X89" s="81">
        <v>12965</v>
      </c>
      <c r="Y89" s="81">
        <v>16051</v>
      </c>
      <c r="Z89" s="81">
        <v>18398</v>
      </c>
      <c r="AA89" s="81">
        <v>6842</v>
      </c>
      <c r="AB89" s="81">
        <v>35726</v>
      </c>
      <c r="AC89" s="81">
        <v>3869166</v>
      </c>
      <c r="AD89" s="81">
        <v>3.5823193285281878</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1829</v>
      </c>
      <c r="B90" s="80">
        <v>380</v>
      </c>
      <c r="C90" s="80">
        <v>6</v>
      </c>
      <c r="D90" s="80">
        <v>23</v>
      </c>
      <c r="E90" s="80">
        <v>2009</v>
      </c>
      <c r="F90" s="80" t="s">
        <v>85</v>
      </c>
      <c r="G90" s="80" t="s">
        <v>1823</v>
      </c>
      <c r="H90" s="80" t="s">
        <v>1824</v>
      </c>
      <c r="I90" s="177"/>
      <c r="J90" s="81">
        <v>112.8068595658017</v>
      </c>
      <c r="K90" s="81">
        <v>4.5002419540533944</v>
      </c>
      <c r="L90" s="81">
        <v>11.685102938942919</v>
      </c>
      <c r="M90" s="81">
        <v>77.691426711802023</v>
      </c>
      <c r="N90" s="81">
        <v>63.084529367294941</v>
      </c>
      <c r="O90" s="81">
        <v>36.611485257893669</v>
      </c>
      <c r="P90" s="81">
        <v>33.363187938314802</v>
      </c>
      <c r="Q90" s="81">
        <v>2.0658556409198274</v>
      </c>
      <c r="R90" s="81">
        <v>19.752653949124074</v>
      </c>
      <c r="S90" s="81">
        <v>5.4205531227565977</v>
      </c>
      <c r="T90" s="82"/>
      <c r="U90" s="81">
        <v>2676422</v>
      </c>
      <c r="V90" s="81">
        <v>1476</v>
      </c>
      <c r="W90" s="81">
        <v>204</v>
      </c>
      <c r="X90" s="81">
        <v>13293</v>
      </c>
      <c r="Y90" s="81">
        <v>16017</v>
      </c>
      <c r="Z90" s="81">
        <v>18508</v>
      </c>
      <c r="AA90" s="81">
        <v>6715</v>
      </c>
      <c r="AB90" s="81">
        <v>35436</v>
      </c>
      <c r="AC90" s="81">
        <v>3639894</v>
      </c>
      <c r="AD90" s="81">
        <v>5.4205531227565977</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36.579000000000001</v>
      </c>
      <c r="BJ90" s="81">
        <v>13.809999999999999</v>
      </c>
      <c r="BK90" s="81">
        <v>4.82</v>
      </c>
      <c r="BL90" s="81">
        <v>0</v>
      </c>
      <c r="BM90" s="82"/>
      <c r="BN90" s="81">
        <v>0</v>
      </c>
      <c r="BO90" s="81">
        <v>0</v>
      </c>
      <c r="BP90" s="81">
        <v>3</v>
      </c>
      <c r="BQ90" s="81">
        <v>2</v>
      </c>
      <c r="BR90" s="81">
        <v>1</v>
      </c>
      <c r="BS90" s="81">
        <v>0</v>
      </c>
      <c r="BT90"/>
      <c r="BU90" s="80"/>
      <c r="BV90" s="80"/>
      <c r="BW90" s="80"/>
      <c r="BX90" s="80"/>
      <c r="BY90" s="80"/>
      <c r="BZ90" s="80"/>
      <c r="CA90" s="80"/>
      <c r="CB90" s="80"/>
      <c r="CC90" s="80"/>
    </row>
    <row r="91" spans="1:81">
      <c r="A91" s="80" t="s">
        <v>1830</v>
      </c>
      <c r="B91" s="80">
        <v>381</v>
      </c>
      <c r="C91" s="80">
        <v>7</v>
      </c>
      <c r="D91" s="80">
        <v>23</v>
      </c>
      <c r="E91" s="80">
        <v>2010</v>
      </c>
      <c r="F91" s="80" t="s">
        <v>86</v>
      </c>
      <c r="G91" s="80" t="s">
        <v>1823</v>
      </c>
      <c r="H91" s="80" t="s">
        <v>1824</v>
      </c>
      <c r="I91" s="177"/>
      <c r="J91" s="81">
        <v>115.84718184244343</v>
      </c>
      <c r="K91" s="81">
        <v>5.5954253215384755</v>
      </c>
      <c r="L91" s="81">
        <v>10.824476559596217</v>
      </c>
      <c r="M91" s="81">
        <v>88.854891941529871</v>
      </c>
      <c r="N91" s="81">
        <v>76.811265698493145</v>
      </c>
      <c r="O91" s="81">
        <v>36.469711831044584</v>
      </c>
      <c r="P91" s="81">
        <v>33.677585061846301</v>
      </c>
      <c r="Q91" s="81">
        <v>2.1452633064485349</v>
      </c>
      <c r="R91" s="81">
        <v>17.529623428779114</v>
      </c>
      <c r="S91" s="81">
        <v>4.7620832538309319</v>
      </c>
      <c r="T91" s="82"/>
      <c r="U91" s="81">
        <v>2924698</v>
      </c>
      <c r="V91" s="81">
        <v>1476</v>
      </c>
      <c r="W91" s="81">
        <v>204</v>
      </c>
      <c r="X91" s="81">
        <v>13293</v>
      </c>
      <c r="Y91" s="81">
        <v>16045</v>
      </c>
      <c r="Z91" s="81">
        <v>18522</v>
      </c>
      <c r="AA91" s="81">
        <v>6609</v>
      </c>
      <c r="AB91" s="81">
        <v>35260</v>
      </c>
      <c r="AC91" s="81">
        <v>3061173</v>
      </c>
      <c r="AD91" s="81">
        <v>4.7620832538309319</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37.869999999999997</v>
      </c>
      <c r="BJ91" s="81">
        <v>87.4</v>
      </c>
      <c r="BK91" s="81">
        <v>5.08</v>
      </c>
      <c r="BL91" s="81">
        <v>0</v>
      </c>
      <c r="BM91" s="82"/>
      <c r="BN91" s="81">
        <v>0</v>
      </c>
      <c r="BO91" s="81">
        <v>0</v>
      </c>
      <c r="BP91" s="81">
        <v>3</v>
      </c>
      <c r="BQ91" s="81">
        <v>2</v>
      </c>
      <c r="BR91" s="81">
        <v>1</v>
      </c>
      <c r="BS91" s="81">
        <v>0</v>
      </c>
      <c r="BT91"/>
      <c r="BU91" s="80">
        <v>124.492</v>
      </c>
      <c r="BV91" s="80">
        <v>0</v>
      </c>
      <c r="BW91" s="80">
        <v>5.8579999999999997</v>
      </c>
      <c r="BX91" s="80">
        <v>0</v>
      </c>
      <c r="BY91" s="80">
        <v>0</v>
      </c>
      <c r="BZ91" s="80">
        <v>0</v>
      </c>
      <c r="CA91" s="80">
        <v>0</v>
      </c>
      <c r="CB91" s="80">
        <v>0</v>
      </c>
      <c r="CC91" s="80">
        <v>0</v>
      </c>
    </row>
    <row r="92" spans="1:81">
      <c r="A92" s="80" t="s">
        <v>1831</v>
      </c>
      <c r="B92" s="80">
        <v>382</v>
      </c>
      <c r="C92" s="80">
        <v>8</v>
      </c>
      <c r="D92" s="80">
        <v>23</v>
      </c>
      <c r="E92" s="80">
        <v>2011</v>
      </c>
      <c r="F92" s="80" t="s">
        <v>87</v>
      </c>
      <c r="G92" s="80" t="s">
        <v>1823</v>
      </c>
      <c r="H92" s="80" t="s">
        <v>1824</v>
      </c>
      <c r="I92" s="177"/>
      <c r="J92" s="81">
        <v>110.27452039781117</v>
      </c>
      <c r="K92" s="81">
        <v>7.4342773877398676</v>
      </c>
      <c r="L92" s="81">
        <v>10.582253944016223</v>
      </c>
      <c r="M92" s="81">
        <v>81.431713730749578</v>
      </c>
      <c r="N92" s="81">
        <v>72.969740448303284</v>
      </c>
      <c r="O92" s="81">
        <v>36.012230048934775</v>
      </c>
      <c r="P92" s="81">
        <v>32.04621066299687</v>
      </c>
      <c r="Q92" s="81">
        <v>2.4485214372534352</v>
      </c>
      <c r="R92" s="81">
        <v>17.391197167445682</v>
      </c>
      <c r="S92" s="81">
        <v>5.3115218563786151</v>
      </c>
      <c r="T92" s="82"/>
      <c r="U92" s="81">
        <v>2931778</v>
      </c>
      <c r="V92" s="81">
        <v>1476</v>
      </c>
      <c r="W92" s="81">
        <v>204</v>
      </c>
      <c r="X92" s="81">
        <v>13293</v>
      </c>
      <c r="Y92" s="81">
        <v>16042</v>
      </c>
      <c r="Z92" s="81">
        <v>18687</v>
      </c>
      <c r="AA92" s="81">
        <v>6476</v>
      </c>
      <c r="AB92" s="81">
        <v>34890</v>
      </c>
      <c r="AC92" s="81">
        <v>3031977</v>
      </c>
      <c r="AD92" s="81">
        <v>5.3115218563786151</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42.243000000000002</v>
      </c>
      <c r="BJ92" s="81">
        <v>82.617000000000004</v>
      </c>
      <c r="BK92" s="81">
        <v>5.2489999999999997</v>
      </c>
      <c r="BL92" s="81">
        <v>0</v>
      </c>
      <c r="BM92" s="82"/>
      <c r="BN92" s="81">
        <v>0</v>
      </c>
      <c r="BO92" s="81">
        <v>0</v>
      </c>
      <c r="BP92" s="81">
        <v>3</v>
      </c>
      <c r="BQ92" s="81">
        <v>2</v>
      </c>
      <c r="BR92" s="81">
        <v>1</v>
      </c>
      <c r="BS92" s="81">
        <v>0</v>
      </c>
      <c r="BT92"/>
      <c r="BU92" s="80">
        <v>125.093</v>
      </c>
      <c r="BV92" s="80">
        <v>0</v>
      </c>
      <c r="BW92" s="80">
        <v>5.016</v>
      </c>
      <c r="BX92" s="80">
        <v>0</v>
      </c>
      <c r="BY92" s="80">
        <v>0</v>
      </c>
      <c r="BZ92" s="80">
        <v>0</v>
      </c>
      <c r="CA92" s="80">
        <v>0</v>
      </c>
      <c r="CB92" s="80">
        <v>0</v>
      </c>
      <c r="CC92" s="80">
        <v>0</v>
      </c>
    </row>
    <row r="93" spans="1:81">
      <c r="A93" s="80" t="s">
        <v>1832</v>
      </c>
      <c r="B93" s="80">
        <v>383</v>
      </c>
      <c r="C93" s="80">
        <v>9</v>
      </c>
      <c r="D93" s="80">
        <v>23</v>
      </c>
      <c r="E93" s="80">
        <v>2012</v>
      </c>
      <c r="F93" s="80" t="s">
        <v>88</v>
      </c>
      <c r="G93" s="80" t="s">
        <v>1823</v>
      </c>
      <c r="H93" s="80" t="s">
        <v>1824</v>
      </c>
      <c r="I93" s="177"/>
      <c r="J93" s="81">
        <v>128.04307042620584</v>
      </c>
      <c r="K93" s="81">
        <v>7.1825571965913024</v>
      </c>
      <c r="L93" s="81">
        <v>10.354706040088283</v>
      </c>
      <c r="M93" s="81">
        <v>81.9073237248965</v>
      </c>
      <c r="N93" s="81">
        <v>77.611808411962187</v>
      </c>
      <c r="O93" s="81">
        <v>35.931510915052591</v>
      </c>
      <c r="P93" s="81">
        <v>31.536792462513805</v>
      </c>
      <c r="Q93" s="81">
        <v>2.6322010981847797</v>
      </c>
      <c r="R93" s="81">
        <v>18.263744466989252</v>
      </c>
      <c r="S93" s="81">
        <v>6.433058354582986</v>
      </c>
      <c r="T93" s="82"/>
      <c r="U93" s="81">
        <v>3422650</v>
      </c>
      <c r="V93" s="81">
        <v>1476</v>
      </c>
      <c r="W93" s="81">
        <v>204</v>
      </c>
      <c r="X93" s="81">
        <v>13293</v>
      </c>
      <c r="Y93" s="81">
        <v>16020</v>
      </c>
      <c r="Z93" s="81">
        <v>18793</v>
      </c>
      <c r="AA93" s="81">
        <v>6337</v>
      </c>
      <c r="AB93" s="81">
        <v>34522</v>
      </c>
      <c r="AC93" s="81">
        <v>3101626</v>
      </c>
      <c r="AD93" s="81">
        <v>6.433058354582986</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36.58</v>
      </c>
      <c r="BJ93" s="81">
        <v>83.575000000000003</v>
      </c>
      <c r="BK93" s="81">
        <v>15.246</v>
      </c>
      <c r="BL93" s="81">
        <v>0</v>
      </c>
      <c r="BM93" s="82"/>
      <c r="BN93" s="81">
        <v>0</v>
      </c>
      <c r="BO93" s="81">
        <v>0</v>
      </c>
      <c r="BP93" s="81">
        <v>3</v>
      </c>
      <c r="BQ93" s="81">
        <v>2</v>
      </c>
      <c r="BR93" s="81">
        <v>2</v>
      </c>
      <c r="BS93" s="81">
        <v>0</v>
      </c>
      <c r="BT93"/>
      <c r="BU93" s="80">
        <v>120.087</v>
      </c>
      <c r="BV93" s="80">
        <v>10.374000000000001</v>
      </c>
      <c r="BW93" s="80">
        <v>4.9400000000000004</v>
      </c>
      <c r="BX93" s="80">
        <v>0</v>
      </c>
      <c r="BY93" s="80">
        <v>0</v>
      </c>
      <c r="BZ93" s="80">
        <v>0</v>
      </c>
      <c r="CA93" s="80">
        <v>0</v>
      </c>
      <c r="CB93" s="80">
        <v>0</v>
      </c>
      <c r="CC93" s="80">
        <v>0</v>
      </c>
    </row>
    <row r="94" spans="1:81">
      <c r="A94" s="80" t="s">
        <v>1833</v>
      </c>
      <c r="B94" s="80">
        <v>384</v>
      </c>
      <c r="C94" s="80">
        <v>10</v>
      </c>
      <c r="D94" s="80">
        <v>23</v>
      </c>
      <c r="E94" s="80">
        <v>2013</v>
      </c>
      <c r="F94" s="80" t="s">
        <v>89</v>
      </c>
      <c r="G94" s="80" t="s">
        <v>1823</v>
      </c>
      <c r="H94" s="80" t="s">
        <v>1824</v>
      </c>
      <c r="I94" s="177"/>
      <c r="J94" s="81">
        <v>124.42005715393179</v>
      </c>
      <c r="K94" s="81">
        <v>4.745557513577026</v>
      </c>
      <c r="L94" s="81">
        <v>10.237863769888188</v>
      </c>
      <c r="M94" s="81">
        <v>79.197428712378127</v>
      </c>
      <c r="N94" s="81">
        <v>79.675280149236855</v>
      </c>
      <c r="O94" s="81">
        <v>34.56967494089195</v>
      </c>
      <c r="P94" s="81">
        <v>30.851366150382425</v>
      </c>
      <c r="Q94" s="81">
        <v>2.6497598102185247</v>
      </c>
      <c r="R94" s="81">
        <v>18.542169534444408</v>
      </c>
      <c r="S94" s="81">
        <v>5.3350789772842813</v>
      </c>
      <c r="T94" s="82"/>
      <c r="U94" s="81">
        <v>3720402</v>
      </c>
      <c r="V94" s="81">
        <v>1476</v>
      </c>
      <c r="W94" s="81">
        <v>204</v>
      </c>
      <c r="X94" s="81">
        <v>13293</v>
      </c>
      <c r="Y94" s="81">
        <v>15981</v>
      </c>
      <c r="Z94" s="81">
        <v>18888</v>
      </c>
      <c r="AA94" s="81">
        <v>6176</v>
      </c>
      <c r="AB94" s="81">
        <v>34254</v>
      </c>
      <c r="AC94" s="81">
        <v>3073769</v>
      </c>
      <c r="AD94" s="81">
        <v>5.3350789772842813</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33.795000000000002</v>
      </c>
      <c r="BJ94" s="81">
        <v>87.236999999999995</v>
      </c>
      <c r="BK94" s="81">
        <v>16.060000000000002</v>
      </c>
      <c r="BL94" s="81">
        <v>0</v>
      </c>
      <c r="BM94" s="82"/>
      <c r="BN94" s="81">
        <v>0</v>
      </c>
      <c r="BO94" s="81">
        <v>0</v>
      </c>
      <c r="BP94" s="81">
        <v>2</v>
      </c>
      <c r="BQ94" s="81">
        <v>2</v>
      </c>
      <c r="BR94" s="81">
        <v>2</v>
      </c>
      <c r="BS94" s="81">
        <v>0</v>
      </c>
      <c r="BT94"/>
      <c r="BU94" s="80">
        <v>120.033</v>
      </c>
      <c r="BV94" s="80">
        <v>10.457000000000001</v>
      </c>
      <c r="BW94" s="80">
        <v>6.6020000000000003</v>
      </c>
      <c r="BX94" s="80">
        <v>0</v>
      </c>
      <c r="BY94" s="80">
        <v>0</v>
      </c>
      <c r="BZ94" s="80">
        <v>0</v>
      </c>
      <c r="CA94" s="80">
        <v>0</v>
      </c>
      <c r="CB94" s="80">
        <v>0</v>
      </c>
      <c r="CC94" s="80">
        <v>0</v>
      </c>
    </row>
    <row r="95" spans="1:81">
      <c r="A95" s="80" t="s">
        <v>1834</v>
      </c>
      <c r="B95" s="80">
        <v>385</v>
      </c>
      <c r="C95" s="80">
        <v>11</v>
      </c>
      <c r="D95" s="80">
        <v>23</v>
      </c>
      <c r="E95" s="80">
        <v>2014</v>
      </c>
      <c r="F95" s="80" t="s">
        <v>90</v>
      </c>
      <c r="G95" s="80" t="s">
        <v>1823</v>
      </c>
      <c r="H95" s="80" t="s">
        <v>1824</v>
      </c>
      <c r="I95" s="177"/>
      <c r="J95" s="81">
        <v>140.21777237841675</v>
      </c>
      <c r="K95" s="81">
        <v>3.8560707312178528</v>
      </c>
      <c r="L95" s="81">
        <v>9.4553607720888717</v>
      </c>
      <c r="M95" s="81">
        <v>76.338311306916125</v>
      </c>
      <c r="N95" s="81">
        <v>75.691574367244726</v>
      </c>
      <c r="O95" s="81">
        <v>33.217592016955841</v>
      </c>
      <c r="P95" s="81">
        <v>30.499649533984705</v>
      </c>
      <c r="Q95" s="81">
        <v>2.5115978904985612</v>
      </c>
      <c r="R95" s="81">
        <v>17.719891784026967</v>
      </c>
      <c r="S95" s="81">
        <v>5.6631421079885564</v>
      </c>
      <c r="T95" s="82"/>
      <c r="U95" s="81">
        <v>4074891</v>
      </c>
      <c r="V95" s="81">
        <v>1206</v>
      </c>
      <c r="W95" s="81">
        <v>226</v>
      </c>
      <c r="X95" s="81">
        <v>12926</v>
      </c>
      <c r="Y95" s="81">
        <v>15893</v>
      </c>
      <c r="Z95" s="81">
        <v>19115</v>
      </c>
      <c r="AA95" s="81">
        <v>6074</v>
      </c>
      <c r="AB95" s="81">
        <v>33840</v>
      </c>
      <c r="AC95" s="81">
        <v>2946695</v>
      </c>
      <c r="AD95" s="81">
        <v>5.6631421079885564</v>
      </c>
      <c r="AE95" s="82"/>
      <c r="AF95" s="81">
        <v>43322600.385035023</v>
      </c>
      <c r="AG95" s="81">
        <v>2817965.8367899852</v>
      </c>
      <c r="AH95" s="81">
        <v>1706551.626833532</v>
      </c>
      <c r="AI95" s="81">
        <v>77496673.297158152</v>
      </c>
      <c r="AJ95" s="81">
        <v>87113636.103211686</v>
      </c>
      <c r="AK95" s="81">
        <v>0</v>
      </c>
      <c r="AL95" s="81">
        <v>0</v>
      </c>
      <c r="AM95" s="81">
        <v>4645726.3216054989</v>
      </c>
      <c r="AN95" s="81">
        <v>0</v>
      </c>
      <c r="AO95" s="81">
        <v>0</v>
      </c>
      <c r="AP95" s="82"/>
      <c r="AQ95" s="81">
        <v>891</v>
      </c>
      <c r="AR95" s="81">
        <v>126</v>
      </c>
      <c r="AS95" s="81">
        <v>0</v>
      </c>
      <c r="AT95" s="81">
        <v>0</v>
      </c>
      <c r="AU95" s="81">
        <v>0</v>
      </c>
      <c r="AV95" s="81">
        <v>0</v>
      </c>
      <c r="AW95" s="81" t="s">
        <v>564</v>
      </c>
      <c r="AX95" s="82"/>
      <c r="AY95" s="81">
        <v>3714.761</v>
      </c>
      <c r="AZ95" s="81">
        <v>5925.8950000000004</v>
      </c>
      <c r="BA95" s="81">
        <v>0</v>
      </c>
      <c r="BB95" s="81">
        <v>0</v>
      </c>
      <c r="BC95" s="81">
        <v>0</v>
      </c>
      <c r="BD95" s="81">
        <v>0</v>
      </c>
      <c r="BE95" s="81" t="s">
        <v>564</v>
      </c>
      <c r="BF95" s="82"/>
      <c r="BG95" s="81">
        <v>0</v>
      </c>
      <c r="BH95" s="81">
        <v>0</v>
      </c>
      <c r="BI95" s="81">
        <v>35.71</v>
      </c>
      <c r="BJ95" s="81">
        <v>83.760999999999996</v>
      </c>
      <c r="BK95" s="81">
        <v>15.667</v>
      </c>
      <c r="BL95" s="81">
        <v>0</v>
      </c>
      <c r="BM95" s="82"/>
      <c r="BN95" s="81">
        <v>0</v>
      </c>
      <c r="BO95" s="81">
        <v>0</v>
      </c>
      <c r="BP95" s="81">
        <v>2</v>
      </c>
      <c r="BQ95" s="81">
        <v>2</v>
      </c>
      <c r="BR95" s="81">
        <v>2</v>
      </c>
      <c r="BS95" s="81">
        <v>0</v>
      </c>
      <c r="BT95"/>
      <c r="BU95" s="80">
        <v>116.8</v>
      </c>
      <c r="BV95" s="80">
        <v>10.385</v>
      </c>
      <c r="BW95" s="80">
        <v>7.9530000000000003</v>
      </c>
      <c r="BX95" s="80">
        <v>0</v>
      </c>
      <c r="BY95" s="80">
        <v>0</v>
      </c>
      <c r="BZ95" s="80">
        <v>0</v>
      </c>
      <c r="CA95" s="80">
        <v>0</v>
      </c>
      <c r="CB95" s="80">
        <v>0</v>
      </c>
      <c r="CC95" s="80">
        <v>0</v>
      </c>
    </row>
    <row r="96" spans="1:81">
      <c r="A96" s="80" t="s">
        <v>1835</v>
      </c>
      <c r="B96" s="80">
        <v>386</v>
      </c>
      <c r="C96" s="80">
        <v>12</v>
      </c>
      <c r="D96" s="80">
        <v>23</v>
      </c>
      <c r="E96" s="80">
        <v>2015</v>
      </c>
      <c r="F96" s="80" t="s">
        <v>91</v>
      </c>
      <c r="G96" s="80" t="s">
        <v>1823</v>
      </c>
      <c r="H96" s="80" t="s">
        <v>1824</v>
      </c>
      <c r="I96" s="177"/>
      <c r="J96" s="81">
        <v>111.28864147632052</v>
      </c>
      <c r="K96" s="81">
        <v>3.6396638434941209</v>
      </c>
      <c r="L96" s="81">
        <v>9.4749011214207375</v>
      </c>
      <c r="M96" s="81">
        <v>77.118459974998288</v>
      </c>
      <c r="N96" s="81">
        <v>67.080861935018845</v>
      </c>
      <c r="O96" s="81">
        <v>32.7835614651813</v>
      </c>
      <c r="P96" s="81">
        <v>30.131674091505506</v>
      </c>
      <c r="Q96" s="81">
        <v>2.4222555876195386</v>
      </c>
      <c r="R96" s="81">
        <v>17.230588706674421</v>
      </c>
      <c r="S96" s="81">
        <v>6.4245994980255228</v>
      </c>
      <c r="T96" s="82"/>
      <c r="U96" s="81">
        <v>3171854</v>
      </c>
      <c r="V96" s="81">
        <v>1206</v>
      </c>
      <c r="W96" s="81">
        <v>226</v>
      </c>
      <c r="X96" s="81">
        <v>12926</v>
      </c>
      <c r="Y96" s="81">
        <v>15828</v>
      </c>
      <c r="Z96" s="81">
        <v>19047</v>
      </c>
      <c r="AA96" s="81">
        <v>5996</v>
      </c>
      <c r="AB96" s="81">
        <v>33338</v>
      </c>
      <c r="AC96" s="81">
        <v>2951648</v>
      </c>
      <c r="AD96" s="81">
        <v>6.4245994980255228</v>
      </c>
      <c r="AE96" s="82"/>
      <c r="AF96" s="81">
        <v>32509653.013230018</v>
      </c>
      <c r="AG96" s="81">
        <v>2401225.3600188312</v>
      </c>
      <c r="AH96" s="81">
        <v>1403832.3893788445</v>
      </c>
      <c r="AI96" s="81">
        <v>79691716.530896813</v>
      </c>
      <c r="AJ96" s="81">
        <v>77627290.865729332</v>
      </c>
      <c r="AK96" s="81">
        <v>0</v>
      </c>
      <c r="AL96" s="81">
        <v>0</v>
      </c>
      <c r="AM96" s="81">
        <v>4568833.0523497704</v>
      </c>
      <c r="AN96" s="81">
        <v>0</v>
      </c>
      <c r="AO96" s="81">
        <v>0</v>
      </c>
      <c r="AP96" s="82"/>
      <c r="AQ96" s="81">
        <v>954</v>
      </c>
      <c r="AR96" s="81">
        <v>188</v>
      </c>
      <c r="AS96" s="81">
        <v>0</v>
      </c>
      <c r="AT96" s="81">
        <v>0</v>
      </c>
      <c r="AU96" s="81">
        <v>0</v>
      </c>
      <c r="AV96" s="81">
        <v>0</v>
      </c>
      <c r="AW96" s="81" t="s">
        <v>564</v>
      </c>
      <c r="AX96" s="82"/>
      <c r="AY96" s="81">
        <v>4043.4610000000002</v>
      </c>
      <c r="AZ96" s="81">
        <v>7995.6949999999997</v>
      </c>
      <c r="BA96" s="81">
        <v>0</v>
      </c>
      <c r="BB96" s="81">
        <v>0</v>
      </c>
      <c r="BC96" s="81">
        <v>0</v>
      </c>
      <c r="BD96" s="81">
        <v>0</v>
      </c>
      <c r="BE96" s="81" t="s">
        <v>564</v>
      </c>
      <c r="BF96" s="82"/>
      <c r="BG96" s="81">
        <v>0</v>
      </c>
      <c r="BH96" s="81">
        <v>0</v>
      </c>
      <c r="BI96" s="81">
        <v>35.502000000000002</v>
      </c>
      <c r="BJ96" s="81">
        <v>81.91</v>
      </c>
      <c r="BK96" s="81">
        <v>5.1470000000000002</v>
      </c>
      <c r="BL96" s="81">
        <v>0</v>
      </c>
      <c r="BM96" s="82"/>
      <c r="BN96" s="81">
        <v>0</v>
      </c>
      <c r="BO96" s="81">
        <v>0</v>
      </c>
      <c r="BP96" s="81">
        <v>2</v>
      </c>
      <c r="BQ96" s="81">
        <v>2</v>
      </c>
      <c r="BR96" s="81">
        <v>1</v>
      </c>
      <c r="BS96" s="81">
        <v>0</v>
      </c>
      <c r="BT96"/>
      <c r="BU96" s="80">
        <v>116.18899999999999</v>
      </c>
      <c r="BV96" s="80">
        <v>0</v>
      </c>
      <c r="BW96" s="80">
        <v>6.37</v>
      </c>
      <c r="BX96" s="80">
        <v>0</v>
      </c>
      <c r="BY96" s="80">
        <v>0</v>
      </c>
      <c r="BZ96" s="80">
        <v>0</v>
      </c>
      <c r="CA96" s="80">
        <v>0</v>
      </c>
      <c r="CB96" s="80">
        <v>0</v>
      </c>
      <c r="CC96" s="80">
        <v>0</v>
      </c>
    </row>
    <row r="97" spans="1:81">
      <c r="A97" s="80" t="s">
        <v>1836</v>
      </c>
      <c r="B97" s="80">
        <v>387</v>
      </c>
      <c r="C97" s="80">
        <v>13</v>
      </c>
      <c r="D97" s="80">
        <v>23</v>
      </c>
      <c r="E97" s="80">
        <v>2016</v>
      </c>
      <c r="F97" s="80" t="s">
        <v>92</v>
      </c>
      <c r="G97" s="80" t="s">
        <v>1823</v>
      </c>
      <c r="H97" s="80" t="s">
        <v>1824</v>
      </c>
      <c r="I97" s="177"/>
      <c r="J97" s="81">
        <v>122.27063359025877</v>
      </c>
      <c r="K97" s="81">
        <v>3.4525373638959889</v>
      </c>
      <c r="L97" s="81">
        <v>10.553011016691018</v>
      </c>
      <c r="M97" s="81">
        <v>67.897539370607873</v>
      </c>
      <c r="N97" s="81">
        <v>63.684391145983312</v>
      </c>
      <c r="O97" s="81">
        <v>32.620096285950495</v>
      </c>
      <c r="P97" s="81">
        <v>28.972558892804063</v>
      </c>
      <c r="Q97" s="81">
        <v>2.3213215953331745</v>
      </c>
      <c r="R97" s="81">
        <v>17.370029955204345</v>
      </c>
      <c r="S97" s="81">
        <v>3.5078213654932244</v>
      </c>
      <c r="T97" s="82"/>
      <c r="U97" s="81">
        <v>3133685</v>
      </c>
      <c r="V97" s="81">
        <v>1206</v>
      </c>
      <c r="W97" s="81">
        <v>226</v>
      </c>
      <c r="X97" s="81">
        <v>12926</v>
      </c>
      <c r="Y97" s="81">
        <v>15789</v>
      </c>
      <c r="Z97" s="81">
        <v>19185</v>
      </c>
      <c r="AA97" s="81">
        <v>5963</v>
      </c>
      <c r="AB97" s="81">
        <v>32865</v>
      </c>
      <c r="AC97" s="81">
        <v>2966630.1348056151</v>
      </c>
      <c r="AD97" s="81">
        <v>3.507821365493224</v>
      </c>
      <c r="AE97" s="82"/>
      <c r="AF97" s="81">
        <v>36418435.621518686</v>
      </c>
      <c r="AG97" s="81">
        <v>2232429.5162230521</v>
      </c>
      <c r="AH97" s="81">
        <v>1344605.103405131</v>
      </c>
      <c r="AI97" s="81">
        <v>79521646.410025194</v>
      </c>
      <c r="AJ97" s="81">
        <v>76411905.39261286</v>
      </c>
      <c r="AK97" s="81">
        <v>0</v>
      </c>
      <c r="AL97" s="81">
        <v>0</v>
      </c>
      <c r="AM97" s="81">
        <v>4507509.5606509261</v>
      </c>
      <c r="AN97" s="81">
        <v>0</v>
      </c>
      <c r="AO97" s="81">
        <v>0</v>
      </c>
      <c r="AP97" s="82"/>
      <c r="AQ97" s="81">
        <v>1014</v>
      </c>
      <c r="AR97" s="81">
        <v>214</v>
      </c>
      <c r="AS97" s="81">
        <v>0</v>
      </c>
      <c r="AT97" s="81">
        <v>0</v>
      </c>
      <c r="AU97" s="81">
        <v>0</v>
      </c>
      <c r="AV97" s="81">
        <v>0</v>
      </c>
      <c r="AW97" s="81" t="s">
        <v>564</v>
      </c>
      <c r="AX97" s="82"/>
      <c r="AY97" s="81">
        <v>4339.7860000000001</v>
      </c>
      <c r="AZ97" s="81">
        <v>8700.7950000000001</v>
      </c>
      <c r="BA97" s="81">
        <v>0</v>
      </c>
      <c r="BB97" s="81">
        <v>0</v>
      </c>
      <c r="BC97" s="81">
        <v>0</v>
      </c>
      <c r="BD97" s="81">
        <v>0</v>
      </c>
      <c r="BE97" s="81" t="s">
        <v>564</v>
      </c>
      <c r="BF97" s="82"/>
      <c r="BG97" s="81">
        <v>0</v>
      </c>
      <c r="BH97" s="81">
        <v>0</v>
      </c>
      <c r="BI97" s="81">
        <v>36.58</v>
      </c>
      <c r="BJ97" s="81">
        <v>85.722999999999999</v>
      </c>
      <c r="BK97" s="81">
        <v>5.1109999999999998</v>
      </c>
      <c r="BL97" s="81">
        <v>0</v>
      </c>
      <c r="BM97" s="82"/>
      <c r="BN97" s="81">
        <v>0</v>
      </c>
      <c r="BO97" s="81">
        <v>0</v>
      </c>
      <c r="BP97" s="81">
        <v>2</v>
      </c>
      <c r="BQ97" s="81">
        <v>2</v>
      </c>
      <c r="BR97" s="81">
        <v>1</v>
      </c>
      <c r="BS97" s="81">
        <v>0</v>
      </c>
      <c r="BT97"/>
      <c r="BU97" s="80">
        <v>121.44799999999999</v>
      </c>
      <c r="BV97" s="80">
        <v>0</v>
      </c>
      <c r="BW97" s="80">
        <v>5.9660000000000002</v>
      </c>
      <c r="BX97" s="80">
        <v>0</v>
      </c>
      <c r="BY97" s="80">
        <v>0</v>
      </c>
      <c r="BZ97" s="80">
        <v>0</v>
      </c>
      <c r="CA97" s="80">
        <v>0</v>
      </c>
      <c r="CB97" s="80">
        <v>0</v>
      </c>
      <c r="CC97" s="80">
        <v>0</v>
      </c>
    </row>
    <row r="98" spans="1:81">
      <c r="A98" s="80" t="s">
        <v>1837</v>
      </c>
      <c r="B98" s="80">
        <v>388</v>
      </c>
      <c r="C98" s="80">
        <v>14</v>
      </c>
      <c r="D98" s="80">
        <v>23</v>
      </c>
      <c r="E98" s="80">
        <v>2017</v>
      </c>
      <c r="F98" s="80" t="s">
        <v>71</v>
      </c>
      <c r="G98" s="80" t="s">
        <v>1823</v>
      </c>
      <c r="H98" s="80" t="s">
        <v>1824</v>
      </c>
      <c r="I98" s="177"/>
      <c r="J98" s="81">
        <v>105.37871089739127</v>
      </c>
      <c r="K98" s="81">
        <v>3.9036659551656281</v>
      </c>
      <c r="L98" s="81">
        <v>9.6853728523662497</v>
      </c>
      <c r="M98" s="81">
        <v>65.919182242467926</v>
      </c>
      <c r="N98" s="81">
        <v>64.298351480763401</v>
      </c>
      <c r="O98" s="81">
        <v>32.119592432743097</v>
      </c>
      <c r="P98" s="81">
        <v>28.455899965018972</v>
      </c>
      <c r="Q98" s="81">
        <v>2.2200446157625771</v>
      </c>
      <c r="R98" s="81">
        <v>16.988765520749997</v>
      </c>
      <c r="S98" s="81">
        <v>3.440933189737474</v>
      </c>
      <c r="T98" s="82"/>
      <c r="U98" s="81">
        <v>2908922</v>
      </c>
      <c r="V98" s="81">
        <v>1206</v>
      </c>
      <c r="W98" s="81">
        <v>226</v>
      </c>
      <c r="X98" s="81">
        <v>12926</v>
      </c>
      <c r="Y98" s="81">
        <v>15781</v>
      </c>
      <c r="Z98" s="81">
        <v>19204</v>
      </c>
      <c r="AA98" s="81">
        <v>5894</v>
      </c>
      <c r="AB98" s="81">
        <v>32504</v>
      </c>
      <c r="AC98" s="81">
        <v>2959085.9999999991</v>
      </c>
      <c r="AD98" s="81">
        <v>3.440933189737474</v>
      </c>
      <c r="AE98" s="82"/>
      <c r="AF98" s="81">
        <v>31353388.37900991</v>
      </c>
      <c r="AG98" s="81">
        <v>2795888.1435830961</v>
      </c>
      <c r="AH98" s="81">
        <v>1624857.0287149339</v>
      </c>
      <c r="AI98" s="81">
        <v>81610990.769112527</v>
      </c>
      <c r="AJ98" s="81">
        <v>80123832.942485213</v>
      </c>
      <c r="AK98" s="81">
        <v>0</v>
      </c>
      <c r="AL98" s="81">
        <v>0</v>
      </c>
      <c r="AM98" s="81">
        <v>4464973.1382301468</v>
      </c>
      <c r="AN98" s="81">
        <v>0</v>
      </c>
      <c r="AO98" s="81">
        <v>0</v>
      </c>
      <c r="AP98" s="82"/>
      <c r="AQ98" s="81">
        <v>1056</v>
      </c>
      <c r="AR98" s="81">
        <v>225</v>
      </c>
      <c r="AS98" s="81">
        <v>0</v>
      </c>
      <c r="AT98" s="81">
        <v>0</v>
      </c>
      <c r="AU98" s="81">
        <v>0</v>
      </c>
      <c r="AV98" s="81">
        <v>0</v>
      </c>
      <c r="AW98" s="81" t="s">
        <v>564</v>
      </c>
      <c r="AX98" s="82"/>
      <c r="AY98" s="81">
        <v>4545.5379999999996</v>
      </c>
      <c r="AZ98" s="81">
        <v>19950.794999999998</v>
      </c>
      <c r="BA98" s="81">
        <v>0</v>
      </c>
      <c r="BB98" s="81">
        <v>0</v>
      </c>
      <c r="BC98" s="81">
        <v>0</v>
      </c>
      <c r="BD98" s="81">
        <v>0</v>
      </c>
      <c r="BE98" s="81" t="s">
        <v>564</v>
      </c>
      <c r="BF98" s="82"/>
      <c r="BG98" s="81">
        <v>0</v>
      </c>
      <c r="BH98" s="81">
        <v>0</v>
      </c>
      <c r="BI98" s="81">
        <v>35.923999999999999</v>
      </c>
      <c r="BJ98" s="81">
        <v>87.695999999999998</v>
      </c>
      <c r="BK98" s="81">
        <v>5.1890000000000001</v>
      </c>
      <c r="BL98" s="81">
        <v>0</v>
      </c>
      <c r="BM98" s="82"/>
      <c r="BN98" s="81">
        <v>0</v>
      </c>
      <c r="BO98" s="81">
        <v>0</v>
      </c>
      <c r="BP98" s="81">
        <v>2</v>
      </c>
      <c r="BQ98" s="81">
        <v>2</v>
      </c>
      <c r="BR98" s="81">
        <v>1</v>
      </c>
      <c r="BS98" s="81">
        <v>0</v>
      </c>
      <c r="BT98"/>
      <c r="BU98" s="80">
        <v>123.45</v>
      </c>
      <c r="BV98" s="80">
        <v>0</v>
      </c>
      <c r="BW98" s="80">
        <v>5.359</v>
      </c>
      <c r="BX98" s="80">
        <v>0</v>
      </c>
      <c r="BY98" s="80">
        <v>0</v>
      </c>
      <c r="BZ98" s="80">
        <v>0</v>
      </c>
      <c r="CA98" s="80">
        <v>0</v>
      </c>
      <c r="CB98" s="80">
        <v>0</v>
      </c>
      <c r="CC98" s="80">
        <v>0</v>
      </c>
    </row>
    <row r="99" spans="1:81">
      <c r="A99" s="80" t="s">
        <v>1838</v>
      </c>
      <c r="B99" s="80">
        <v>389</v>
      </c>
      <c r="C99" s="80">
        <v>15</v>
      </c>
      <c r="D99" s="80">
        <v>23</v>
      </c>
      <c r="E99" s="80">
        <v>2018</v>
      </c>
      <c r="F99" s="80" t="s">
        <v>93</v>
      </c>
      <c r="G99" s="80" t="s">
        <v>1823</v>
      </c>
      <c r="H99" s="80" t="s">
        <v>1824</v>
      </c>
      <c r="I99" s="177"/>
      <c r="J99" s="81">
        <v>106.32359381063051</v>
      </c>
      <c r="K99" s="81">
        <v>3.2605832736547407</v>
      </c>
      <c r="L99" s="81">
        <v>8.8181507460281434</v>
      </c>
      <c r="M99" s="81">
        <v>58.574370999169581</v>
      </c>
      <c r="N99" s="81">
        <v>58.669339817130577</v>
      </c>
      <c r="O99" s="81">
        <v>31.480030673474584</v>
      </c>
      <c r="P99" s="81">
        <v>27.933648924142933</v>
      </c>
      <c r="Q99" s="81">
        <v>2.030110832877416</v>
      </c>
      <c r="R99" s="81">
        <v>16.478271047744176</v>
      </c>
      <c r="S99" s="81">
        <v>2.5088182240844774</v>
      </c>
      <c r="T99" s="82"/>
      <c r="U99" s="81">
        <v>3288212</v>
      </c>
      <c r="V99" s="81">
        <v>1206</v>
      </c>
      <c r="W99" s="81">
        <v>226</v>
      </c>
      <c r="X99" s="81">
        <v>12926</v>
      </c>
      <c r="Y99" s="81">
        <v>15715</v>
      </c>
      <c r="Z99" s="81">
        <v>19182</v>
      </c>
      <c r="AA99" s="81">
        <v>5844</v>
      </c>
      <c r="AB99" s="81">
        <v>32031</v>
      </c>
      <c r="AC99" s="81">
        <v>2858920</v>
      </c>
      <c r="AD99" s="81">
        <v>2.508818224084477</v>
      </c>
      <c r="AE99" s="82"/>
      <c r="AF99" s="81">
        <v>33076609.532009229</v>
      </c>
      <c r="AG99" s="81">
        <v>2105880.9998279698</v>
      </c>
      <c r="AH99" s="81">
        <v>1511067.8891633949</v>
      </c>
      <c r="AI99" s="81">
        <v>74123421.683444947</v>
      </c>
      <c r="AJ99" s="81">
        <v>79890529.136525601</v>
      </c>
      <c r="AK99" s="81">
        <v>0</v>
      </c>
      <c r="AL99" s="81">
        <v>0</v>
      </c>
      <c r="AM99" s="81">
        <v>4409102.7272048248</v>
      </c>
      <c r="AN99" s="81">
        <v>0</v>
      </c>
      <c r="AO99" s="81">
        <v>0</v>
      </c>
      <c r="AP99" s="82"/>
      <c r="AQ99" s="81">
        <v>1098</v>
      </c>
      <c r="AR99" s="81">
        <v>243</v>
      </c>
      <c r="AS99" s="81">
        <v>0</v>
      </c>
      <c r="AT99" s="81">
        <v>0</v>
      </c>
      <c r="AU99" s="81">
        <v>0</v>
      </c>
      <c r="AV99" s="81">
        <v>0</v>
      </c>
      <c r="AW99" s="81" t="s">
        <v>564</v>
      </c>
      <c r="AX99" s="82"/>
      <c r="AY99" s="81">
        <v>4762.6579999999976</v>
      </c>
      <c r="AZ99" s="81">
        <v>20478.794999999998</v>
      </c>
      <c r="BA99" s="81">
        <v>0</v>
      </c>
      <c r="BB99" s="81">
        <v>0</v>
      </c>
      <c r="BC99" s="81">
        <v>0</v>
      </c>
      <c r="BD99" s="81">
        <v>0</v>
      </c>
      <c r="BE99" s="81" t="s">
        <v>564</v>
      </c>
      <c r="BF99" s="82"/>
      <c r="BG99" s="81">
        <v>0</v>
      </c>
      <c r="BH99" s="81">
        <v>0</v>
      </c>
      <c r="BI99" s="81">
        <v>35.749000000000002</v>
      </c>
      <c r="BJ99" s="81">
        <v>88.739000000000004</v>
      </c>
      <c r="BK99" s="81">
        <v>4.915</v>
      </c>
      <c r="BL99" s="81">
        <v>0</v>
      </c>
      <c r="BM99" s="82"/>
      <c r="BN99" s="81">
        <v>0</v>
      </c>
      <c r="BO99" s="81">
        <v>0</v>
      </c>
      <c r="BP99" s="81">
        <v>2</v>
      </c>
      <c r="BQ99" s="81">
        <v>2</v>
      </c>
      <c r="BR99" s="81">
        <v>1</v>
      </c>
      <c r="BS99" s="81">
        <v>0</v>
      </c>
      <c r="BT99"/>
      <c r="BU99" s="80">
        <v>124.24299999999999</v>
      </c>
      <c r="BV99" s="80">
        <v>0</v>
      </c>
      <c r="BW99" s="80">
        <v>5.16</v>
      </c>
      <c r="BX99" s="80">
        <v>0</v>
      </c>
      <c r="BY99" s="80">
        <v>0</v>
      </c>
      <c r="BZ99" s="80">
        <v>0</v>
      </c>
      <c r="CA99" s="80">
        <v>0</v>
      </c>
      <c r="CB99" s="80">
        <v>0</v>
      </c>
      <c r="CC99" s="80">
        <v>0</v>
      </c>
    </row>
    <row r="100" spans="1:81">
      <c r="A100" s="80" t="s">
        <v>1839</v>
      </c>
      <c r="B100" s="80">
        <v>390</v>
      </c>
      <c r="C100" s="80">
        <v>16</v>
      </c>
      <c r="D100" s="80">
        <v>23</v>
      </c>
      <c r="E100" s="80">
        <v>2019</v>
      </c>
      <c r="F100" s="80" t="s">
        <v>73</v>
      </c>
      <c r="G100" s="80" t="s">
        <v>1823</v>
      </c>
      <c r="H100" s="80" t="s">
        <v>1824</v>
      </c>
      <c r="I100" s="177"/>
      <c r="J100" s="81">
        <v>93.047719349222021</v>
      </c>
      <c r="K100" s="81">
        <v>3.2950290156447326</v>
      </c>
      <c r="L100" s="81">
        <v>8.8238061759685404</v>
      </c>
      <c r="M100" s="81">
        <v>52.823947333793285</v>
      </c>
      <c r="N100" s="81">
        <v>46.838647638667268</v>
      </c>
      <c r="O100" s="81">
        <v>30.544579902515768</v>
      </c>
      <c r="P100" s="81">
        <v>27.556750006862394</v>
      </c>
      <c r="Q100" s="81">
        <v>1.9521575691442437</v>
      </c>
      <c r="R100" s="81">
        <v>16.708030357717849</v>
      </c>
      <c r="S100" s="81">
        <v>5.5380972460871885</v>
      </c>
      <c r="T100" s="82"/>
      <c r="U100" s="81">
        <v>3142068</v>
      </c>
      <c r="V100" s="81">
        <v>1206</v>
      </c>
      <c r="W100" s="81">
        <v>226</v>
      </c>
      <c r="X100" s="81">
        <v>12926</v>
      </c>
      <c r="Y100" s="81">
        <v>15664</v>
      </c>
      <c r="Z100" s="81">
        <v>19123</v>
      </c>
      <c r="AA100" s="81">
        <v>5722</v>
      </c>
      <c r="AB100" s="81">
        <v>31635</v>
      </c>
      <c r="AC100" s="81">
        <v>2946261</v>
      </c>
      <c r="AD100" s="81">
        <v>5.5380972460871876</v>
      </c>
      <c r="AE100" s="82"/>
      <c r="AF100" s="81">
        <v>30866755.014748361</v>
      </c>
      <c r="AG100" s="81">
        <v>2568308.4717629449</v>
      </c>
      <c r="AH100" s="81">
        <v>1641885.7311378871</v>
      </c>
      <c r="AI100" s="81">
        <v>74153845.350306183</v>
      </c>
      <c r="AJ100" s="81">
        <v>68512601.808112517</v>
      </c>
      <c r="AK100" s="81">
        <v>0</v>
      </c>
      <c r="AL100" s="81">
        <v>0</v>
      </c>
      <c r="AM100" s="81">
        <v>4308448.8518475043</v>
      </c>
      <c r="AN100" s="81">
        <v>0</v>
      </c>
      <c r="AO100" s="81">
        <v>0</v>
      </c>
      <c r="AP100" s="82"/>
      <c r="AQ100" s="81">
        <v>1135</v>
      </c>
      <c r="AR100" s="81">
        <v>270</v>
      </c>
      <c r="AS100" s="81">
        <v>0</v>
      </c>
      <c r="AT100" s="81">
        <v>0</v>
      </c>
      <c r="AU100" s="81">
        <v>0</v>
      </c>
      <c r="AV100" s="81">
        <v>0</v>
      </c>
      <c r="AW100" s="81" t="s">
        <v>564</v>
      </c>
      <c r="AX100" s="82"/>
      <c r="AY100" s="81">
        <v>4966.5300000000007</v>
      </c>
      <c r="AZ100" s="81">
        <v>22039.895</v>
      </c>
      <c r="BA100" s="81">
        <v>0</v>
      </c>
      <c r="BB100" s="81">
        <v>0</v>
      </c>
      <c r="BC100" s="81">
        <v>0</v>
      </c>
      <c r="BD100" s="81">
        <v>0</v>
      </c>
      <c r="BE100" s="81" t="s">
        <v>564</v>
      </c>
      <c r="BF100" s="82"/>
      <c r="BG100" s="81">
        <v>0</v>
      </c>
      <c r="BH100" s="81">
        <v>0</v>
      </c>
      <c r="BI100" s="81">
        <v>36.158000000000001</v>
      </c>
      <c r="BJ100" s="81">
        <v>89.668000000000006</v>
      </c>
      <c r="BK100" s="81">
        <v>4.7460000000000004</v>
      </c>
      <c r="BL100" s="81">
        <v>0</v>
      </c>
      <c r="BM100" s="82"/>
      <c r="BN100" s="81">
        <v>0</v>
      </c>
      <c r="BO100" s="81">
        <v>0</v>
      </c>
      <c r="BP100" s="81">
        <v>2</v>
      </c>
      <c r="BQ100" s="81">
        <v>2</v>
      </c>
      <c r="BR100" s="81">
        <v>1</v>
      </c>
      <c r="BS100" s="81">
        <v>0</v>
      </c>
      <c r="BT100"/>
      <c r="BU100" s="80">
        <v>124.19499999999999</v>
      </c>
      <c r="BV100" s="80">
        <v>0</v>
      </c>
      <c r="BW100" s="80">
        <v>6.3769999999999998</v>
      </c>
      <c r="BX100" s="80">
        <v>0</v>
      </c>
      <c r="BY100" s="80">
        <v>0</v>
      </c>
      <c r="BZ100" s="80">
        <v>0</v>
      </c>
      <c r="CA100" s="80">
        <v>0</v>
      </c>
      <c r="CB100" s="80">
        <v>0</v>
      </c>
      <c r="CC100" s="80">
        <v>0</v>
      </c>
    </row>
    <row r="101" spans="1:81">
      <c r="A101" s="80" t="s">
        <v>1840</v>
      </c>
      <c r="B101" s="80">
        <v>391</v>
      </c>
      <c r="C101" s="80">
        <v>17</v>
      </c>
      <c r="D101" s="80">
        <v>23</v>
      </c>
      <c r="E101" s="80">
        <v>2020</v>
      </c>
      <c r="F101" s="80" t="s">
        <v>218</v>
      </c>
      <c r="G101" s="80" t="s">
        <v>1823</v>
      </c>
      <c r="H101" s="80" t="s">
        <v>1824</v>
      </c>
      <c r="I101" s="177"/>
      <c r="J101" s="81">
        <v>98.652007059130028</v>
      </c>
      <c r="K101" s="81">
        <v>3.6930676993680827</v>
      </c>
      <c r="L101" s="81">
        <v>7.8222027307071516</v>
      </c>
      <c r="M101" s="81">
        <v>47.530153503193944</v>
      </c>
      <c r="N101" s="81">
        <v>50.376753867583467</v>
      </c>
      <c r="O101" s="81">
        <v>26.646620520731499</v>
      </c>
      <c r="P101" s="81">
        <v>25.327796559749721</v>
      </c>
      <c r="Q101" s="81">
        <v>1.8329880984996807</v>
      </c>
      <c r="R101" s="81">
        <v>16.21440834620558</v>
      </c>
      <c r="S101" s="81">
        <v>3.9702117890700568</v>
      </c>
      <c r="T101" s="82"/>
      <c r="U101" s="81">
        <v>3134122</v>
      </c>
      <c r="V101" s="81">
        <v>1233</v>
      </c>
      <c r="W101" s="81">
        <v>211</v>
      </c>
      <c r="X101" s="81">
        <v>12660</v>
      </c>
      <c r="Y101" s="81">
        <v>15529</v>
      </c>
      <c r="Z101" s="81">
        <v>19041</v>
      </c>
      <c r="AA101" s="81">
        <v>5714</v>
      </c>
      <c r="AB101" s="81">
        <v>31087</v>
      </c>
      <c r="AC101" s="81">
        <v>2874133.0000000005</v>
      </c>
      <c r="AD101" s="81">
        <v>3.9702117890700568</v>
      </c>
      <c r="AE101" s="82"/>
      <c r="AF101" s="81">
        <v>33591095.407102607</v>
      </c>
      <c r="AG101" s="81">
        <v>2845637.5498734685</v>
      </c>
      <c r="AH101" s="81">
        <v>1512037.7072493569</v>
      </c>
      <c r="AI101" s="81">
        <v>68958310.935007244</v>
      </c>
      <c r="AJ101" s="81">
        <v>74468695.766677678</v>
      </c>
      <c r="AK101" s="81"/>
      <c r="AL101" s="81"/>
      <c r="AM101" s="81">
        <v>4057198.883773685</v>
      </c>
      <c r="AN101" s="81"/>
      <c r="AO101" s="81"/>
      <c r="AP101" s="82"/>
      <c r="AQ101" s="81">
        <v>1166</v>
      </c>
      <c r="AR101" s="81">
        <v>297</v>
      </c>
      <c r="AS101" s="81">
        <v>0</v>
      </c>
      <c r="AT101" s="81">
        <v>1</v>
      </c>
      <c r="AU101" s="81">
        <v>0</v>
      </c>
      <c r="AV101" s="81">
        <v>0</v>
      </c>
      <c r="AW101" s="81">
        <v>0</v>
      </c>
      <c r="AX101" s="82"/>
      <c r="AY101" s="81">
        <v>5156.8810000000012</v>
      </c>
      <c r="AZ101" s="81">
        <v>53103.094999999958</v>
      </c>
      <c r="BA101" s="81">
        <v>0</v>
      </c>
      <c r="BB101" s="81">
        <v>27</v>
      </c>
      <c r="BC101" s="81">
        <v>0</v>
      </c>
      <c r="BD101" s="81">
        <v>0</v>
      </c>
      <c r="BE101" s="81">
        <v>0</v>
      </c>
      <c r="BF101" s="82"/>
      <c r="BG101" s="81">
        <v>0</v>
      </c>
      <c r="BH101" s="81">
        <v>0</v>
      </c>
      <c r="BI101" s="81">
        <v>27.652999999999999</v>
      </c>
      <c r="BJ101" s="81">
        <v>85.885000000000005</v>
      </c>
      <c r="BK101" s="81">
        <v>4.28</v>
      </c>
      <c r="BL101" s="81">
        <v>0</v>
      </c>
      <c r="BM101" s="82"/>
      <c r="BN101" s="81">
        <v>0</v>
      </c>
      <c r="BO101" s="81">
        <v>0</v>
      </c>
      <c r="BP101" s="81">
        <v>2</v>
      </c>
      <c r="BQ101" s="81">
        <v>2</v>
      </c>
      <c r="BR101" s="81">
        <v>1</v>
      </c>
      <c r="BS101" s="81">
        <v>0</v>
      </c>
      <c r="BT101"/>
      <c r="BU101" s="80">
        <v>117.818</v>
      </c>
      <c r="BV101" s="80">
        <v>0</v>
      </c>
      <c r="BW101" s="80">
        <v>0</v>
      </c>
      <c r="BX101" s="80">
        <v>0</v>
      </c>
      <c r="BY101" s="80">
        <v>0</v>
      </c>
      <c r="BZ101" s="80">
        <v>0</v>
      </c>
      <c r="CA101" s="80">
        <v>0</v>
      </c>
      <c r="CB101" s="80">
        <v>0</v>
      </c>
      <c r="CC101" s="80">
        <v>0</v>
      </c>
    </row>
    <row r="102" spans="1:81">
      <c r="A102" s="80" t="s">
        <v>1841</v>
      </c>
      <c r="B102" s="80">
        <v>391</v>
      </c>
      <c r="C102" s="80">
        <v>18</v>
      </c>
      <c r="D102" s="80">
        <v>23</v>
      </c>
      <c r="E102" s="80">
        <v>2021</v>
      </c>
      <c r="F102" s="80" t="s">
        <v>75</v>
      </c>
      <c r="G102" s="174" t="s">
        <v>1823</v>
      </c>
      <c r="H102" s="80" t="s">
        <v>1824</v>
      </c>
      <c r="I102" s="177"/>
      <c r="J102" s="81">
        <v>72.406289073559719</v>
      </c>
      <c r="K102" s="81">
        <v>4.2845401028100252</v>
      </c>
      <c r="L102" s="81">
        <v>7.0613830362296834</v>
      </c>
      <c r="M102" s="81">
        <v>51.033119235569337</v>
      </c>
      <c r="N102" s="81">
        <v>51.276528092962032</v>
      </c>
      <c r="O102" s="81">
        <v>25.678626097688198</v>
      </c>
      <c r="P102" s="81">
        <v>25.985433859649778</v>
      </c>
      <c r="Q102" s="81">
        <v>1.8229422348426201</v>
      </c>
      <c r="R102" s="81">
        <v>16.660785739469535</v>
      </c>
      <c r="S102" s="81">
        <v>4.1206393195781654</v>
      </c>
      <c r="T102" s="82"/>
      <c r="U102" s="81">
        <v>2425128</v>
      </c>
      <c r="V102" s="81">
        <v>1233</v>
      </c>
      <c r="W102" s="81">
        <v>211</v>
      </c>
      <c r="X102" s="81">
        <v>12660</v>
      </c>
      <c r="Y102" s="81">
        <v>15421</v>
      </c>
      <c r="Z102" s="81">
        <v>18894</v>
      </c>
      <c r="AA102" s="81">
        <v>5717</v>
      </c>
      <c r="AB102" s="81">
        <v>30550</v>
      </c>
      <c r="AC102" s="81">
        <v>2862485</v>
      </c>
      <c r="AD102" s="81">
        <v>4.1206393195781654</v>
      </c>
      <c r="AE102" s="82"/>
      <c r="AF102" s="81">
        <v>23053284.40289066</v>
      </c>
      <c r="AG102" s="81">
        <v>3192853.4511236297</v>
      </c>
      <c r="AH102" s="81">
        <v>1255291.4756222339</v>
      </c>
      <c r="AI102" s="81">
        <v>75308693.1055848</v>
      </c>
      <c r="AJ102" s="81">
        <v>76714033.425791487</v>
      </c>
      <c r="AK102" s="81">
        <v>0</v>
      </c>
      <c r="AL102" s="81">
        <v>0</v>
      </c>
      <c r="AM102" s="81">
        <v>4010111.7725283792</v>
      </c>
      <c r="AN102" s="81">
        <v>0</v>
      </c>
      <c r="AO102" s="81">
        <v>0</v>
      </c>
      <c r="AP102" s="82"/>
      <c r="AQ102" s="81">
        <v>1206</v>
      </c>
      <c r="AR102" s="81">
        <v>320</v>
      </c>
      <c r="AS102" s="81">
        <v>0</v>
      </c>
      <c r="AT102" s="81">
        <v>1</v>
      </c>
      <c r="AU102" s="81">
        <v>0</v>
      </c>
      <c r="AV102" s="81">
        <v>0</v>
      </c>
      <c r="AW102" s="81"/>
      <c r="AX102" s="82"/>
      <c r="AY102" s="81">
        <v>5363.6510000000017</v>
      </c>
      <c r="AZ102" s="81">
        <v>54814.494999999959</v>
      </c>
      <c r="BA102" s="81">
        <v>0</v>
      </c>
      <c r="BB102" s="81">
        <v>27</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1842</v>
      </c>
      <c r="B103" s="80">
        <v>391</v>
      </c>
      <c r="C103" s="80">
        <v>19</v>
      </c>
      <c r="D103" s="80">
        <v>23</v>
      </c>
      <c r="E103" s="80">
        <v>2022</v>
      </c>
      <c r="F103" s="80" t="s">
        <v>568</v>
      </c>
      <c r="G103" s="174" t="s">
        <v>1823</v>
      </c>
      <c r="H103" s="80" t="s">
        <v>1824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1261</v>
      </c>
      <c r="AR103" s="81">
        <v>340</v>
      </c>
      <c r="AS103" s="81">
        <v>0</v>
      </c>
      <c r="AT103" s="81">
        <v>1</v>
      </c>
      <c r="AU103" s="81">
        <v>0</v>
      </c>
      <c r="AV103" s="81">
        <v>0</v>
      </c>
      <c r="AW103" s="81"/>
      <c r="AX103" s="82"/>
      <c r="AY103" s="81">
        <v>5718.3010000000022</v>
      </c>
      <c r="AZ103" s="81">
        <v>106653.59499999996</v>
      </c>
      <c r="BA103" s="81">
        <v>0</v>
      </c>
      <c r="BB103" s="81">
        <v>27</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1843</v>
      </c>
      <c r="B104" s="80">
        <v>256</v>
      </c>
      <c r="C104" s="80">
        <v>1</v>
      </c>
      <c r="D104" s="80">
        <v>16</v>
      </c>
      <c r="E104" s="80">
        <v>1990</v>
      </c>
      <c r="F104" s="80" t="s">
        <v>562</v>
      </c>
      <c r="G104" s="80" t="s">
        <v>1638</v>
      </c>
      <c r="H104" s="80" t="s">
        <v>1639</v>
      </c>
      <c r="I104" s="177"/>
      <c r="J104" s="81">
        <v>55.007360104646359</v>
      </c>
      <c r="K104" s="81">
        <v>6.1291273046392414</v>
      </c>
      <c r="L104" s="81">
        <v>7.9740245090341926</v>
      </c>
      <c r="M104" s="81">
        <v>16.812947498387828</v>
      </c>
      <c r="N104" s="81">
        <v>50.468865250599976</v>
      </c>
      <c r="O104" s="81">
        <v>25.323860611012467</v>
      </c>
      <c r="P104" s="81">
        <v>54.177920023861546</v>
      </c>
      <c r="Q104" s="81">
        <v>2.6913880608863434</v>
      </c>
      <c r="R104" s="81">
        <v>0</v>
      </c>
      <c r="S104" s="81">
        <v>3.093681194984331</v>
      </c>
      <c r="T104" s="82"/>
      <c r="U104" s="81">
        <v>1167217</v>
      </c>
      <c r="V104" s="81">
        <v>1889</v>
      </c>
      <c r="W104" s="81">
        <v>105</v>
      </c>
      <c r="X104" s="81">
        <v>6989</v>
      </c>
      <c r="Y104" s="81">
        <v>11083</v>
      </c>
      <c r="Z104" s="81">
        <v>10416</v>
      </c>
      <c r="AA104" s="81">
        <v>13155</v>
      </c>
      <c r="AB104" s="81">
        <v>43699</v>
      </c>
      <c r="AC104" s="81">
        <v>0</v>
      </c>
      <c r="AD104" s="81">
        <v>3.093681194984331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1844</v>
      </c>
      <c r="B105" s="80">
        <v>257</v>
      </c>
      <c r="C105" s="80">
        <v>2</v>
      </c>
      <c r="D105" s="80">
        <v>16</v>
      </c>
      <c r="E105" s="80">
        <v>2005</v>
      </c>
      <c r="F105" s="80" t="s">
        <v>565</v>
      </c>
      <c r="G105" s="80" t="s">
        <v>1638</v>
      </c>
      <c r="H105" s="80" t="s">
        <v>1639</v>
      </c>
      <c r="I105" s="177"/>
      <c r="J105" s="81">
        <v>25.310092579816921</v>
      </c>
      <c r="K105" s="81">
        <v>4.8573245460976517</v>
      </c>
      <c r="L105" s="81">
        <v>16.410825047970203</v>
      </c>
      <c r="M105" s="81">
        <v>37.127121463662647</v>
      </c>
      <c r="N105" s="81">
        <v>86.515906851029087</v>
      </c>
      <c r="O105" s="81">
        <v>41.181508246019177</v>
      </c>
      <c r="P105" s="81">
        <v>60.313790115362444</v>
      </c>
      <c r="Q105" s="81">
        <v>2.3423936482452703</v>
      </c>
      <c r="R105" s="81">
        <v>0</v>
      </c>
      <c r="S105" s="81">
        <v>1.2972501461617272</v>
      </c>
      <c r="T105" s="82"/>
      <c r="U105" s="81">
        <v>632065</v>
      </c>
      <c r="V105" s="81">
        <v>1637</v>
      </c>
      <c r="W105" s="81">
        <v>168</v>
      </c>
      <c r="X105" s="81">
        <v>6172</v>
      </c>
      <c r="Y105" s="81">
        <v>13200</v>
      </c>
      <c r="Z105" s="81">
        <v>19601</v>
      </c>
      <c r="AA105" s="81">
        <v>11994</v>
      </c>
      <c r="AB105" s="81">
        <v>39759</v>
      </c>
      <c r="AC105" s="81">
        <v>0</v>
      </c>
      <c r="AD105" s="81">
        <v>1.2972501461617272</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1845</v>
      </c>
      <c r="B106" s="80">
        <v>258</v>
      </c>
      <c r="C106" s="80">
        <v>3</v>
      </c>
      <c r="D106" s="80">
        <v>16</v>
      </c>
      <c r="E106" s="80">
        <v>2006</v>
      </c>
      <c r="F106" s="80" t="s">
        <v>566</v>
      </c>
      <c r="G106" s="80" t="s">
        <v>1638</v>
      </c>
      <c r="H106" s="80" t="s">
        <v>1639</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1846</v>
      </c>
      <c r="B107" s="80">
        <v>259</v>
      </c>
      <c r="C107" s="80">
        <v>4</v>
      </c>
      <c r="D107" s="80">
        <v>16</v>
      </c>
      <c r="E107" s="80">
        <v>2007</v>
      </c>
      <c r="F107" s="80" t="s">
        <v>567</v>
      </c>
      <c r="G107" s="80" t="s">
        <v>1638</v>
      </c>
      <c r="H107" s="80" t="s">
        <v>1639</v>
      </c>
      <c r="I107" s="177"/>
      <c r="J107" s="81">
        <v>15.308379266501358</v>
      </c>
      <c r="K107" s="81">
        <v>4.7126148680494291</v>
      </c>
      <c r="L107" s="81">
        <v>13.820825413885395</v>
      </c>
      <c r="M107" s="81">
        <v>40.285600216401875</v>
      </c>
      <c r="N107" s="81">
        <v>75.425933427459228</v>
      </c>
      <c r="O107" s="81">
        <v>38.337377333944666</v>
      </c>
      <c r="P107" s="81">
        <v>58.418376134836251</v>
      </c>
      <c r="Q107" s="81">
        <v>2.4027112737940985</v>
      </c>
      <c r="R107" s="81">
        <v>0</v>
      </c>
      <c r="S107" s="81">
        <v>0.86081204693834756</v>
      </c>
      <c r="T107" s="82"/>
      <c r="U107" s="81">
        <v>594073</v>
      </c>
      <c r="V107" s="81">
        <v>1482</v>
      </c>
      <c r="W107" s="81">
        <v>164</v>
      </c>
      <c r="X107" s="81">
        <v>8719</v>
      </c>
      <c r="Y107" s="81">
        <v>13367</v>
      </c>
      <c r="Z107" s="81">
        <v>18969</v>
      </c>
      <c r="AA107" s="81">
        <v>11440</v>
      </c>
      <c r="AB107" s="81">
        <v>38626</v>
      </c>
      <c r="AC107" s="81">
        <v>0</v>
      </c>
      <c r="AD107" s="81">
        <v>0.86081204693834756</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1847</v>
      </c>
      <c r="B108" s="80">
        <v>260</v>
      </c>
      <c r="C108" s="80">
        <v>5</v>
      </c>
      <c r="D108" s="80">
        <v>16</v>
      </c>
      <c r="E108" s="80">
        <v>2008</v>
      </c>
      <c r="F108" s="80" t="s">
        <v>84</v>
      </c>
      <c r="G108" s="80" t="s">
        <v>1638</v>
      </c>
      <c r="H108" s="80" t="s">
        <v>1639</v>
      </c>
      <c r="I108" s="177"/>
      <c r="J108" s="81">
        <v>14.742719570817119</v>
      </c>
      <c r="K108" s="81">
        <v>3.3973126187356133</v>
      </c>
      <c r="L108" s="81">
        <v>12.291702626613597</v>
      </c>
      <c r="M108" s="81">
        <v>42.461087194379864</v>
      </c>
      <c r="N108" s="81">
        <v>71.986081972593567</v>
      </c>
      <c r="O108" s="81">
        <v>36.935897250962626</v>
      </c>
      <c r="P108" s="81">
        <v>56.709380209724614</v>
      </c>
      <c r="Q108" s="81">
        <v>2.3329623756832745</v>
      </c>
      <c r="R108" s="81">
        <v>0</v>
      </c>
      <c r="S108" s="81">
        <v>0.87151171967599972</v>
      </c>
      <c r="T108" s="82"/>
      <c r="U108" s="81">
        <v>627367</v>
      </c>
      <c r="V108" s="81">
        <v>1482</v>
      </c>
      <c r="W108" s="81">
        <v>164</v>
      </c>
      <c r="X108" s="81">
        <v>8719</v>
      </c>
      <c r="Y108" s="81">
        <v>13414</v>
      </c>
      <c r="Z108" s="81">
        <v>18917</v>
      </c>
      <c r="AA108" s="81">
        <v>11118</v>
      </c>
      <c r="AB108" s="81">
        <v>38121</v>
      </c>
      <c r="AC108" s="81">
        <v>0</v>
      </c>
      <c r="AD108" s="81">
        <v>0.87151171967599972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1848</v>
      </c>
      <c r="B109" s="80">
        <v>261</v>
      </c>
      <c r="C109" s="80">
        <v>6</v>
      </c>
      <c r="D109" s="80">
        <v>16</v>
      </c>
      <c r="E109" s="80">
        <v>2009</v>
      </c>
      <c r="F109" s="80" t="s">
        <v>85</v>
      </c>
      <c r="G109" s="80" t="s">
        <v>1638</v>
      </c>
      <c r="H109" s="80" t="s">
        <v>1639</v>
      </c>
      <c r="I109" s="177"/>
      <c r="J109" s="81">
        <v>13.120031905249096</v>
      </c>
      <c r="K109" s="81">
        <v>3.0854981989699488</v>
      </c>
      <c r="L109" s="81">
        <v>12.18312288782878</v>
      </c>
      <c r="M109" s="81">
        <v>40.791894008226997</v>
      </c>
      <c r="N109" s="81">
        <v>73.92238838786237</v>
      </c>
      <c r="O109" s="81">
        <v>37.444283793314746</v>
      </c>
      <c r="P109" s="81">
        <v>53.972347069830775</v>
      </c>
      <c r="Q109" s="81">
        <v>2.1977262092616452</v>
      </c>
      <c r="R109" s="81">
        <v>0</v>
      </c>
      <c r="S109" s="81">
        <v>0.64742990998477312</v>
      </c>
      <c r="T109" s="82"/>
      <c r="U109" s="81">
        <v>527348</v>
      </c>
      <c r="V109" s="81">
        <v>1399</v>
      </c>
      <c r="W109" s="81">
        <v>204</v>
      </c>
      <c r="X109" s="81">
        <v>8567</v>
      </c>
      <c r="Y109" s="81">
        <v>13489</v>
      </c>
      <c r="Z109" s="81">
        <v>18929</v>
      </c>
      <c r="AA109" s="81">
        <v>10863</v>
      </c>
      <c r="AB109" s="81">
        <v>37698</v>
      </c>
      <c r="AC109" s="81">
        <v>0</v>
      </c>
      <c r="AD109" s="81">
        <v>0.64742990998477312</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18.527000000000001</v>
      </c>
      <c r="BL109" s="81">
        <v>0</v>
      </c>
      <c r="BM109" s="82"/>
      <c r="BN109" s="81">
        <v>0</v>
      </c>
      <c r="BO109" s="81">
        <v>0</v>
      </c>
      <c r="BP109" s="81">
        <v>0</v>
      </c>
      <c r="BQ109" s="81">
        <v>0</v>
      </c>
      <c r="BR109" s="81">
        <v>2</v>
      </c>
      <c r="BS109" s="81">
        <v>0</v>
      </c>
      <c r="BT109"/>
      <c r="BU109" s="80"/>
      <c r="BV109" s="80"/>
      <c r="BW109" s="80"/>
      <c r="BX109" s="80"/>
      <c r="BY109" s="80"/>
      <c r="BZ109" s="80"/>
      <c r="CA109" s="80"/>
      <c r="CB109" s="80"/>
      <c r="CC109" s="80"/>
    </row>
    <row r="110" spans="1:81">
      <c r="A110" s="80" t="s">
        <v>1849</v>
      </c>
      <c r="B110" s="80">
        <v>262</v>
      </c>
      <c r="C110" s="80">
        <v>7</v>
      </c>
      <c r="D110" s="80">
        <v>16</v>
      </c>
      <c r="E110" s="80">
        <v>2010</v>
      </c>
      <c r="F110" s="80" t="s">
        <v>86</v>
      </c>
      <c r="G110" s="80" t="s">
        <v>1638</v>
      </c>
      <c r="H110" s="80" t="s">
        <v>1639</v>
      </c>
      <c r="I110" s="177"/>
      <c r="J110" s="81">
        <v>11.933623995539705</v>
      </c>
      <c r="K110" s="81">
        <v>3.5846147364473957</v>
      </c>
      <c r="L110" s="81">
        <v>11.246438363537152</v>
      </c>
      <c r="M110" s="81">
        <v>38.762581745124798</v>
      </c>
      <c r="N110" s="81">
        <v>75.530749764687627</v>
      </c>
      <c r="O110" s="81">
        <v>37.213991664331211</v>
      </c>
      <c r="P110" s="81">
        <v>54.187840754679016</v>
      </c>
      <c r="Q110" s="81">
        <v>2.2568462021951774</v>
      </c>
      <c r="R110" s="81">
        <v>0</v>
      </c>
      <c r="S110" s="81">
        <v>1.0259370485170736</v>
      </c>
      <c r="T110" s="82"/>
      <c r="U110" s="81">
        <v>472900</v>
      </c>
      <c r="V110" s="81">
        <v>1399</v>
      </c>
      <c r="W110" s="81">
        <v>204</v>
      </c>
      <c r="X110" s="81">
        <v>8567</v>
      </c>
      <c r="Y110" s="81">
        <v>13508</v>
      </c>
      <c r="Z110" s="81">
        <v>18900</v>
      </c>
      <c r="AA110" s="81">
        <v>10634</v>
      </c>
      <c r="AB110" s="81">
        <v>37094</v>
      </c>
      <c r="AC110" s="81">
        <v>0</v>
      </c>
      <c r="AD110" s="81">
        <v>1.0259370485170736</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18.126000000000001</v>
      </c>
      <c r="BL110" s="81">
        <v>0</v>
      </c>
      <c r="BM110" s="82"/>
      <c r="BN110" s="81">
        <v>0</v>
      </c>
      <c r="BO110" s="81">
        <v>0</v>
      </c>
      <c r="BP110" s="81">
        <v>0</v>
      </c>
      <c r="BQ110" s="81">
        <v>0</v>
      </c>
      <c r="BR110" s="81">
        <v>2</v>
      </c>
      <c r="BS110" s="81">
        <v>0</v>
      </c>
      <c r="BT110"/>
      <c r="BU110" s="80">
        <v>3.024</v>
      </c>
      <c r="BV110" s="80">
        <v>15.102</v>
      </c>
      <c r="BW110" s="80">
        <v>0</v>
      </c>
      <c r="BX110" s="80">
        <v>0</v>
      </c>
      <c r="BY110" s="80">
        <v>0</v>
      </c>
      <c r="BZ110" s="80">
        <v>0</v>
      </c>
      <c r="CA110" s="80">
        <v>0</v>
      </c>
      <c r="CB110" s="80">
        <v>0</v>
      </c>
      <c r="CC110" s="80">
        <v>0</v>
      </c>
    </row>
    <row r="111" spans="1:81">
      <c r="A111" s="80" t="s">
        <v>1850</v>
      </c>
      <c r="B111" s="80">
        <v>263</v>
      </c>
      <c r="C111" s="80">
        <v>8</v>
      </c>
      <c r="D111" s="80">
        <v>16</v>
      </c>
      <c r="E111" s="80">
        <v>2011</v>
      </c>
      <c r="F111" s="80" t="s">
        <v>87</v>
      </c>
      <c r="G111" s="80" t="s">
        <v>1638</v>
      </c>
      <c r="H111" s="80" t="s">
        <v>1639</v>
      </c>
      <c r="I111" s="177"/>
      <c r="J111" s="81">
        <v>13.876041472810334</v>
      </c>
      <c r="K111" s="81">
        <v>4.1682506697354293</v>
      </c>
      <c r="L111" s="81">
        <v>10.182883536868717</v>
      </c>
      <c r="M111" s="81">
        <v>45.661297307846048</v>
      </c>
      <c r="N111" s="81">
        <v>85.894008125142378</v>
      </c>
      <c r="O111" s="81">
        <v>36.783081015894368</v>
      </c>
      <c r="P111" s="81">
        <v>52.409113207504596</v>
      </c>
      <c r="Q111" s="81">
        <v>2.5605260292240994</v>
      </c>
      <c r="R111" s="81">
        <v>0</v>
      </c>
      <c r="S111" s="81">
        <v>0.75512796695872253</v>
      </c>
      <c r="T111" s="82"/>
      <c r="U111" s="81">
        <v>520801</v>
      </c>
      <c r="V111" s="81">
        <v>1399</v>
      </c>
      <c r="W111" s="81">
        <v>204</v>
      </c>
      <c r="X111" s="81">
        <v>8567</v>
      </c>
      <c r="Y111" s="81">
        <v>13489</v>
      </c>
      <c r="Z111" s="81">
        <v>19087</v>
      </c>
      <c r="AA111" s="81">
        <v>10591</v>
      </c>
      <c r="AB111" s="81">
        <v>36486</v>
      </c>
      <c r="AC111" s="81">
        <v>0</v>
      </c>
      <c r="AD111" s="81">
        <v>0.75512796695872253</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16.760000000000002</v>
      </c>
      <c r="BL111" s="81">
        <v>0</v>
      </c>
      <c r="BM111" s="82"/>
      <c r="BN111" s="81">
        <v>0</v>
      </c>
      <c r="BO111" s="81">
        <v>0</v>
      </c>
      <c r="BP111" s="81">
        <v>0</v>
      </c>
      <c r="BQ111" s="81">
        <v>0</v>
      </c>
      <c r="BR111" s="81">
        <v>2</v>
      </c>
      <c r="BS111" s="81">
        <v>0</v>
      </c>
      <c r="BT111"/>
      <c r="BU111" s="80">
        <v>1.84</v>
      </c>
      <c r="BV111" s="80">
        <v>14.92</v>
      </c>
      <c r="BW111" s="80">
        <v>0</v>
      </c>
      <c r="BX111" s="80">
        <v>0</v>
      </c>
      <c r="BY111" s="80">
        <v>0</v>
      </c>
      <c r="BZ111" s="80">
        <v>0</v>
      </c>
      <c r="CA111" s="80">
        <v>0</v>
      </c>
      <c r="CB111" s="80">
        <v>0</v>
      </c>
      <c r="CC111" s="80">
        <v>0</v>
      </c>
    </row>
    <row r="112" spans="1:81">
      <c r="A112" s="80" t="s">
        <v>1851</v>
      </c>
      <c r="B112" s="80">
        <v>264</v>
      </c>
      <c r="C112" s="80">
        <v>9</v>
      </c>
      <c r="D112" s="80">
        <v>16</v>
      </c>
      <c r="E112" s="80">
        <v>2012</v>
      </c>
      <c r="F112" s="80" t="s">
        <v>88</v>
      </c>
      <c r="G112" s="80" t="s">
        <v>1638</v>
      </c>
      <c r="H112" s="80" t="s">
        <v>1639</v>
      </c>
      <c r="I112" s="177"/>
      <c r="J112" s="81">
        <v>15.805028322156147</v>
      </c>
      <c r="K112" s="81">
        <v>4.5841494587582412</v>
      </c>
      <c r="L112" s="81">
        <v>9.9227615244007481</v>
      </c>
      <c r="M112" s="81">
        <v>49.513348255469623</v>
      </c>
      <c r="N112" s="81">
        <v>86.140055155744292</v>
      </c>
      <c r="O112" s="81">
        <v>36.958234767624461</v>
      </c>
      <c r="P112" s="81">
        <v>52.418657883487128</v>
      </c>
      <c r="Q112" s="81">
        <v>2.7408531625180546</v>
      </c>
      <c r="R112" s="81">
        <v>0</v>
      </c>
      <c r="S112" s="81">
        <v>0.8175086803030257</v>
      </c>
      <c r="T112" s="82"/>
      <c r="U112" s="81">
        <v>525176</v>
      </c>
      <c r="V112" s="81">
        <v>1399</v>
      </c>
      <c r="W112" s="81">
        <v>204</v>
      </c>
      <c r="X112" s="81">
        <v>8567</v>
      </c>
      <c r="Y112" s="81">
        <v>13504</v>
      </c>
      <c r="Z112" s="81">
        <v>19330</v>
      </c>
      <c r="AA112" s="81">
        <v>10533</v>
      </c>
      <c r="AB112" s="81">
        <v>35947</v>
      </c>
      <c r="AC112" s="81">
        <v>0</v>
      </c>
      <c r="AD112" s="81">
        <v>0.8175086803030257</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2.242</v>
      </c>
      <c r="BL112" s="81">
        <v>0</v>
      </c>
      <c r="BM112" s="82"/>
      <c r="BN112" s="81">
        <v>0</v>
      </c>
      <c r="BO112" s="81">
        <v>0</v>
      </c>
      <c r="BP112" s="81">
        <v>0</v>
      </c>
      <c r="BQ112" s="81">
        <v>0</v>
      </c>
      <c r="BR112" s="81">
        <v>1</v>
      </c>
      <c r="BS112" s="81">
        <v>0</v>
      </c>
      <c r="BT112"/>
      <c r="BU112" s="80">
        <v>2.242</v>
      </c>
      <c r="BV112" s="80">
        <v>0</v>
      </c>
      <c r="BW112" s="80">
        <v>0</v>
      </c>
      <c r="BX112" s="80">
        <v>0</v>
      </c>
      <c r="BY112" s="80">
        <v>0</v>
      </c>
      <c r="BZ112" s="80">
        <v>0</v>
      </c>
      <c r="CA112" s="80">
        <v>0</v>
      </c>
      <c r="CB112" s="80">
        <v>0</v>
      </c>
      <c r="CC112" s="80">
        <v>0</v>
      </c>
    </row>
    <row r="113" spans="1:81">
      <c r="A113" s="80" t="s">
        <v>1852</v>
      </c>
      <c r="B113" s="80">
        <v>265</v>
      </c>
      <c r="C113" s="80">
        <v>10</v>
      </c>
      <c r="D113" s="80">
        <v>16</v>
      </c>
      <c r="E113" s="80">
        <v>2013</v>
      </c>
      <c r="F113" s="80" t="s">
        <v>89</v>
      </c>
      <c r="G113" s="80" t="s">
        <v>1638</v>
      </c>
      <c r="H113" s="80" t="s">
        <v>1639</v>
      </c>
      <c r="I113" s="177"/>
      <c r="J113" s="81">
        <v>17.132732358917369</v>
      </c>
      <c r="K113" s="81">
        <v>4.2364371186971601</v>
      </c>
      <c r="L113" s="81">
        <v>8.5643494445694941</v>
      </c>
      <c r="M113" s="81">
        <v>46.150181537042016</v>
      </c>
      <c r="N113" s="81">
        <v>84.75658999497314</v>
      </c>
      <c r="O113" s="81">
        <v>35.640368494493273</v>
      </c>
      <c r="P113" s="81">
        <v>52.291467108517359</v>
      </c>
      <c r="Q113" s="81">
        <v>2.7487757662259895</v>
      </c>
      <c r="R113" s="81">
        <v>0</v>
      </c>
      <c r="S113" s="81">
        <v>1.3582848351380479</v>
      </c>
      <c r="T113" s="82"/>
      <c r="U113" s="81">
        <v>570261</v>
      </c>
      <c r="V113" s="81">
        <v>1399</v>
      </c>
      <c r="W113" s="81">
        <v>204</v>
      </c>
      <c r="X113" s="81">
        <v>8567</v>
      </c>
      <c r="Y113" s="81">
        <v>13530</v>
      </c>
      <c r="Z113" s="81">
        <v>19473</v>
      </c>
      <c r="AA113" s="81">
        <v>10468</v>
      </c>
      <c r="AB113" s="81">
        <v>35534</v>
      </c>
      <c r="AC113" s="81">
        <v>0</v>
      </c>
      <c r="AD113" s="81">
        <v>1.3582848351380479</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20.277999999999999</v>
      </c>
      <c r="BL113" s="81">
        <v>0</v>
      </c>
      <c r="BM113" s="82"/>
      <c r="BN113" s="81">
        <v>0</v>
      </c>
      <c r="BO113" s="81">
        <v>0</v>
      </c>
      <c r="BP113" s="81">
        <v>0</v>
      </c>
      <c r="BQ113" s="81">
        <v>0</v>
      </c>
      <c r="BR113" s="81">
        <v>2</v>
      </c>
      <c r="BS113" s="81">
        <v>0</v>
      </c>
      <c r="BT113"/>
      <c r="BU113" s="80">
        <v>4.5030000000000001</v>
      </c>
      <c r="BV113" s="80">
        <v>15.775</v>
      </c>
      <c r="BW113" s="80">
        <v>0</v>
      </c>
      <c r="BX113" s="80">
        <v>0</v>
      </c>
      <c r="BY113" s="80">
        <v>0</v>
      </c>
      <c r="BZ113" s="80">
        <v>0</v>
      </c>
      <c r="CA113" s="80">
        <v>0</v>
      </c>
      <c r="CB113" s="80">
        <v>0</v>
      </c>
      <c r="CC113" s="80">
        <v>0</v>
      </c>
    </row>
    <row r="114" spans="1:81">
      <c r="A114" s="80" t="s">
        <v>1853</v>
      </c>
      <c r="B114" s="80">
        <v>266</v>
      </c>
      <c r="C114" s="80">
        <v>11</v>
      </c>
      <c r="D114" s="80">
        <v>16</v>
      </c>
      <c r="E114" s="80">
        <v>2014</v>
      </c>
      <c r="F114" s="80" t="s">
        <v>90</v>
      </c>
      <c r="G114" s="80" t="s">
        <v>1638</v>
      </c>
      <c r="H114" s="80" t="s">
        <v>1639</v>
      </c>
      <c r="I114" s="177"/>
      <c r="J114" s="81">
        <v>12.750681936004222</v>
      </c>
      <c r="K114" s="81">
        <v>4.219471942516317</v>
      </c>
      <c r="L114" s="81">
        <v>20.338166626544204</v>
      </c>
      <c r="M114" s="81">
        <v>43.95509701941689</v>
      </c>
      <c r="N114" s="81">
        <v>81.638245686451782</v>
      </c>
      <c r="O114" s="81">
        <v>33.886635853028451</v>
      </c>
      <c r="P114" s="81">
        <v>52.041219586799066</v>
      </c>
      <c r="Q114" s="81">
        <v>2.6003647662975058</v>
      </c>
      <c r="R114" s="81">
        <v>0</v>
      </c>
      <c r="S114" s="81">
        <v>1.9748761686211491</v>
      </c>
      <c r="T114" s="82"/>
      <c r="U114" s="81">
        <v>500190</v>
      </c>
      <c r="V114" s="81">
        <v>1266</v>
      </c>
      <c r="W114" s="81">
        <v>400</v>
      </c>
      <c r="X114" s="81">
        <v>7978</v>
      </c>
      <c r="Y114" s="81">
        <v>13579</v>
      </c>
      <c r="Z114" s="81">
        <v>19500</v>
      </c>
      <c r="AA114" s="81">
        <v>10364</v>
      </c>
      <c r="AB114" s="81">
        <v>35036</v>
      </c>
      <c r="AC114" s="81">
        <v>0</v>
      </c>
      <c r="AD114" s="81">
        <v>1.9748761686211491</v>
      </c>
      <c r="AE114" s="82"/>
      <c r="AF114" s="81">
        <v>7012620.0416633394</v>
      </c>
      <c r="AG114" s="81">
        <v>3424065.379554424</v>
      </c>
      <c r="AH114" s="81">
        <v>3617161.1273464714</v>
      </c>
      <c r="AI114" s="81">
        <v>51372964.965232939</v>
      </c>
      <c r="AJ114" s="81">
        <v>76985420.697130874</v>
      </c>
      <c r="AK114" s="81">
        <v>0</v>
      </c>
      <c r="AL114" s="81">
        <v>0</v>
      </c>
      <c r="AM114" s="81">
        <v>4809919.2495203977</v>
      </c>
      <c r="AN114" s="81">
        <v>0</v>
      </c>
      <c r="AO114" s="81">
        <v>0</v>
      </c>
      <c r="AP114" s="82"/>
      <c r="AQ114" s="81">
        <v>77</v>
      </c>
      <c r="AR114" s="81">
        <v>16</v>
      </c>
      <c r="AS114" s="81">
        <v>1</v>
      </c>
      <c r="AT114" s="81">
        <v>0</v>
      </c>
      <c r="AU114" s="81">
        <v>0</v>
      </c>
      <c r="AV114" s="81">
        <v>0</v>
      </c>
      <c r="AW114" s="81" t="s">
        <v>564</v>
      </c>
      <c r="AX114" s="82"/>
      <c r="AY114" s="81">
        <v>316.89999999999998</v>
      </c>
      <c r="AZ114" s="81">
        <v>902.9</v>
      </c>
      <c r="BA114" s="81">
        <v>2300</v>
      </c>
      <c r="BB114" s="81">
        <v>0</v>
      </c>
      <c r="BC114" s="81">
        <v>0</v>
      </c>
      <c r="BD114" s="81">
        <v>0</v>
      </c>
      <c r="BE114" s="81" t="s">
        <v>564</v>
      </c>
      <c r="BF114" s="82"/>
      <c r="BG114" s="81">
        <v>0</v>
      </c>
      <c r="BH114" s="81">
        <v>0</v>
      </c>
      <c r="BI114" s="81">
        <v>0</v>
      </c>
      <c r="BJ114" s="81">
        <v>0</v>
      </c>
      <c r="BK114" s="81">
        <v>19.852999999999998</v>
      </c>
      <c r="BL114" s="81">
        <v>0</v>
      </c>
      <c r="BM114" s="82"/>
      <c r="BN114" s="81">
        <v>0</v>
      </c>
      <c r="BO114" s="81">
        <v>0</v>
      </c>
      <c r="BP114" s="81">
        <v>0</v>
      </c>
      <c r="BQ114" s="81">
        <v>0</v>
      </c>
      <c r="BR114" s="81">
        <v>2</v>
      </c>
      <c r="BS114" s="81">
        <v>0</v>
      </c>
      <c r="BT114"/>
      <c r="BU114" s="80">
        <v>4.2690000000000001</v>
      </c>
      <c r="BV114" s="80">
        <v>15.584</v>
      </c>
      <c r="BW114" s="80">
        <v>0</v>
      </c>
      <c r="BX114" s="80">
        <v>0</v>
      </c>
      <c r="BY114" s="80">
        <v>0</v>
      </c>
      <c r="BZ114" s="80">
        <v>0</v>
      </c>
      <c r="CA114" s="80">
        <v>0</v>
      </c>
      <c r="CB114" s="80">
        <v>0</v>
      </c>
      <c r="CC114" s="80">
        <v>0</v>
      </c>
    </row>
    <row r="115" spans="1:81">
      <c r="A115" s="80" t="s">
        <v>1854</v>
      </c>
      <c r="B115" s="80">
        <v>267</v>
      </c>
      <c r="C115" s="80">
        <v>12</v>
      </c>
      <c r="D115" s="80">
        <v>16</v>
      </c>
      <c r="E115" s="80">
        <v>2015</v>
      </c>
      <c r="F115" s="80" t="s">
        <v>91</v>
      </c>
      <c r="G115" s="80" t="s">
        <v>1638</v>
      </c>
      <c r="H115" s="80" t="s">
        <v>1639</v>
      </c>
      <c r="I115" s="177"/>
      <c r="J115" s="81">
        <v>14.163120601155207</v>
      </c>
      <c r="K115" s="81">
        <v>4.0653947879814325</v>
      </c>
      <c r="L115" s="81">
        <v>17.976577092288771</v>
      </c>
      <c r="M115" s="81">
        <v>38.049451114415426</v>
      </c>
      <c r="N115" s="81">
        <v>75.452471421246045</v>
      </c>
      <c r="O115" s="81">
        <v>33.413518072324493</v>
      </c>
      <c r="P115" s="81">
        <v>51.745471667817242</v>
      </c>
      <c r="Q115" s="81">
        <v>2.4993451904290755</v>
      </c>
      <c r="R115" s="81">
        <v>0</v>
      </c>
      <c r="S115" s="81">
        <v>1.4975767979880259</v>
      </c>
      <c r="T115" s="82"/>
      <c r="U115" s="81">
        <v>554760</v>
      </c>
      <c r="V115" s="81">
        <v>1266</v>
      </c>
      <c r="W115" s="81">
        <v>400</v>
      </c>
      <c r="X115" s="81">
        <v>7978</v>
      </c>
      <c r="Y115" s="81">
        <v>13548</v>
      </c>
      <c r="Z115" s="81">
        <v>19413</v>
      </c>
      <c r="AA115" s="81">
        <v>10297</v>
      </c>
      <c r="AB115" s="81">
        <v>34399</v>
      </c>
      <c r="AC115" s="81">
        <v>0</v>
      </c>
      <c r="AD115" s="81">
        <v>1.4975767979880259</v>
      </c>
      <c r="AE115" s="82"/>
      <c r="AF115" s="81">
        <v>7757362.3035691222</v>
      </c>
      <c r="AG115" s="81">
        <v>3170361.920003694</v>
      </c>
      <c r="AH115" s="81">
        <v>2704985.9015401057</v>
      </c>
      <c r="AI115" s="81">
        <v>48716200.608867764</v>
      </c>
      <c r="AJ115" s="81">
        <v>68892726.287722319</v>
      </c>
      <c r="AK115" s="81">
        <v>0</v>
      </c>
      <c r="AL115" s="81">
        <v>0</v>
      </c>
      <c r="AM115" s="81">
        <v>4714238.651622165</v>
      </c>
      <c r="AN115" s="81">
        <v>0</v>
      </c>
      <c r="AO115" s="81">
        <v>0</v>
      </c>
      <c r="AP115" s="82"/>
      <c r="AQ115" s="81">
        <v>80</v>
      </c>
      <c r="AR115" s="81">
        <v>23</v>
      </c>
      <c r="AS115" s="81">
        <v>1</v>
      </c>
      <c r="AT115" s="81">
        <v>0</v>
      </c>
      <c r="AU115" s="81">
        <v>0</v>
      </c>
      <c r="AV115" s="81">
        <v>0</v>
      </c>
      <c r="AW115" s="81" t="s">
        <v>564</v>
      </c>
      <c r="AX115" s="82"/>
      <c r="AY115" s="81">
        <v>334.6</v>
      </c>
      <c r="AZ115" s="81">
        <v>3030.1</v>
      </c>
      <c r="BA115" s="81">
        <v>2300</v>
      </c>
      <c r="BB115" s="81">
        <v>0</v>
      </c>
      <c r="BC115" s="81">
        <v>0</v>
      </c>
      <c r="BD115" s="81">
        <v>0</v>
      </c>
      <c r="BE115" s="81" t="s">
        <v>564</v>
      </c>
      <c r="BF115" s="82"/>
      <c r="BG115" s="81">
        <v>0</v>
      </c>
      <c r="BH115" s="81">
        <v>0</v>
      </c>
      <c r="BI115" s="81">
        <v>0</v>
      </c>
      <c r="BJ115" s="81">
        <v>0</v>
      </c>
      <c r="BK115" s="81">
        <v>19.798999999999999</v>
      </c>
      <c r="BL115" s="81">
        <v>0</v>
      </c>
      <c r="BM115" s="82"/>
      <c r="BN115" s="81">
        <v>0</v>
      </c>
      <c r="BO115" s="81">
        <v>0</v>
      </c>
      <c r="BP115" s="81">
        <v>0</v>
      </c>
      <c r="BQ115" s="81">
        <v>0</v>
      </c>
      <c r="BR115" s="81">
        <v>2</v>
      </c>
      <c r="BS115" s="81">
        <v>0</v>
      </c>
      <c r="BT115"/>
      <c r="BU115" s="80">
        <v>4.3680000000000003</v>
      </c>
      <c r="BV115" s="80">
        <v>15.430999999999999</v>
      </c>
      <c r="BW115" s="80">
        <v>0</v>
      </c>
      <c r="BX115" s="80">
        <v>0</v>
      </c>
      <c r="BY115" s="80">
        <v>0</v>
      </c>
      <c r="BZ115" s="80">
        <v>0</v>
      </c>
      <c r="CA115" s="80">
        <v>0</v>
      </c>
      <c r="CB115" s="80">
        <v>0</v>
      </c>
      <c r="CC115" s="80">
        <v>0</v>
      </c>
    </row>
    <row r="116" spans="1:81">
      <c r="A116" s="80" t="s">
        <v>1855</v>
      </c>
      <c r="B116" s="80">
        <v>268</v>
      </c>
      <c r="C116" s="80">
        <v>13</v>
      </c>
      <c r="D116" s="80">
        <v>16</v>
      </c>
      <c r="E116" s="80">
        <v>2016</v>
      </c>
      <c r="F116" s="80" t="s">
        <v>92</v>
      </c>
      <c r="G116" s="80" t="s">
        <v>1638</v>
      </c>
      <c r="H116" s="80" t="s">
        <v>1639</v>
      </c>
      <c r="I116" s="177"/>
      <c r="J116" s="81">
        <v>13.170090154742173</v>
      </c>
      <c r="K116" s="81">
        <v>3.7420039041424382</v>
      </c>
      <c r="L116" s="81">
        <v>22.337043804027388</v>
      </c>
      <c r="M116" s="81">
        <v>35.802912561002046</v>
      </c>
      <c r="N116" s="81">
        <v>81.891522535803034</v>
      </c>
      <c r="O116" s="81">
        <v>33.074074170149025</v>
      </c>
      <c r="P116" s="81">
        <v>51.084602414714389</v>
      </c>
      <c r="Q116" s="81">
        <v>2.3896933982932387</v>
      </c>
      <c r="R116" s="81">
        <v>0</v>
      </c>
      <c r="S116" s="81">
        <v>1.5222192685619078</v>
      </c>
      <c r="T116" s="82"/>
      <c r="U116" s="81">
        <v>590486</v>
      </c>
      <c r="V116" s="81">
        <v>1266</v>
      </c>
      <c r="W116" s="81">
        <v>400</v>
      </c>
      <c r="X116" s="81">
        <v>7978</v>
      </c>
      <c r="Y116" s="81">
        <v>13556</v>
      </c>
      <c r="Z116" s="81">
        <v>19452</v>
      </c>
      <c r="AA116" s="81">
        <v>10514</v>
      </c>
      <c r="AB116" s="81">
        <v>33833</v>
      </c>
      <c r="AC116" s="81">
        <v>0</v>
      </c>
      <c r="AD116" s="81">
        <v>1.522219268561908</v>
      </c>
      <c r="AE116" s="82"/>
      <c r="AF116" s="81">
        <v>7220880.0867880648</v>
      </c>
      <c r="AG116" s="81">
        <v>2971523.4541652929</v>
      </c>
      <c r="AH116" s="81">
        <v>2478181.3983442611</v>
      </c>
      <c r="AI116" s="81">
        <v>49739614.471205793</v>
      </c>
      <c r="AJ116" s="81">
        <v>74881287.785927087</v>
      </c>
      <c r="AK116" s="81">
        <v>0</v>
      </c>
      <c r="AL116" s="81">
        <v>0</v>
      </c>
      <c r="AM116" s="81">
        <v>4640272.9641108401</v>
      </c>
      <c r="AN116" s="81">
        <v>0</v>
      </c>
      <c r="AO116" s="81">
        <v>0</v>
      </c>
      <c r="AP116" s="82"/>
      <c r="AQ116" s="81">
        <v>92</v>
      </c>
      <c r="AR116" s="81">
        <v>26</v>
      </c>
      <c r="AS116" s="81">
        <v>2</v>
      </c>
      <c r="AT116" s="81">
        <v>0</v>
      </c>
      <c r="AU116" s="81">
        <v>0</v>
      </c>
      <c r="AV116" s="81">
        <v>0</v>
      </c>
      <c r="AW116" s="81" t="s">
        <v>564</v>
      </c>
      <c r="AX116" s="82"/>
      <c r="AY116" s="81">
        <v>397</v>
      </c>
      <c r="AZ116" s="81">
        <v>3464.7</v>
      </c>
      <c r="BA116" s="81">
        <v>2319.8000000000002</v>
      </c>
      <c r="BB116" s="81">
        <v>0</v>
      </c>
      <c r="BC116" s="81">
        <v>0</v>
      </c>
      <c r="BD116" s="81">
        <v>0</v>
      </c>
      <c r="BE116" s="81" t="s">
        <v>564</v>
      </c>
      <c r="BF116" s="82"/>
      <c r="BG116" s="81">
        <v>0</v>
      </c>
      <c r="BH116" s="81">
        <v>0</v>
      </c>
      <c r="BI116" s="81">
        <v>0</v>
      </c>
      <c r="BJ116" s="81">
        <v>0</v>
      </c>
      <c r="BK116" s="81">
        <v>17.817</v>
      </c>
      <c r="BL116" s="81">
        <v>0</v>
      </c>
      <c r="BM116" s="82"/>
      <c r="BN116" s="81">
        <v>0</v>
      </c>
      <c r="BO116" s="81">
        <v>0</v>
      </c>
      <c r="BP116" s="81">
        <v>0</v>
      </c>
      <c r="BQ116" s="81">
        <v>0</v>
      </c>
      <c r="BR116" s="81">
        <v>2</v>
      </c>
      <c r="BS116" s="81">
        <v>0</v>
      </c>
      <c r="BT116"/>
      <c r="BU116" s="80">
        <v>2.613</v>
      </c>
      <c r="BV116" s="80">
        <v>15.204000000000001</v>
      </c>
      <c r="BW116" s="80">
        <v>0</v>
      </c>
      <c r="BX116" s="80">
        <v>0</v>
      </c>
      <c r="BY116" s="80">
        <v>0</v>
      </c>
      <c r="BZ116" s="80">
        <v>0</v>
      </c>
      <c r="CA116" s="80">
        <v>0</v>
      </c>
      <c r="CB116" s="80">
        <v>0</v>
      </c>
      <c r="CC116" s="80">
        <v>0</v>
      </c>
    </row>
    <row r="117" spans="1:81">
      <c r="A117" s="80" t="s">
        <v>1856</v>
      </c>
      <c r="B117" s="80">
        <v>269</v>
      </c>
      <c r="C117" s="80">
        <v>14</v>
      </c>
      <c r="D117" s="80">
        <v>16</v>
      </c>
      <c r="E117" s="80">
        <v>2017</v>
      </c>
      <c r="F117" s="80" t="s">
        <v>71</v>
      </c>
      <c r="G117" s="80" t="s">
        <v>1638</v>
      </c>
      <c r="H117" s="80" t="s">
        <v>1639</v>
      </c>
      <c r="I117" s="177"/>
      <c r="J117" s="81">
        <v>13.19638423629686</v>
      </c>
      <c r="K117" s="81">
        <v>4.0949383825327939</v>
      </c>
      <c r="L117" s="81">
        <v>21.80122772308161</v>
      </c>
      <c r="M117" s="81">
        <v>31.92566444543364</v>
      </c>
      <c r="N117" s="81">
        <v>74.196192533359437</v>
      </c>
      <c r="O117" s="81">
        <v>32.462464566085757</v>
      </c>
      <c r="P117" s="81">
        <v>50.577537840776849</v>
      </c>
      <c r="Q117" s="81">
        <v>2.2712701099116641</v>
      </c>
      <c r="R117" s="81">
        <v>0</v>
      </c>
      <c r="S117" s="81">
        <v>1.8925387793688324</v>
      </c>
      <c r="T117" s="82"/>
      <c r="U117" s="81">
        <v>603823</v>
      </c>
      <c r="V117" s="81">
        <v>1266</v>
      </c>
      <c r="W117" s="81">
        <v>400</v>
      </c>
      <c r="X117" s="81">
        <v>7978</v>
      </c>
      <c r="Y117" s="81">
        <v>13570</v>
      </c>
      <c r="Z117" s="81">
        <v>19409</v>
      </c>
      <c r="AA117" s="81">
        <v>10476</v>
      </c>
      <c r="AB117" s="81">
        <v>33254</v>
      </c>
      <c r="AC117" s="81">
        <v>0</v>
      </c>
      <c r="AD117" s="81">
        <v>1.892538779368832</v>
      </c>
      <c r="AE117" s="82"/>
      <c r="AF117" s="81">
        <v>7687615.6312369248</v>
      </c>
      <c r="AG117" s="81">
        <v>3184652.7210079348</v>
      </c>
      <c r="AH117" s="81">
        <v>3350747.6583988448</v>
      </c>
      <c r="AI117" s="81">
        <v>46282179.139975987</v>
      </c>
      <c r="AJ117" s="81">
        <v>71252821.763658196</v>
      </c>
      <c r="AK117" s="81">
        <v>0</v>
      </c>
      <c r="AL117" s="81">
        <v>0</v>
      </c>
      <c r="AM117" s="81">
        <v>4567998.2998617189</v>
      </c>
      <c r="AN117" s="81">
        <v>0</v>
      </c>
      <c r="AO117" s="81">
        <v>0</v>
      </c>
      <c r="AP117" s="82"/>
      <c r="AQ117" s="81">
        <v>102</v>
      </c>
      <c r="AR117" s="81">
        <v>27</v>
      </c>
      <c r="AS117" s="81">
        <v>13</v>
      </c>
      <c r="AT117" s="81">
        <v>0</v>
      </c>
      <c r="AU117" s="81">
        <v>0</v>
      </c>
      <c r="AV117" s="81">
        <v>0</v>
      </c>
      <c r="AW117" s="81" t="s">
        <v>564</v>
      </c>
      <c r="AX117" s="82"/>
      <c r="AY117" s="81">
        <v>452.6</v>
      </c>
      <c r="AZ117" s="81">
        <v>3514.2</v>
      </c>
      <c r="BA117" s="81">
        <v>2534.5</v>
      </c>
      <c r="BB117" s="81">
        <v>0</v>
      </c>
      <c r="BC117" s="81">
        <v>0</v>
      </c>
      <c r="BD117" s="81">
        <v>0</v>
      </c>
      <c r="BE117" s="81" t="s">
        <v>564</v>
      </c>
      <c r="BF117" s="82"/>
      <c r="BG117" s="81">
        <v>0</v>
      </c>
      <c r="BH117" s="81">
        <v>0</v>
      </c>
      <c r="BI117" s="81">
        <v>0</v>
      </c>
      <c r="BJ117" s="81">
        <v>0</v>
      </c>
      <c r="BK117" s="81">
        <v>17.742000000000001</v>
      </c>
      <c r="BL117" s="81">
        <v>0</v>
      </c>
      <c r="BM117" s="82"/>
      <c r="BN117" s="81">
        <v>0</v>
      </c>
      <c r="BO117" s="81">
        <v>0</v>
      </c>
      <c r="BP117" s="81">
        <v>0</v>
      </c>
      <c r="BQ117" s="81">
        <v>0</v>
      </c>
      <c r="BR117" s="81">
        <v>2</v>
      </c>
      <c r="BS117" s="81">
        <v>0</v>
      </c>
      <c r="BT117"/>
      <c r="BU117" s="80">
        <v>2.54</v>
      </c>
      <c r="BV117" s="80">
        <v>15.202</v>
      </c>
      <c r="BW117" s="80">
        <v>0</v>
      </c>
      <c r="BX117" s="80">
        <v>0</v>
      </c>
      <c r="BY117" s="80">
        <v>0</v>
      </c>
      <c r="BZ117" s="80">
        <v>0</v>
      </c>
      <c r="CA117" s="80">
        <v>0</v>
      </c>
      <c r="CB117" s="80">
        <v>0</v>
      </c>
      <c r="CC117" s="80">
        <v>0</v>
      </c>
    </row>
    <row r="118" spans="1:81">
      <c r="A118" s="80" t="s">
        <v>1857</v>
      </c>
      <c r="B118" s="80">
        <v>270</v>
      </c>
      <c r="C118" s="80">
        <v>15</v>
      </c>
      <c r="D118" s="80">
        <v>16</v>
      </c>
      <c r="E118" s="80">
        <v>2018</v>
      </c>
      <c r="F118" s="80" t="s">
        <v>93</v>
      </c>
      <c r="G118" s="80" t="s">
        <v>1638</v>
      </c>
      <c r="H118" s="80" t="s">
        <v>1639</v>
      </c>
      <c r="I118" s="177"/>
      <c r="J118" s="81">
        <v>14.812967795299738</v>
      </c>
      <c r="K118" s="81">
        <v>3.8212715167211142</v>
      </c>
      <c r="L118" s="81">
        <v>20.119061244660593</v>
      </c>
      <c r="M118" s="81">
        <v>34.610260928039615</v>
      </c>
      <c r="N118" s="81">
        <v>71.809743204421196</v>
      </c>
      <c r="O118" s="81">
        <v>31.877182556645312</v>
      </c>
      <c r="P118" s="81">
        <v>49.538729885321246</v>
      </c>
      <c r="Q118" s="81">
        <v>2.0677582942345132</v>
      </c>
      <c r="R118" s="81">
        <v>0</v>
      </c>
      <c r="S118" s="81">
        <v>2.0058274239804392</v>
      </c>
      <c r="T118" s="82"/>
      <c r="U118" s="81">
        <v>629715</v>
      </c>
      <c r="V118" s="81">
        <v>1266</v>
      </c>
      <c r="W118" s="81">
        <v>400</v>
      </c>
      <c r="X118" s="81">
        <v>7978</v>
      </c>
      <c r="Y118" s="81">
        <v>13568</v>
      </c>
      <c r="Z118" s="81">
        <v>19424</v>
      </c>
      <c r="AA118" s="81">
        <v>10364</v>
      </c>
      <c r="AB118" s="81">
        <v>32625</v>
      </c>
      <c r="AC118" s="81">
        <v>0</v>
      </c>
      <c r="AD118" s="81">
        <v>2.0058274239804388</v>
      </c>
      <c r="AE118" s="82"/>
      <c r="AF118" s="81">
        <v>8574803.3939699363</v>
      </c>
      <c r="AG118" s="81">
        <v>2919603.466050304</v>
      </c>
      <c r="AH118" s="81">
        <v>3188874.299367744</v>
      </c>
      <c r="AI118" s="81">
        <v>48971328.663723148</v>
      </c>
      <c r="AJ118" s="81">
        <v>67495681.367776364</v>
      </c>
      <c r="AK118" s="81">
        <v>0</v>
      </c>
      <c r="AL118" s="81">
        <v>0</v>
      </c>
      <c r="AM118" s="81">
        <v>4490867.4869675441</v>
      </c>
      <c r="AN118" s="81">
        <v>0</v>
      </c>
      <c r="AO118" s="81">
        <v>0</v>
      </c>
      <c r="AP118" s="82"/>
      <c r="AQ118" s="81">
        <v>111</v>
      </c>
      <c r="AR118" s="81">
        <v>29</v>
      </c>
      <c r="AS118" s="81">
        <v>21</v>
      </c>
      <c r="AT118" s="81">
        <v>0</v>
      </c>
      <c r="AU118" s="81">
        <v>0</v>
      </c>
      <c r="AV118" s="81">
        <v>0</v>
      </c>
      <c r="AW118" s="81" t="s">
        <v>564</v>
      </c>
      <c r="AX118" s="82"/>
      <c r="AY118" s="81">
        <v>500.6</v>
      </c>
      <c r="AZ118" s="81">
        <v>3614</v>
      </c>
      <c r="BA118" s="81">
        <v>2691</v>
      </c>
      <c r="BB118" s="81">
        <v>0</v>
      </c>
      <c r="BC118" s="81">
        <v>0</v>
      </c>
      <c r="BD118" s="81">
        <v>0</v>
      </c>
      <c r="BE118" s="81" t="s">
        <v>564</v>
      </c>
      <c r="BF118" s="82"/>
      <c r="BG118" s="81">
        <v>0</v>
      </c>
      <c r="BH118" s="81">
        <v>0</v>
      </c>
      <c r="BI118" s="81">
        <v>0</v>
      </c>
      <c r="BJ118" s="81">
        <v>0</v>
      </c>
      <c r="BK118" s="81">
        <v>16.617000000000001</v>
      </c>
      <c r="BL118" s="81">
        <v>0</v>
      </c>
      <c r="BM118" s="82"/>
      <c r="BN118" s="81">
        <v>0</v>
      </c>
      <c r="BO118" s="81">
        <v>0</v>
      </c>
      <c r="BP118" s="81">
        <v>0</v>
      </c>
      <c r="BQ118" s="81">
        <v>0</v>
      </c>
      <c r="BR118" s="81">
        <v>2</v>
      </c>
      <c r="BS118" s="81">
        <v>0</v>
      </c>
      <c r="BT118"/>
      <c r="BU118" s="80">
        <v>2.3780000000000001</v>
      </c>
      <c r="BV118" s="80">
        <v>14.239000000000001</v>
      </c>
      <c r="BW118" s="80">
        <v>0</v>
      </c>
      <c r="BX118" s="80">
        <v>0</v>
      </c>
      <c r="BY118" s="80">
        <v>0</v>
      </c>
      <c r="BZ118" s="80">
        <v>0</v>
      </c>
      <c r="CA118" s="80">
        <v>0</v>
      </c>
      <c r="CB118" s="80">
        <v>0</v>
      </c>
      <c r="CC118" s="80">
        <v>0</v>
      </c>
    </row>
    <row r="119" spans="1:81">
      <c r="A119" s="80" t="s">
        <v>1858</v>
      </c>
      <c r="B119" s="80">
        <v>271</v>
      </c>
      <c r="C119" s="80">
        <v>16</v>
      </c>
      <c r="D119" s="80">
        <v>16</v>
      </c>
      <c r="E119" s="80">
        <v>2019</v>
      </c>
      <c r="F119" s="80" t="s">
        <v>73</v>
      </c>
      <c r="G119" s="80" t="s">
        <v>1638</v>
      </c>
      <c r="H119" s="80" t="s">
        <v>1639</v>
      </c>
      <c r="I119" s="177"/>
      <c r="J119" s="81">
        <v>12.906361057495738</v>
      </c>
      <c r="K119" s="81">
        <v>3.3909357422643769</v>
      </c>
      <c r="L119" s="81">
        <v>20.329204942097615</v>
      </c>
      <c r="M119" s="81">
        <v>32.050339757315797</v>
      </c>
      <c r="N119" s="81">
        <v>70.595395848220903</v>
      </c>
      <c r="O119" s="81">
        <v>31.047719716838433</v>
      </c>
      <c r="P119" s="81">
        <v>47.875157605421016</v>
      </c>
      <c r="Q119" s="81">
        <v>1.9745578598854912</v>
      </c>
      <c r="R119" s="81">
        <v>0</v>
      </c>
      <c r="S119" s="81">
        <v>1.3541459561683373</v>
      </c>
      <c r="T119" s="82"/>
      <c r="U119" s="81">
        <v>551167</v>
      </c>
      <c r="V119" s="81">
        <v>1266</v>
      </c>
      <c r="W119" s="81">
        <v>400</v>
      </c>
      <c r="X119" s="81">
        <v>7978</v>
      </c>
      <c r="Y119" s="81">
        <v>13578</v>
      </c>
      <c r="Z119" s="81">
        <v>19438</v>
      </c>
      <c r="AA119" s="81">
        <v>9941</v>
      </c>
      <c r="AB119" s="81">
        <v>31998</v>
      </c>
      <c r="AC119" s="81">
        <v>0</v>
      </c>
      <c r="AD119" s="81">
        <v>1.3541459561683371</v>
      </c>
      <c r="AE119" s="82"/>
      <c r="AF119" s="81">
        <v>7278115.7986739594</v>
      </c>
      <c r="AG119" s="81">
        <v>2557384.0817094012</v>
      </c>
      <c r="AH119" s="81">
        <v>3385615.3356391368</v>
      </c>
      <c r="AI119" s="81">
        <v>46785650.275063694</v>
      </c>
      <c r="AJ119" s="81">
        <v>65724404.541634299</v>
      </c>
      <c r="AK119" s="81">
        <v>0</v>
      </c>
      <c r="AL119" s="81">
        <v>0</v>
      </c>
      <c r="AM119" s="81">
        <v>4357886.7191849668</v>
      </c>
      <c r="AN119" s="81">
        <v>0</v>
      </c>
      <c r="AO119" s="81">
        <v>0</v>
      </c>
      <c r="AP119" s="82"/>
      <c r="AQ119" s="81">
        <v>116</v>
      </c>
      <c r="AR119" s="81">
        <v>40</v>
      </c>
      <c r="AS119" s="81">
        <v>23</v>
      </c>
      <c r="AT119" s="81">
        <v>0</v>
      </c>
      <c r="AU119" s="81">
        <v>0</v>
      </c>
      <c r="AV119" s="81">
        <v>0</v>
      </c>
      <c r="AW119" s="81" t="s">
        <v>564</v>
      </c>
      <c r="AX119" s="82"/>
      <c r="AY119" s="81">
        <v>524.09999999999991</v>
      </c>
      <c r="AZ119" s="81">
        <v>4151.6000000000004</v>
      </c>
      <c r="BA119" s="81">
        <v>25710</v>
      </c>
      <c r="BB119" s="81">
        <v>0</v>
      </c>
      <c r="BC119" s="81">
        <v>0</v>
      </c>
      <c r="BD119" s="81">
        <v>0</v>
      </c>
      <c r="BE119" s="81" t="s">
        <v>564</v>
      </c>
      <c r="BF119" s="82"/>
      <c r="BG119" s="81">
        <v>0</v>
      </c>
      <c r="BH119" s="81">
        <v>0</v>
      </c>
      <c r="BI119" s="81">
        <v>0</v>
      </c>
      <c r="BJ119" s="81">
        <v>0</v>
      </c>
      <c r="BK119" s="81">
        <v>12.349</v>
      </c>
      <c r="BL119" s="81">
        <v>0</v>
      </c>
      <c r="BM119" s="82"/>
      <c r="BN119" s="81">
        <v>0</v>
      </c>
      <c r="BO119" s="81">
        <v>0</v>
      </c>
      <c r="BP119" s="81">
        <v>0</v>
      </c>
      <c r="BQ119" s="81">
        <v>0</v>
      </c>
      <c r="BR119" s="81">
        <v>2</v>
      </c>
      <c r="BS119" s="81">
        <v>0</v>
      </c>
      <c r="BT119"/>
      <c r="BU119" s="80">
        <v>2.246</v>
      </c>
      <c r="BV119" s="80">
        <v>10.103</v>
      </c>
      <c r="BW119" s="80">
        <v>0</v>
      </c>
      <c r="BX119" s="80">
        <v>0</v>
      </c>
      <c r="BY119" s="80">
        <v>0</v>
      </c>
      <c r="BZ119" s="80">
        <v>0</v>
      </c>
      <c r="CA119" s="80">
        <v>0</v>
      </c>
      <c r="CB119" s="80">
        <v>0</v>
      </c>
      <c r="CC119" s="80">
        <v>0</v>
      </c>
    </row>
    <row r="120" spans="1:81">
      <c r="A120" s="80" t="s">
        <v>1859</v>
      </c>
      <c r="B120" s="80">
        <v>272</v>
      </c>
      <c r="C120" s="80">
        <v>17</v>
      </c>
      <c r="D120" s="80">
        <v>16</v>
      </c>
      <c r="E120" s="80">
        <v>2020</v>
      </c>
      <c r="F120" s="80" t="s">
        <v>218</v>
      </c>
      <c r="G120" s="80" t="s">
        <v>1638</v>
      </c>
      <c r="H120" s="80" t="s">
        <v>1639</v>
      </c>
      <c r="I120" s="177"/>
      <c r="J120" s="81">
        <v>10.921362331059949</v>
      </c>
      <c r="K120" s="81">
        <v>3.5274218967408442</v>
      </c>
      <c r="L120" s="81">
        <v>24.790802734954294</v>
      </c>
      <c r="M120" s="81">
        <v>28.896001977035514</v>
      </c>
      <c r="N120" s="81">
        <v>61.941195274769491</v>
      </c>
      <c r="O120" s="81">
        <v>27.063651817153847</v>
      </c>
      <c r="P120" s="81">
        <v>45.615742806507598</v>
      </c>
      <c r="Q120" s="81">
        <v>1.8522100922626972</v>
      </c>
      <c r="R120" s="81">
        <v>0</v>
      </c>
      <c r="S120" s="81">
        <v>1.7459174159385309</v>
      </c>
      <c r="T120" s="82"/>
      <c r="U120" s="81">
        <v>549947</v>
      </c>
      <c r="V120" s="81">
        <v>1176</v>
      </c>
      <c r="W120" s="81">
        <v>527</v>
      </c>
      <c r="X120" s="81">
        <v>7807</v>
      </c>
      <c r="Y120" s="81">
        <v>13615</v>
      </c>
      <c r="Z120" s="81">
        <v>19339</v>
      </c>
      <c r="AA120" s="81">
        <v>10291</v>
      </c>
      <c r="AB120" s="81">
        <v>31413</v>
      </c>
      <c r="AC120" s="81">
        <v>0</v>
      </c>
      <c r="AD120" s="81">
        <v>1.7459174159385309</v>
      </c>
      <c r="AE120" s="82"/>
      <c r="AF120" s="81">
        <v>6435307.4066203972</v>
      </c>
      <c r="AG120" s="81">
        <v>2717564.4802135341</v>
      </c>
      <c r="AH120" s="81">
        <v>4322778.6738300202</v>
      </c>
      <c r="AI120" s="81">
        <v>44119278.415798627</v>
      </c>
      <c r="AJ120" s="81">
        <v>60231922.435830183</v>
      </c>
      <c r="AK120" s="81"/>
      <c r="AL120" s="81"/>
      <c r="AM120" s="81">
        <v>4099745.5057092276</v>
      </c>
      <c r="AN120" s="81"/>
      <c r="AO120" s="81"/>
      <c r="AP120" s="82"/>
      <c r="AQ120" s="81">
        <v>129</v>
      </c>
      <c r="AR120" s="81">
        <v>45</v>
      </c>
      <c r="AS120" s="81">
        <v>24</v>
      </c>
      <c r="AT120" s="81">
        <v>0</v>
      </c>
      <c r="AU120" s="81">
        <v>0</v>
      </c>
      <c r="AV120" s="81">
        <v>0</v>
      </c>
      <c r="AW120" s="81">
        <v>24</v>
      </c>
      <c r="AX120" s="82"/>
      <c r="AY120" s="81">
        <v>588.40000000000009</v>
      </c>
      <c r="AZ120" s="81">
        <v>4398.5999999999995</v>
      </c>
      <c r="BA120" s="81">
        <v>147309.79999999999</v>
      </c>
      <c r="BB120" s="81">
        <v>0</v>
      </c>
      <c r="BC120" s="81">
        <v>0</v>
      </c>
      <c r="BD120" s="81">
        <v>0</v>
      </c>
      <c r="BE120" s="81">
        <v>147309.79999999999</v>
      </c>
      <c r="BF120" s="82"/>
      <c r="BG120" s="81">
        <v>0</v>
      </c>
      <c r="BH120" s="81">
        <v>0</v>
      </c>
      <c r="BI120" s="81">
        <v>0</v>
      </c>
      <c r="BJ120" s="81">
        <v>0</v>
      </c>
      <c r="BK120" s="81">
        <v>2.1309999999999998</v>
      </c>
      <c r="BL120" s="81">
        <v>0</v>
      </c>
      <c r="BM120" s="82"/>
      <c r="BN120" s="81">
        <v>0</v>
      </c>
      <c r="BO120" s="81">
        <v>0</v>
      </c>
      <c r="BP120" s="81">
        <v>0</v>
      </c>
      <c r="BQ120" s="81">
        <v>0</v>
      </c>
      <c r="BR120" s="81">
        <v>1</v>
      </c>
      <c r="BS120" s="81">
        <v>0</v>
      </c>
      <c r="BT120"/>
      <c r="BU120" s="80">
        <v>2.1309999999999998</v>
      </c>
      <c r="BV120" s="80">
        <v>0</v>
      </c>
      <c r="BW120" s="80">
        <v>0</v>
      </c>
      <c r="BX120" s="80">
        <v>0</v>
      </c>
      <c r="BY120" s="80">
        <v>0</v>
      </c>
      <c r="BZ120" s="80">
        <v>0</v>
      </c>
      <c r="CA120" s="80">
        <v>0</v>
      </c>
      <c r="CB120" s="80">
        <v>0</v>
      </c>
      <c r="CC120" s="80">
        <v>0</v>
      </c>
    </row>
    <row r="121" spans="1:81">
      <c r="A121" s="80" t="s">
        <v>1643</v>
      </c>
      <c r="B121" s="80">
        <v>272</v>
      </c>
      <c r="C121" s="80">
        <v>18</v>
      </c>
      <c r="D121" s="80">
        <v>16</v>
      </c>
      <c r="E121" s="80">
        <v>2021</v>
      </c>
      <c r="F121" s="80" t="s">
        <v>75</v>
      </c>
      <c r="G121" s="174" t="s">
        <v>1638</v>
      </c>
      <c r="H121" s="80" t="s">
        <v>1639</v>
      </c>
      <c r="I121" s="177"/>
      <c r="J121" s="81">
        <v>11.208696730440741</v>
      </c>
      <c r="K121" s="81">
        <v>4.1809913958332725</v>
      </c>
      <c r="L121" s="81">
        <v>19.774428555004651</v>
      </c>
      <c r="M121" s="81">
        <v>32.697280689540634</v>
      </c>
      <c r="N121" s="81">
        <v>60.1618106905456</v>
      </c>
      <c r="O121" s="81">
        <v>25.858025835430066</v>
      </c>
      <c r="P121" s="81">
        <v>46.921048405311289</v>
      </c>
      <c r="Q121" s="81">
        <v>1.8364875012029889</v>
      </c>
      <c r="R121" s="81">
        <v>0</v>
      </c>
      <c r="S121" s="81">
        <v>2.140314263712181</v>
      </c>
      <c r="T121" s="82"/>
      <c r="U121" s="81">
        <v>520968</v>
      </c>
      <c r="V121" s="81">
        <v>1176</v>
      </c>
      <c r="W121" s="81">
        <v>527</v>
      </c>
      <c r="X121" s="81">
        <v>7807</v>
      </c>
      <c r="Y121" s="81">
        <v>13529</v>
      </c>
      <c r="Z121" s="81">
        <v>19026</v>
      </c>
      <c r="AA121" s="81">
        <v>10323</v>
      </c>
      <c r="AB121" s="81">
        <v>30777</v>
      </c>
      <c r="AC121" s="81">
        <v>0</v>
      </c>
      <c r="AD121" s="81">
        <v>2.140314263712181</v>
      </c>
      <c r="AE121" s="82"/>
      <c r="AF121" s="81">
        <v>6609652.1287474902</v>
      </c>
      <c r="AG121" s="81">
        <v>3008940.2022472285</v>
      </c>
      <c r="AH121" s="81">
        <v>3317497.7603546251</v>
      </c>
      <c r="AI121" s="81">
        <v>49236787.720854007</v>
      </c>
      <c r="AJ121" s="81">
        <v>63116484.273759954</v>
      </c>
      <c r="AK121" s="81">
        <v>0</v>
      </c>
      <c r="AL121" s="81">
        <v>0</v>
      </c>
      <c r="AM121" s="81">
        <v>4039908.6750607509</v>
      </c>
      <c r="AN121" s="81">
        <v>0</v>
      </c>
      <c r="AO121" s="81">
        <v>0</v>
      </c>
      <c r="AP121" s="82"/>
      <c r="AQ121" s="81">
        <v>135</v>
      </c>
      <c r="AR121" s="81">
        <v>47</v>
      </c>
      <c r="AS121" s="81">
        <v>36</v>
      </c>
      <c r="AT121" s="81">
        <v>0</v>
      </c>
      <c r="AU121" s="81">
        <v>0</v>
      </c>
      <c r="AV121" s="81">
        <v>0</v>
      </c>
      <c r="AW121" s="81"/>
      <c r="AX121" s="82"/>
      <c r="AY121" s="81">
        <v>623.20000000000005</v>
      </c>
      <c r="AZ121" s="81">
        <v>4497.5999999999995</v>
      </c>
      <c r="BA121" s="81">
        <v>147541.70000000001</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1637</v>
      </c>
      <c r="B122" s="80">
        <v>272</v>
      </c>
      <c r="C122" s="80">
        <v>19</v>
      </c>
      <c r="D122" s="80">
        <v>16</v>
      </c>
      <c r="E122" s="80">
        <v>2022</v>
      </c>
      <c r="F122" s="80" t="s">
        <v>568</v>
      </c>
      <c r="G122" s="174" t="s">
        <v>1638</v>
      </c>
      <c r="H122" s="80" t="s">
        <v>1639</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147</v>
      </c>
      <c r="AR122" s="81">
        <v>48</v>
      </c>
      <c r="AS122" s="81">
        <v>38</v>
      </c>
      <c r="AT122" s="81">
        <v>0</v>
      </c>
      <c r="AU122" s="81">
        <v>0</v>
      </c>
      <c r="AV122" s="81">
        <v>0</v>
      </c>
      <c r="AW122" s="81"/>
      <c r="AX122" s="82"/>
      <c r="AY122" s="81">
        <v>700.9</v>
      </c>
      <c r="AZ122" s="81">
        <v>4547.0999999999995</v>
      </c>
      <c r="BA122" s="81">
        <v>147580.1</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1860</v>
      </c>
      <c r="B123" s="80">
        <v>35</v>
      </c>
      <c r="C123" s="80">
        <v>1</v>
      </c>
      <c r="D123" s="80">
        <v>3</v>
      </c>
      <c r="E123" s="80">
        <v>1990</v>
      </c>
      <c r="F123" s="80" t="s">
        <v>562</v>
      </c>
      <c r="G123" s="80" t="s">
        <v>1641</v>
      </c>
      <c r="H123" s="80" t="s">
        <v>1642</v>
      </c>
      <c r="I123" s="177"/>
      <c r="J123" s="81">
        <v>75.187160950735532</v>
      </c>
      <c r="K123" s="81">
        <v>4.3023942858399336</v>
      </c>
      <c r="L123" s="81">
        <v>11.239577403210099</v>
      </c>
      <c r="M123" s="81">
        <v>15.826639231920661</v>
      </c>
      <c r="N123" s="81">
        <v>43.515336671905928</v>
      </c>
      <c r="O123" s="81">
        <v>21.312304350627429</v>
      </c>
      <c r="P123" s="81">
        <v>38.379630308047567</v>
      </c>
      <c r="Q123" s="81">
        <v>2.3371883597911842</v>
      </c>
      <c r="R123" s="81">
        <v>0</v>
      </c>
      <c r="S123" s="81">
        <v>2.6865377694515984</v>
      </c>
      <c r="T123" s="82"/>
      <c r="U123" s="81">
        <v>1595418</v>
      </c>
      <c r="V123" s="81">
        <v>1326</v>
      </c>
      <c r="W123" s="81">
        <v>148</v>
      </c>
      <c r="X123" s="81">
        <v>6579</v>
      </c>
      <c r="Y123" s="81">
        <v>9556</v>
      </c>
      <c r="Z123" s="81">
        <v>8766</v>
      </c>
      <c r="AA123" s="81">
        <v>9319</v>
      </c>
      <c r="AB123" s="81">
        <v>37948</v>
      </c>
      <c r="AC123" s="81">
        <v>0</v>
      </c>
      <c r="AD123" s="81">
        <v>2.6865377694515984</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1861</v>
      </c>
      <c r="B124" s="80">
        <v>36</v>
      </c>
      <c r="C124" s="80">
        <v>2</v>
      </c>
      <c r="D124" s="80">
        <v>3</v>
      </c>
      <c r="E124" s="80">
        <v>2005</v>
      </c>
      <c r="F124" s="80" t="s">
        <v>565</v>
      </c>
      <c r="G124" s="80" t="s">
        <v>1641</v>
      </c>
      <c r="H124" s="80" t="s">
        <v>1642</v>
      </c>
      <c r="I124" s="177"/>
      <c r="J124" s="81">
        <v>120.23964790302159</v>
      </c>
      <c r="K124" s="81">
        <v>4.5932427595352259</v>
      </c>
      <c r="L124" s="81">
        <v>24.7139210543837</v>
      </c>
      <c r="M124" s="81">
        <v>34.564556048315872</v>
      </c>
      <c r="N124" s="81">
        <v>71.224875738646446</v>
      </c>
      <c r="O124" s="81">
        <v>34.622216947408297</v>
      </c>
      <c r="P124" s="81">
        <v>40.098562813064873</v>
      </c>
      <c r="Q124" s="81">
        <v>2.0977793866311858</v>
      </c>
      <c r="R124" s="81">
        <v>0</v>
      </c>
      <c r="S124" s="81">
        <v>3.0017119216031989</v>
      </c>
      <c r="T124" s="82"/>
      <c r="U124" s="81">
        <v>3002726</v>
      </c>
      <c r="V124" s="81">
        <v>1548</v>
      </c>
      <c r="W124" s="81">
        <v>253</v>
      </c>
      <c r="X124" s="81">
        <v>5746</v>
      </c>
      <c r="Y124" s="81">
        <v>10867</v>
      </c>
      <c r="Z124" s="81">
        <v>16479</v>
      </c>
      <c r="AA124" s="81">
        <v>7974</v>
      </c>
      <c r="AB124" s="81">
        <v>35607</v>
      </c>
      <c r="AC124" s="81">
        <v>0</v>
      </c>
      <c r="AD124" s="81">
        <v>3.0017119216031989</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1862</v>
      </c>
      <c r="B125" s="80">
        <v>37</v>
      </c>
      <c r="C125" s="80">
        <v>3</v>
      </c>
      <c r="D125" s="80">
        <v>3</v>
      </c>
      <c r="E125" s="80">
        <v>2006</v>
      </c>
      <c r="F125" s="80" t="s">
        <v>566</v>
      </c>
      <c r="G125" s="80" t="s">
        <v>1641</v>
      </c>
      <c r="H125" s="80" t="s">
        <v>1642</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1863</v>
      </c>
      <c r="B126" s="80">
        <v>38</v>
      </c>
      <c r="C126" s="80">
        <v>4</v>
      </c>
      <c r="D126" s="80">
        <v>3</v>
      </c>
      <c r="E126" s="80">
        <v>2007</v>
      </c>
      <c r="F126" s="80" t="s">
        <v>567</v>
      </c>
      <c r="G126" s="80" t="s">
        <v>1641</v>
      </c>
      <c r="H126" s="80" t="s">
        <v>1642</v>
      </c>
      <c r="I126" s="177"/>
      <c r="J126" s="81">
        <v>124.94246079819025</v>
      </c>
      <c r="K126" s="81">
        <v>4.3405663258350007</v>
      </c>
      <c r="L126" s="81">
        <v>30.338397249992326</v>
      </c>
      <c r="M126" s="81">
        <v>30.906110775032932</v>
      </c>
      <c r="N126" s="81">
        <v>62.137381529376896</v>
      </c>
      <c r="O126" s="81">
        <v>33.191773312002383</v>
      </c>
      <c r="P126" s="81">
        <v>39.406871383962532</v>
      </c>
      <c r="Q126" s="81">
        <v>2.174234120875191</v>
      </c>
      <c r="R126" s="81">
        <v>0</v>
      </c>
      <c r="S126" s="81">
        <v>2.8440782286785464</v>
      </c>
      <c r="T126" s="82"/>
      <c r="U126" s="81">
        <v>4848648</v>
      </c>
      <c r="V126" s="81">
        <v>1365</v>
      </c>
      <c r="W126" s="81">
        <v>360</v>
      </c>
      <c r="X126" s="81">
        <v>6689</v>
      </c>
      <c r="Y126" s="81">
        <v>11012</v>
      </c>
      <c r="Z126" s="81">
        <v>16423</v>
      </c>
      <c r="AA126" s="81">
        <v>7717</v>
      </c>
      <c r="AB126" s="81">
        <v>34953</v>
      </c>
      <c r="AC126" s="81">
        <v>0</v>
      </c>
      <c r="AD126" s="81">
        <v>2.8440782286785464</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1864</v>
      </c>
      <c r="B127" s="80">
        <v>39</v>
      </c>
      <c r="C127" s="80">
        <v>5</v>
      </c>
      <c r="D127" s="80">
        <v>3</v>
      </c>
      <c r="E127" s="80">
        <v>2008</v>
      </c>
      <c r="F127" s="80" t="s">
        <v>84</v>
      </c>
      <c r="G127" s="80" t="s">
        <v>1641</v>
      </c>
      <c r="H127" s="80" t="s">
        <v>1642</v>
      </c>
      <c r="I127" s="177"/>
      <c r="J127" s="81">
        <v>125.51705550047474</v>
      </c>
      <c r="K127" s="81">
        <v>3.1291037277828018</v>
      </c>
      <c r="L127" s="81">
        <v>26.98178625354204</v>
      </c>
      <c r="M127" s="81">
        <v>32.575090290538697</v>
      </c>
      <c r="N127" s="81">
        <v>59.33726765848867</v>
      </c>
      <c r="O127" s="81">
        <v>32.146355782621384</v>
      </c>
      <c r="P127" s="81">
        <v>38.908000741120645</v>
      </c>
      <c r="Q127" s="81">
        <v>2.117175136716321</v>
      </c>
      <c r="R127" s="81">
        <v>0</v>
      </c>
      <c r="S127" s="81">
        <v>2.8147705565451773</v>
      </c>
      <c r="T127" s="82"/>
      <c r="U127" s="81">
        <v>5341298</v>
      </c>
      <c r="V127" s="81">
        <v>1365</v>
      </c>
      <c r="W127" s="81">
        <v>360</v>
      </c>
      <c r="X127" s="81">
        <v>6689</v>
      </c>
      <c r="Y127" s="81">
        <v>11057</v>
      </c>
      <c r="Z127" s="81">
        <v>16464</v>
      </c>
      <c r="AA127" s="81">
        <v>7628</v>
      </c>
      <c r="AB127" s="81">
        <v>34595</v>
      </c>
      <c r="AC127" s="81">
        <v>0</v>
      </c>
      <c r="AD127" s="81">
        <v>2.8147705565451773</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1865</v>
      </c>
      <c r="B128" s="80">
        <v>40</v>
      </c>
      <c r="C128" s="80">
        <v>6</v>
      </c>
      <c r="D128" s="80">
        <v>3</v>
      </c>
      <c r="E128" s="80">
        <v>2009</v>
      </c>
      <c r="F128" s="80" t="s">
        <v>85</v>
      </c>
      <c r="G128" s="80" t="s">
        <v>1641</v>
      </c>
      <c r="H128" s="80" t="s">
        <v>1642</v>
      </c>
      <c r="I128" s="177"/>
      <c r="J128" s="81">
        <v>89.113380991819611</v>
      </c>
      <c r="K128" s="81">
        <v>2.5672050776276056</v>
      </c>
      <c r="L128" s="81">
        <v>25.799554350696241</v>
      </c>
      <c r="M128" s="81">
        <v>34.482887406044114</v>
      </c>
      <c r="N128" s="81">
        <v>60.961720544634957</v>
      </c>
      <c r="O128" s="81">
        <v>32.603765940166603</v>
      </c>
      <c r="P128" s="81">
        <v>37.561534000545031</v>
      </c>
      <c r="Q128" s="81">
        <v>1.9991041817017106</v>
      </c>
      <c r="R128" s="81">
        <v>0</v>
      </c>
      <c r="S128" s="81">
        <v>2.5586152404479106</v>
      </c>
      <c r="T128" s="82"/>
      <c r="U128" s="81">
        <v>3581833</v>
      </c>
      <c r="V128" s="81">
        <v>1164</v>
      </c>
      <c r="W128" s="81">
        <v>432</v>
      </c>
      <c r="X128" s="81">
        <v>7242</v>
      </c>
      <c r="Y128" s="81">
        <v>11124</v>
      </c>
      <c r="Z128" s="81">
        <v>16482</v>
      </c>
      <c r="AA128" s="81">
        <v>7560</v>
      </c>
      <c r="AB128" s="81">
        <v>34291</v>
      </c>
      <c r="AC128" s="81">
        <v>0</v>
      </c>
      <c r="AD128" s="81">
        <v>2.5586152404479106</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4.3019999999999996</v>
      </c>
      <c r="BJ128" s="81">
        <v>0</v>
      </c>
      <c r="BK128" s="81">
        <v>0</v>
      </c>
      <c r="BL128" s="81">
        <v>0</v>
      </c>
      <c r="BM128" s="82"/>
      <c r="BN128" s="81">
        <v>0</v>
      </c>
      <c r="BO128" s="81">
        <v>0</v>
      </c>
      <c r="BP128" s="81">
        <v>1</v>
      </c>
      <c r="BQ128" s="81">
        <v>0</v>
      </c>
      <c r="BR128" s="81">
        <v>0</v>
      </c>
      <c r="BS128" s="81">
        <v>0</v>
      </c>
      <c r="BT128"/>
      <c r="BU128" s="80"/>
      <c r="BV128" s="80"/>
      <c r="BW128" s="80"/>
      <c r="BX128" s="80"/>
      <c r="BY128" s="80"/>
      <c r="BZ128" s="80"/>
      <c r="CA128" s="80"/>
      <c r="CB128" s="80"/>
      <c r="CC128" s="80"/>
    </row>
    <row r="129" spans="1:81">
      <c r="A129" s="80" t="s">
        <v>1866</v>
      </c>
      <c r="B129" s="80">
        <v>41</v>
      </c>
      <c r="C129" s="80">
        <v>7</v>
      </c>
      <c r="D129" s="80">
        <v>3</v>
      </c>
      <c r="E129" s="80">
        <v>2010</v>
      </c>
      <c r="F129" s="80" t="s">
        <v>86</v>
      </c>
      <c r="G129" s="80" t="s">
        <v>1641</v>
      </c>
      <c r="H129" s="80" t="s">
        <v>1642</v>
      </c>
      <c r="I129" s="177"/>
      <c r="J129" s="81">
        <v>109.47188465859757</v>
      </c>
      <c r="K129" s="81">
        <v>2.9824814533415069</v>
      </c>
      <c r="L129" s="81">
        <v>23.815987122784559</v>
      </c>
      <c r="M129" s="81">
        <v>32.767435157954218</v>
      </c>
      <c r="N129" s="81">
        <v>62.798774845070078</v>
      </c>
      <c r="O129" s="81">
        <v>32.643955968409898</v>
      </c>
      <c r="P129" s="81">
        <v>38.02423055401681</v>
      </c>
      <c r="Q129" s="81">
        <v>2.0634926347563392</v>
      </c>
      <c r="R129" s="81">
        <v>0</v>
      </c>
      <c r="S129" s="81">
        <v>2.2248683905442812</v>
      </c>
      <c r="T129" s="82"/>
      <c r="U129" s="81">
        <v>4338100</v>
      </c>
      <c r="V129" s="81">
        <v>1164</v>
      </c>
      <c r="W129" s="81">
        <v>432</v>
      </c>
      <c r="X129" s="81">
        <v>7242</v>
      </c>
      <c r="Y129" s="81">
        <v>11231</v>
      </c>
      <c r="Z129" s="81">
        <v>16579</v>
      </c>
      <c r="AA129" s="81">
        <v>7462</v>
      </c>
      <c r="AB129" s="81">
        <v>33916</v>
      </c>
      <c r="AC129" s="81">
        <v>0</v>
      </c>
      <c r="AD129" s="81">
        <v>2.2248683905442812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4.45</v>
      </c>
      <c r="BJ129" s="81">
        <v>0</v>
      </c>
      <c r="BK129" s="81">
        <v>0</v>
      </c>
      <c r="BL129" s="81">
        <v>0</v>
      </c>
      <c r="BM129" s="82"/>
      <c r="BN129" s="81">
        <v>0</v>
      </c>
      <c r="BO129" s="81">
        <v>0</v>
      </c>
      <c r="BP129" s="81">
        <v>1</v>
      </c>
      <c r="BQ129" s="81">
        <v>0</v>
      </c>
      <c r="BR129" s="81">
        <v>0</v>
      </c>
      <c r="BS129" s="81">
        <v>0</v>
      </c>
      <c r="BT129"/>
      <c r="BU129" s="80">
        <v>4.45</v>
      </c>
      <c r="BV129" s="80">
        <v>0</v>
      </c>
      <c r="BW129" s="80">
        <v>0</v>
      </c>
      <c r="BX129" s="80">
        <v>0</v>
      </c>
      <c r="BY129" s="80">
        <v>0</v>
      </c>
      <c r="BZ129" s="80">
        <v>0</v>
      </c>
      <c r="CA129" s="80">
        <v>0</v>
      </c>
      <c r="CB129" s="80">
        <v>0</v>
      </c>
      <c r="CC129" s="80">
        <v>0</v>
      </c>
    </row>
    <row r="130" spans="1:81">
      <c r="A130" s="80" t="s">
        <v>1867</v>
      </c>
      <c r="B130" s="80">
        <v>42</v>
      </c>
      <c r="C130" s="80">
        <v>8</v>
      </c>
      <c r="D130" s="80">
        <v>3</v>
      </c>
      <c r="E130" s="80">
        <v>2011</v>
      </c>
      <c r="F130" s="80" t="s">
        <v>87</v>
      </c>
      <c r="G130" s="80" t="s">
        <v>1641</v>
      </c>
      <c r="H130" s="80" t="s">
        <v>1642</v>
      </c>
      <c r="I130" s="177"/>
      <c r="J130" s="81">
        <v>121.46095683942605</v>
      </c>
      <c r="K130" s="81">
        <v>3.4680798996226159</v>
      </c>
      <c r="L130" s="81">
        <v>21.563753372192576</v>
      </c>
      <c r="M130" s="81">
        <v>38.59917300144987</v>
      </c>
      <c r="N130" s="81">
        <v>72.318055473144184</v>
      </c>
      <c r="O130" s="81">
        <v>32.235060310832765</v>
      </c>
      <c r="P130" s="81">
        <v>36.613636920246108</v>
      </c>
      <c r="Q130" s="81">
        <v>2.365570668012003</v>
      </c>
      <c r="R130" s="81">
        <v>0</v>
      </c>
      <c r="S130" s="81">
        <v>2.6292606413498616</v>
      </c>
      <c r="T130" s="82"/>
      <c r="U130" s="81">
        <v>4558720</v>
      </c>
      <c r="V130" s="81">
        <v>1164</v>
      </c>
      <c r="W130" s="81">
        <v>432</v>
      </c>
      <c r="X130" s="81">
        <v>7242</v>
      </c>
      <c r="Y130" s="81">
        <v>11357</v>
      </c>
      <c r="Z130" s="81">
        <v>16727</v>
      </c>
      <c r="AA130" s="81">
        <v>7399</v>
      </c>
      <c r="AB130" s="81">
        <v>33708</v>
      </c>
      <c r="AC130" s="81">
        <v>0</v>
      </c>
      <c r="AD130" s="81">
        <v>2.6292606413498616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4.0510000000000002</v>
      </c>
      <c r="BJ130" s="81">
        <v>0</v>
      </c>
      <c r="BK130" s="81">
        <v>0</v>
      </c>
      <c r="BL130" s="81">
        <v>0</v>
      </c>
      <c r="BM130" s="82"/>
      <c r="BN130" s="81">
        <v>0</v>
      </c>
      <c r="BO130" s="81">
        <v>0</v>
      </c>
      <c r="BP130" s="81">
        <v>1</v>
      </c>
      <c r="BQ130" s="81">
        <v>0</v>
      </c>
      <c r="BR130" s="81">
        <v>0</v>
      </c>
      <c r="BS130" s="81">
        <v>0</v>
      </c>
      <c r="BT130"/>
      <c r="BU130" s="80">
        <v>4.0510000000000002</v>
      </c>
      <c r="BV130" s="80">
        <v>0</v>
      </c>
      <c r="BW130" s="80">
        <v>0</v>
      </c>
      <c r="BX130" s="80">
        <v>0</v>
      </c>
      <c r="BY130" s="80">
        <v>0</v>
      </c>
      <c r="BZ130" s="80">
        <v>0</v>
      </c>
      <c r="CA130" s="80">
        <v>0</v>
      </c>
      <c r="CB130" s="80">
        <v>0</v>
      </c>
      <c r="CC130" s="80">
        <v>0</v>
      </c>
    </row>
    <row r="131" spans="1:81">
      <c r="A131" s="80" t="s">
        <v>1868</v>
      </c>
      <c r="B131" s="80">
        <v>43</v>
      </c>
      <c r="C131" s="80">
        <v>9</v>
      </c>
      <c r="D131" s="80">
        <v>3</v>
      </c>
      <c r="E131" s="80">
        <v>2012</v>
      </c>
      <c r="F131" s="80" t="s">
        <v>88</v>
      </c>
      <c r="G131" s="80" t="s">
        <v>1641</v>
      </c>
      <c r="H131" s="80" t="s">
        <v>1642</v>
      </c>
      <c r="I131" s="177"/>
      <c r="J131" s="81">
        <v>99.391507318262796</v>
      </c>
      <c r="K131" s="81">
        <v>3.8141172051426686</v>
      </c>
      <c r="L131" s="81">
        <v>21.012906757554529</v>
      </c>
      <c r="M131" s="81">
        <v>41.855453258563202</v>
      </c>
      <c r="N131" s="81">
        <v>73.465270677481271</v>
      </c>
      <c r="O131" s="81">
        <v>32.302606125143058</v>
      </c>
      <c r="P131" s="81">
        <v>36.712469306606337</v>
      </c>
      <c r="Q131" s="81">
        <v>2.5460419173450601</v>
      </c>
      <c r="R131" s="81">
        <v>0</v>
      </c>
      <c r="S131" s="81">
        <v>2.2616559700265051</v>
      </c>
      <c r="T131" s="82"/>
      <c r="U131" s="81">
        <v>3302622</v>
      </c>
      <c r="V131" s="81">
        <v>1164</v>
      </c>
      <c r="W131" s="81">
        <v>432</v>
      </c>
      <c r="X131" s="81">
        <v>7242</v>
      </c>
      <c r="Y131" s="81">
        <v>11517</v>
      </c>
      <c r="Z131" s="81">
        <v>16895</v>
      </c>
      <c r="AA131" s="81">
        <v>7377</v>
      </c>
      <c r="AB131" s="81">
        <v>33392</v>
      </c>
      <c r="AC131" s="81">
        <v>0</v>
      </c>
      <c r="AD131" s="81">
        <v>2.2616559700265051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5.0419999999999998</v>
      </c>
      <c r="BJ131" s="81">
        <v>0</v>
      </c>
      <c r="BK131" s="81">
        <v>0</v>
      </c>
      <c r="BL131" s="81">
        <v>0</v>
      </c>
      <c r="BM131" s="82"/>
      <c r="BN131" s="81">
        <v>0</v>
      </c>
      <c r="BO131" s="81">
        <v>0</v>
      </c>
      <c r="BP131" s="81">
        <v>1</v>
      </c>
      <c r="BQ131" s="81">
        <v>0</v>
      </c>
      <c r="BR131" s="81">
        <v>0</v>
      </c>
      <c r="BS131" s="81">
        <v>0</v>
      </c>
      <c r="BT131"/>
      <c r="BU131" s="80">
        <v>5.0419999999999998</v>
      </c>
      <c r="BV131" s="80">
        <v>0</v>
      </c>
      <c r="BW131" s="80">
        <v>0</v>
      </c>
      <c r="BX131" s="80">
        <v>0</v>
      </c>
      <c r="BY131" s="80">
        <v>0</v>
      </c>
      <c r="BZ131" s="80">
        <v>0</v>
      </c>
      <c r="CA131" s="80">
        <v>0</v>
      </c>
      <c r="CB131" s="80">
        <v>0</v>
      </c>
      <c r="CC131" s="80">
        <v>0</v>
      </c>
    </row>
    <row r="132" spans="1:81">
      <c r="A132" s="80" t="s">
        <v>1869</v>
      </c>
      <c r="B132" s="80">
        <v>44</v>
      </c>
      <c r="C132" s="80">
        <v>10</v>
      </c>
      <c r="D132" s="80">
        <v>3</v>
      </c>
      <c r="E132" s="80">
        <v>2013</v>
      </c>
      <c r="F132" s="80" t="s">
        <v>89</v>
      </c>
      <c r="G132" s="80" t="s">
        <v>1641</v>
      </c>
      <c r="H132" s="80" t="s">
        <v>1642</v>
      </c>
      <c r="I132" s="177"/>
      <c r="J132" s="81">
        <v>118.79945453866281</v>
      </c>
      <c r="K132" s="81">
        <v>3.5248125848202245</v>
      </c>
      <c r="L132" s="81">
        <v>18.136269412029513</v>
      </c>
      <c r="M132" s="81">
        <v>39.012444810465546</v>
      </c>
      <c r="N132" s="81">
        <v>72.66013949384282</v>
      </c>
      <c r="O132" s="81">
        <v>31.269742501330949</v>
      </c>
      <c r="P132" s="81">
        <v>36.875774760706456</v>
      </c>
      <c r="Q132" s="81">
        <v>2.5713979637844915</v>
      </c>
      <c r="R132" s="81">
        <v>0</v>
      </c>
      <c r="S132" s="81">
        <v>2.8396624070513288</v>
      </c>
      <c r="T132" s="82"/>
      <c r="U132" s="81">
        <v>3954226</v>
      </c>
      <c r="V132" s="81">
        <v>1164</v>
      </c>
      <c r="W132" s="81">
        <v>432</v>
      </c>
      <c r="X132" s="81">
        <v>7242</v>
      </c>
      <c r="Y132" s="81">
        <v>11599</v>
      </c>
      <c r="Z132" s="81">
        <v>17085</v>
      </c>
      <c r="AA132" s="81">
        <v>7382</v>
      </c>
      <c r="AB132" s="81">
        <v>33241</v>
      </c>
      <c r="AC132" s="81">
        <v>0</v>
      </c>
      <c r="AD132" s="81">
        <v>2.8396624070513288</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5.5880000000000001</v>
      </c>
      <c r="BJ132" s="81">
        <v>0</v>
      </c>
      <c r="BK132" s="81">
        <v>0</v>
      </c>
      <c r="BL132" s="81">
        <v>0</v>
      </c>
      <c r="BM132" s="82"/>
      <c r="BN132" s="81">
        <v>0</v>
      </c>
      <c r="BO132" s="81">
        <v>0</v>
      </c>
      <c r="BP132" s="81">
        <v>1</v>
      </c>
      <c r="BQ132" s="81">
        <v>0</v>
      </c>
      <c r="BR132" s="81">
        <v>0</v>
      </c>
      <c r="BS132" s="81">
        <v>0</v>
      </c>
      <c r="BT132"/>
      <c r="BU132" s="80">
        <v>5.5880000000000001</v>
      </c>
      <c r="BV132" s="80">
        <v>0</v>
      </c>
      <c r="BW132" s="80">
        <v>0</v>
      </c>
      <c r="BX132" s="80">
        <v>0</v>
      </c>
      <c r="BY132" s="80">
        <v>0</v>
      </c>
      <c r="BZ132" s="80">
        <v>0</v>
      </c>
      <c r="CA132" s="80">
        <v>0</v>
      </c>
      <c r="CB132" s="80">
        <v>0</v>
      </c>
      <c r="CC132" s="80">
        <v>0</v>
      </c>
    </row>
    <row r="133" spans="1:81">
      <c r="A133" s="80" t="s">
        <v>1870</v>
      </c>
      <c r="B133" s="80">
        <v>45</v>
      </c>
      <c r="C133" s="80">
        <v>11</v>
      </c>
      <c r="D133" s="80">
        <v>3</v>
      </c>
      <c r="E133" s="80">
        <v>2014</v>
      </c>
      <c r="F133" s="80" t="s">
        <v>90</v>
      </c>
      <c r="G133" s="80" t="s">
        <v>1641</v>
      </c>
      <c r="H133" s="80" t="s">
        <v>1642</v>
      </c>
      <c r="I133" s="177"/>
      <c r="J133" s="81">
        <v>120.25780214502863</v>
      </c>
      <c r="K133" s="81">
        <v>3.5028949538583332</v>
      </c>
      <c r="L133" s="81">
        <v>16.01630621840356</v>
      </c>
      <c r="M133" s="81">
        <v>38.500654045084637</v>
      </c>
      <c r="N133" s="81">
        <v>70.02287705354621</v>
      </c>
      <c r="O133" s="81">
        <v>29.872372836592771</v>
      </c>
      <c r="P133" s="81">
        <v>36.756245404802115</v>
      </c>
      <c r="Q133" s="81">
        <v>2.436487457130224</v>
      </c>
      <c r="R133" s="81">
        <v>0</v>
      </c>
      <c r="S133" s="81">
        <v>2.8180448106027698</v>
      </c>
      <c r="T133" s="82"/>
      <c r="U133" s="81">
        <v>4717532</v>
      </c>
      <c r="V133" s="81">
        <v>1051</v>
      </c>
      <c r="W133" s="81">
        <v>315</v>
      </c>
      <c r="X133" s="81">
        <v>6988</v>
      </c>
      <c r="Y133" s="81">
        <v>11647</v>
      </c>
      <c r="Z133" s="81">
        <v>17190</v>
      </c>
      <c r="AA133" s="81">
        <v>7320</v>
      </c>
      <c r="AB133" s="81">
        <v>32828</v>
      </c>
      <c r="AC133" s="81">
        <v>0</v>
      </c>
      <c r="AD133" s="81">
        <v>2.8180448106027698</v>
      </c>
      <c r="AE133" s="82"/>
      <c r="AF133" s="81">
        <v>66139385.934121303</v>
      </c>
      <c r="AG133" s="81">
        <v>2842569.2842904427</v>
      </c>
      <c r="AH133" s="81">
        <v>2848514.3877853462</v>
      </c>
      <c r="AI133" s="81">
        <v>44998029.478196017</v>
      </c>
      <c r="AJ133" s="81">
        <v>66032049.109616563</v>
      </c>
      <c r="AK133" s="81">
        <v>0</v>
      </c>
      <c r="AL133" s="81">
        <v>0</v>
      </c>
      <c r="AM133" s="81">
        <v>4506793.844139047</v>
      </c>
      <c r="AN133" s="81">
        <v>0</v>
      </c>
      <c r="AO133" s="81">
        <v>0</v>
      </c>
      <c r="AP133" s="82"/>
      <c r="AQ133" s="81">
        <v>157</v>
      </c>
      <c r="AR133" s="81">
        <v>20</v>
      </c>
      <c r="AS133" s="81">
        <v>0</v>
      </c>
      <c r="AT133" s="81">
        <v>0</v>
      </c>
      <c r="AU133" s="81">
        <v>0</v>
      </c>
      <c r="AV133" s="81">
        <v>0</v>
      </c>
      <c r="AW133" s="81" t="s">
        <v>564</v>
      </c>
      <c r="AX133" s="82"/>
      <c r="AY133" s="81">
        <v>679.3</v>
      </c>
      <c r="AZ133" s="81">
        <v>690</v>
      </c>
      <c r="BA133" s="81">
        <v>0</v>
      </c>
      <c r="BB133" s="81">
        <v>0</v>
      </c>
      <c r="BC133" s="81">
        <v>0</v>
      </c>
      <c r="BD133" s="81">
        <v>0</v>
      </c>
      <c r="BE133" s="81" t="s">
        <v>564</v>
      </c>
      <c r="BF133" s="82"/>
      <c r="BG133" s="81">
        <v>0</v>
      </c>
      <c r="BH133" s="81">
        <v>0</v>
      </c>
      <c r="BI133" s="81">
        <v>5.4859999999999998</v>
      </c>
      <c r="BJ133" s="81">
        <v>0</v>
      </c>
      <c r="BK133" s="81">
        <v>0</v>
      </c>
      <c r="BL133" s="81">
        <v>0</v>
      </c>
      <c r="BM133" s="82"/>
      <c r="BN133" s="81">
        <v>0</v>
      </c>
      <c r="BO133" s="81">
        <v>0</v>
      </c>
      <c r="BP133" s="81">
        <v>1</v>
      </c>
      <c r="BQ133" s="81">
        <v>0</v>
      </c>
      <c r="BR133" s="81">
        <v>0</v>
      </c>
      <c r="BS133" s="81">
        <v>0</v>
      </c>
      <c r="BT133"/>
      <c r="BU133" s="80">
        <v>5.4859999999999998</v>
      </c>
      <c r="BV133" s="80">
        <v>0</v>
      </c>
      <c r="BW133" s="80">
        <v>0</v>
      </c>
      <c r="BX133" s="80">
        <v>0</v>
      </c>
      <c r="BY133" s="80">
        <v>0</v>
      </c>
      <c r="BZ133" s="80">
        <v>0</v>
      </c>
      <c r="CA133" s="80">
        <v>0</v>
      </c>
      <c r="CB133" s="80">
        <v>0</v>
      </c>
      <c r="CC133" s="80">
        <v>0</v>
      </c>
    </row>
    <row r="134" spans="1:81">
      <c r="A134" s="80" t="s">
        <v>1871</v>
      </c>
      <c r="B134" s="80">
        <v>46</v>
      </c>
      <c r="C134" s="80">
        <v>12</v>
      </c>
      <c r="D134" s="80">
        <v>3</v>
      </c>
      <c r="E134" s="80">
        <v>2015</v>
      </c>
      <c r="F134" s="80" t="s">
        <v>91</v>
      </c>
      <c r="G134" s="80" t="s">
        <v>1641</v>
      </c>
      <c r="H134" s="80" t="s">
        <v>1642</v>
      </c>
      <c r="I134" s="177"/>
      <c r="J134" s="81">
        <v>136.57860541162987</v>
      </c>
      <c r="K134" s="81">
        <v>3.3749841407334014</v>
      </c>
      <c r="L134" s="81">
        <v>14.156554460177407</v>
      </c>
      <c r="M134" s="81">
        <v>33.327847128043999</v>
      </c>
      <c r="N134" s="81">
        <v>65.416646686887816</v>
      </c>
      <c r="O134" s="81">
        <v>30.003834906339076</v>
      </c>
      <c r="P134" s="81">
        <v>36.513799858051868</v>
      </c>
      <c r="Q134" s="81">
        <v>2.3570091565894127</v>
      </c>
      <c r="R134" s="81">
        <v>0</v>
      </c>
      <c r="S134" s="81">
        <v>2.4987281815038753</v>
      </c>
      <c r="T134" s="82"/>
      <c r="U134" s="81">
        <v>5349693</v>
      </c>
      <c r="V134" s="81">
        <v>1051</v>
      </c>
      <c r="W134" s="81">
        <v>315</v>
      </c>
      <c r="X134" s="81">
        <v>6988</v>
      </c>
      <c r="Y134" s="81">
        <v>11746</v>
      </c>
      <c r="Z134" s="81">
        <v>17432</v>
      </c>
      <c r="AA134" s="81">
        <v>7266</v>
      </c>
      <c r="AB134" s="81">
        <v>32440</v>
      </c>
      <c r="AC134" s="81">
        <v>0</v>
      </c>
      <c r="AD134" s="81">
        <v>2.4987281815038753</v>
      </c>
      <c r="AE134" s="82"/>
      <c r="AF134" s="81">
        <v>74806234.793185517</v>
      </c>
      <c r="AG134" s="81">
        <v>2631951.325374315</v>
      </c>
      <c r="AH134" s="81">
        <v>2130176.3974628332</v>
      </c>
      <c r="AI134" s="81">
        <v>42670946.334265232</v>
      </c>
      <c r="AJ134" s="81">
        <v>59729403.821640566</v>
      </c>
      <c r="AK134" s="81">
        <v>0</v>
      </c>
      <c r="AL134" s="81">
        <v>0</v>
      </c>
      <c r="AM134" s="81">
        <v>4445765.9193180921</v>
      </c>
      <c r="AN134" s="81">
        <v>0</v>
      </c>
      <c r="AO134" s="81">
        <v>0</v>
      </c>
      <c r="AP134" s="82"/>
      <c r="AQ134" s="81">
        <v>179</v>
      </c>
      <c r="AR134" s="81">
        <v>27</v>
      </c>
      <c r="AS134" s="81">
        <v>0</v>
      </c>
      <c r="AT134" s="81">
        <v>0</v>
      </c>
      <c r="AU134" s="81">
        <v>0</v>
      </c>
      <c r="AV134" s="81">
        <v>1</v>
      </c>
      <c r="AW134" s="81" t="s">
        <v>564</v>
      </c>
      <c r="AX134" s="82"/>
      <c r="AY134" s="81">
        <v>791</v>
      </c>
      <c r="AZ134" s="81">
        <v>922</v>
      </c>
      <c r="BA134" s="81">
        <v>0</v>
      </c>
      <c r="BB134" s="81">
        <v>0</v>
      </c>
      <c r="BC134" s="81">
        <v>0</v>
      </c>
      <c r="BD134" s="81">
        <v>6250</v>
      </c>
      <c r="BE134" s="81" t="s">
        <v>564</v>
      </c>
      <c r="BF134" s="82"/>
      <c r="BG134" s="81">
        <v>0</v>
      </c>
      <c r="BH134" s="81">
        <v>0</v>
      </c>
      <c r="BI134" s="81">
        <v>5.4240000000000004</v>
      </c>
      <c r="BJ134" s="81">
        <v>0</v>
      </c>
      <c r="BK134" s="81">
        <v>0</v>
      </c>
      <c r="BL134" s="81">
        <v>0</v>
      </c>
      <c r="BM134" s="82"/>
      <c r="BN134" s="81">
        <v>0</v>
      </c>
      <c r="BO134" s="81">
        <v>0</v>
      </c>
      <c r="BP134" s="81">
        <v>1</v>
      </c>
      <c r="BQ134" s="81">
        <v>0</v>
      </c>
      <c r="BR134" s="81">
        <v>0</v>
      </c>
      <c r="BS134" s="81">
        <v>0</v>
      </c>
      <c r="BT134"/>
      <c r="BU134" s="80">
        <v>5.4240000000000004</v>
      </c>
      <c r="BV134" s="80">
        <v>0</v>
      </c>
      <c r="BW134" s="80">
        <v>0</v>
      </c>
      <c r="BX134" s="80">
        <v>0</v>
      </c>
      <c r="BY134" s="80">
        <v>0</v>
      </c>
      <c r="BZ134" s="80">
        <v>0</v>
      </c>
      <c r="CA134" s="80">
        <v>0</v>
      </c>
      <c r="CB134" s="80">
        <v>0</v>
      </c>
      <c r="CC134" s="80">
        <v>0</v>
      </c>
    </row>
    <row r="135" spans="1:81">
      <c r="A135" s="80" t="s">
        <v>1872</v>
      </c>
      <c r="B135" s="80">
        <v>47</v>
      </c>
      <c r="C135" s="80">
        <v>13</v>
      </c>
      <c r="D135" s="80">
        <v>3</v>
      </c>
      <c r="E135" s="80">
        <v>2016</v>
      </c>
      <c r="F135" s="80" t="s">
        <v>92</v>
      </c>
      <c r="G135" s="80" t="s">
        <v>1641</v>
      </c>
      <c r="H135" s="80" t="s">
        <v>1642</v>
      </c>
      <c r="I135" s="177"/>
      <c r="J135" s="81">
        <v>114.50111433207569</v>
      </c>
      <c r="K135" s="81">
        <v>3.1065135096790697</v>
      </c>
      <c r="L135" s="81">
        <v>17.590421995671566</v>
      </c>
      <c r="M135" s="81">
        <v>31.360084354008816</v>
      </c>
      <c r="N135" s="81">
        <v>71.211070201537765</v>
      </c>
      <c r="O135" s="81">
        <v>29.778908853382173</v>
      </c>
      <c r="P135" s="81">
        <v>35.978835921719622</v>
      </c>
      <c r="Q135" s="81">
        <v>2.2611431076038615</v>
      </c>
      <c r="R135" s="81">
        <v>0</v>
      </c>
      <c r="S135" s="81">
        <v>3.6846876802672019</v>
      </c>
      <c r="T135" s="82"/>
      <c r="U135" s="81">
        <v>5133701</v>
      </c>
      <c r="V135" s="81">
        <v>1051</v>
      </c>
      <c r="W135" s="81">
        <v>315</v>
      </c>
      <c r="X135" s="81">
        <v>6988</v>
      </c>
      <c r="Y135" s="81">
        <v>11788</v>
      </c>
      <c r="Z135" s="81">
        <v>17514</v>
      </c>
      <c r="AA135" s="81">
        <v>7405</v>
      </c>
      <c r="AB135" s="81">
        <v>32013</v>
      </c>
      <c r="AC135" s="81">
        <v>0</v>
      </c>
      <c r="AD135" s="81">
        <v>3.6846876802672019</v>
      </c>
      <c r="AE135" s="82"/>
      <c r="AF135" s="81">
        <v>62778523.660889447</v>
      </c>
      <c r="AG135" s="81">
        <v>2466880.84544054</v>
      </c>
      <c r="AH135" s="81">
        <v>1951567.8511961061</v>
      </c>
      <c r="AI135" s="81">
        <v>43567363.490196303</v>
      </c>
      <c r="AJ135" s="81">
        <v>65115123.961383007</v>
      </c>
      <c r="AK135" s="81">
        <v>0</v>
      </c>
      <c r="AL135" s="81">
        <v>0</v>
      </c>
      <c r="AM135" s="81">
        <v>4390655.8212419935</v>
      </c>
      <c r="AN135" s="81">
        <v>0</v>
      </c>
      <c r="AO135" s="81">
        <v>0</v>
      </c>
      <c r="AP135" s="82"/>
      <c r="AQ135" s="81">
        <v>197</v>
      </c>
      <c r="AR135" s="81">
        <v>29</v>
      </c>
      <c r="AS135" s="81">
        <v>0</v>
      </c>
      <c r="AT135" s="81">
        <v>0</v>
      </c>
      <c r="AU135" s="81">
        <v>0</v>
      </c>
      <c r="AV135" s="81">
        <v>1</v>
      </c>
      <c r="AW135" s="81" t="s">
        <v>564</v>
      </c>
      <c r="AX135" s="82"/>
      <c r="AY135" s="81">
        <v>899.30000000000007</v>
      </c>
      <c r="AZ135" s="81">
        <v>943</v>
      </c>
      <c r="BA135" s="81">
        <v>0</v>
      </c>
      <c r="BB135" s="81">
        <v>0</v>
      </c>
      <c r="BC135" s="81">
        <v>0</v>
      </c>
      <c r="BD135" s="81">
        <v>6250</v>
      </c>
      <c r="BE135" s="81" t="s">
        <v>564</v>
      </c>
      <c r="BF135" s="82"/>
      <c r="BG135" s="81">
        <v>0</v>
      </c>
      <c r="BH135" s="81">
        <v>0</v>
      </c>
      <c r="BI135" s="81">
        <v>5.4859999999999998</v>
      </c>
      <c r="BJ135" s="81">
        <v>0</v>
      </c>
      <c r="BK135" s="81">
        <v>0</v>
      </c>
      <c r="BL135" s="81">
        <v>0</v>
      </c>
      <c r="BM135" s="82"/>
      <c r="BN135" s="81">
        <v>0</v>
      </c>
      <c r="BO135" s="81">
        <v>0</v>
      </c>
      <c r="BP135" s="81">
        <v>1</v>
      </c>
      <c r="BQ135" s="81">
        <v>0</v>
      </c>
      <c r="BR135" s="81">
        <v>0</v>
      </c>
      <c r="BS135" s="81">
        <v>0</v>
      </c>
      <c r="BT135"/>
      <c r="BU135" s="80">
        <v>5.4859999999999998</v>
      </c>
      <c r="BV135" s="80">
        <v>0</v>
      </c>
      <c r="BW135" s="80">
        <v>0</v>
      </c>
      <c r="BX135" s="80">
        <v>0</v>
      </c>
      <c r="BY135" s="80">
        <v>0</v>
      </c>
      <c r="BZ135" s="80">
        <v>0</v>
      </c>
      <c r="CA135" s="80">
        <v>0</v>
      </c>
      <c r="CB135" s="80">
        <v>0</v>
      </c>
      <c r="CC135" s="80">
        <v>0</v>
      </c>
    </row>
    <row r="136" spans="1:81">
      <c r="A136" s="80" t="s">
        <v>1873</v>
      </c>
      <c r="B136" s="80">
        <v>48</v>
      </c>
      <c r="C136" s="80">
        <v>14</v>
      </c>
      <c r="D136" s="80">
        <v>3</v>
      </c>
      <c r="E136" s="80">
        <v>2017</v>
      </c>
      <c r="F136" s="80" t="s">
        <v>71</v>
      </c>
      <c r="G136" s="80" t="s">
        <v>1641</v>
      </c>
      <c r="H136" s="80" t="s">
        <v>1642</v>
      </c>
      <c r="I136" s="177"/>
      <c r="J136" s="81">
        <v>174.90776057337911</v>
      </c>
      <c r="K136" s="81">
        <v>3.3995104581690097</v>
      </c>
      <c r="L136" s="81">
        <v>17.168466831926764</v>
      </c>
      <c r="M136" s="81">
        <v>27.963968807306379</v>
      </c>
      <c r="N136" s="81">
        <v>64.846488094741559</v>
      </c>
      <c r="O136" s="81">
        <v>29.321421315268658</v>
      </c>
      <c r="P136" s="81">
        <v>35.828169942383063</v>
      </c>
      <c r="Q136" s="81">
        <v>2.1656772913056788</v>
      </c>
      <c r="R136" s="81">
        <v>0</v>
      </c>
      <c r="S136" s="81">
        <v>2.743073106284561</v>
      </c>
      <c r="T136" s="82"/>
      <c r="U136" s="81">
        <v>8003202</v>
      </c>
      <c r="V136" s="81">
        <v>1051</v>
      </c>
      <c r="W136" s="81">
        <v>315</v>
      </c>
      <c r="X136" s="81">
        <v>6988</v>
      </c>
      <c r="Y136" s="81">
        <v>11860</v>
      </c>
      <c r="Z136" s="81">
        <v>17531</v>
      </c>
      <c r="AA136" s="81">
        <v>7421</v>
      </c>
      <c r="AB136" s="81">
        <v>31708</v>
      </c>
      <c r="AC136" s="81">
        <v>0</v>
      </c>
      <c r="AD136" s="81">
        <v>2.743073106284561</v>
      </c>
      <c r="AE136" s="82"/>
      <c r="AF136" s="81">
        <v>101893337.60911161</v>
      </c>
      <c r="AG136" s="81">
        <v>2643815.173601374</v>
      </c>
      <c r="AH136" s="81">
        <v>2638713.78098909</v>
      </c>
      <c r="AI136" s="81">
        <v>40538965.634263247</v>
      </c>
      <c r="AJ136" s="81">
        <v>62274021.084523678</v>
      </c>
      <c r="AK136" s="81">
        <v>0</v>
      </c>
      <c r="AL136" s="81">
        <v>0</v>
      </c>
      <c r="AM136" s="81">
        <v>4355629.100018505</v>
      </c>
      <c r="AN136" s="81">
        <v>0</v>
      </c>
      <c r="AO136" s="81">
        <v>0</v>
      </c>
      <c r="AP136" s="82"/>
      <c r="AQ136" s="81">
        <v>204</v>
      </c>
      <c r="AR136" s="81">
        <v>30</v>
      </c>
      <c r="AS136" s="81">
        <v>0</v>
      </c>
      <c r="AT136" s="81">
        <v>0</v>
      </c>
      <c r="AU136" s="81">
        <v>0</v>
      </c>
      <c r="AV136" s="81">
        <v>1</v>
      </c>
      <c r="AW136" s="81" t="s">
        <v>564</v>
      </c>
      <c r="AX136" s="82"/>
      <c r="AY136" s="81">
        <v>938.19999999999993</v>
      </c>
      <c r="AZ136" s="81">
        <v>975.99999999999989</v>
      </c>
      <c r="BA136" s="81">
        <v>0</v>
      </c>
      <c r="BB136" s="81">
        <v>0</v>
      </c>
      <c r="BC136" s="81">
        <v>0</v>
      </c>
      <c r="BD136" s="81">
        <v>6250</v>
      </c>
      <c r="BE136" s="81" t="s">
        <v>564</v>
      </c>
      <c r="BF136" s="82"/>
      <c r="BG136" s="81">
        <v>0</v>
      </c>
      <c r="BH136" s="81">
        <v>0</v>
      </c>
      <c r="BI136" s="81">
        <v>6.0750000000000002</v>
      </c>
      <c r="BJ136" s="81">
        <v>0</v>
      </c>
      <c r="BK136" s="81">
        <v>0</v>
      </c>
      <c r="BL136" s="81">
        <v>0</v>
      </c>
      <c r="BM136" s="82"/>
      <c r="BN136" s="81">
        <v>0</v>
      </c>
      <c r="BO136" s="81">
        <v>0</v>
      </c>
      <c r="BP136" s="81">
        <v>1</v>
      </c>
      <c r="BQ136" s="81">
        <v>0</v>
      </c>
      <c r="BR136" s="81">
        <v>0</v>
      </c>
      <c r="BS136" s="81">
        <v>0</v>
      </c>
      <c r="BT136"/>
      <c r="BU136" s="80">
        <v>6.0750000000000002</v>
      </c>
      <c r="BV136" s="80">
        <v>0</v>
      </c>
      <c r="BW136" s="80">
        <v>0</v>
      </c>
      <c r="BX136" s="80">
        <v>0</v>
      </c>
      <c r="BY136" s="80">
        <v>0</v>
      </c>
      <c r="BZ136" s="80">
        <v>0</v>
      </c>
      <c r="CA136" s="80">
        <v>0</v>
      </c>
      <c r="CB136" s="80">
        <v>0</v>
      </c>
      <c r="CC136" s="80">
        <v>0</v>
      </c>
    </row>
    <row r="137" spans="1:81">
      <c r="A137" s="80" t="s">
        <v>1874</v>
      </c>
      <c r="B137" s="80">
        <v>49</v>
      </c>
      <c r="C137" s="80">
        <v>15</v>
      </c>
      <c r="D137" s="80">
        <v>3</v>
      </c>
      <c r="E137" s="80">
        <v>2018</v>
      </c>
      <c r="F137" s="80" t="s">
        <v>93</v>
      </c>
      <c r="G137" s="80" t="s">
        <v>1641</v>
      </c>
      <c r="H137" s="80" t="s">
        <v>1642</v>
      </c>
      <c r="I137" s="177"/>
      <c r="J137" s="81">
        <v>193.65796836567557</v>
      </c>
      <c r="K137" s="81">
        <v>3.1723194029019672</v>
      </c>
      <c r="L137" s="81">
        <v>15.843760730170221</v>
      </c>
      <c r="M137" s="81">
        <v>30.315430354116423</v>
      </c>
      <c r="N137" s="81">
        <v>63.373368597415919</v>
      </c>
      <c r="O137" s="81">
        <v>28.704890861732039</v>
      </c>
      <c r="P137" s="81">
        <v>35.208634150451203</v>
      </c>
      <c r="Q137" s="81">
        <v>1.993794342376378</v>
      </c>
      <c r="R137" s="81">
        <v>0</v>
      </c>
      <c r="S137" s="81">
        <v>3.1144369767842277</v>
      </c>
      <c r="T137" s="82"/>
      <c r="U137" s="81">
        <v>8232606</v>
      </c>
      <c r="V137" s="81">
        <v>1051</v>
      </c>
      <c r="W137" s="81">
        <v>315</v>
      </c>
      <c r="X137" s="81">
        <v>6988</v>
      </c>
      <c r="Y137" s="81">
        <v>11974</v>
      </c>
      <c r="Z137" s="81">
        <v>17491</v>
      </c>
      <c r="AA137" s="81">
        <v>7366</v>
      </c>
      <c r="AB137" s="81">
        <v>31458</v>
      </c>
      <c r="AC137" s="81">
        <v>0</v>
      </c>
      <c r="AD137" s="81">
        <v>3.1144369767842282</v>
      </c>
      <c r="AE137" s="82"/>
      <c r="AF137" s="81">
        <v>112103059.1140711</v>
      </c>
      <c r="AG137" s="81">
        <v>2423778.2328743041</v>
      </c>
      <c r="AH137" s="81">
        <v>2511238.5107520982</v>
      </c>
      <c r="AI137" s="81">
        <v>42894415.229643688</v>
      </c>
      <c r="AJ137" s="81">
        <v>59566132.716520786</v>
      </c>
      <c r="AK137" s="81">
        <v>0</v>
      </c>
      <c r="AL137" s="81">
        <v>0</v>
      </c>
      <c r="AM137" s="81">
        <v>4330228.640767049</v>
      </c>
      <c r="AN137" s="81">
        <v>0</v>
      </c>
      <c r="AO137" s="81">
        <v>0</v>
      </c>
      <c r="AP137" s="82"/>
      <c r="AQ137" s="81">
        <v>223</v>
      </c>
      <c r="AR137" s="81">
        <v>34</v>
      </c>
      <c r="AS137" s="81">
        <v>0</v>
      </c>
      <c r="AT137" s="81">
        <v>0</v>
      </c>
      <c r="AU137" s="81">
        <v>0</v>
      </c>
      <c r="AV137" s="81">
        <v>1</v>
      </c>
      <c r="AW137" s="81" t="s">
        <v>564</v>
      </c>
      <c r="AX137" s="82"/>
      <c r="AY137" s="81">
        <v>1046.0999999999999</v>
      </c>
      <c r="AZ137" s="81">
        <v>1144</v>
      </c>
      <c r="BA137" s="81">
        <v>0</v>
      </c>
      <c r="BB137" s="81">
        <v>0</v>
      </c>
      <c r="BC137" s="81">
        <v>0</v>
      </c>
      <c r="BD137" s="81">
        <v>6250</v>
      </c>
      <c r="BE137" s="81" t="s">
        <v>564</v>
      </c>
      <c r="BF137" s="82"/>
      <c r="BG137" s="81">
        <v>0</v>
      </c>
      <c r="BH137" s="81">
        <v>0</v>
      </c>
      <c r="BI137" s="81">
        <v>6.2539999999999996</v>
      </c>
      <c r="BJ137" s="81">
        <v>0</v>
      </c>
      <c r="BK137" s="81">
        <v>0</v>
      </c>
      <c r="BL137" s="81">
        <v>0</v>
      </c>
      <c r="BM137" s="82"/>
      <c r="BN137" s="81">
        <v>0</v>
      </c>
      <c r="BO137" s="81">
        <v>0</v>
      </c>
      <c r="BP137" s="81">
        <v>1</v>
      </c>
      <c r="BQ137" s="81">
        <v>0</v>
      </c>
      <c r="BR137" s="81">
        <v>0</v>
      </c>
      <c r="BS137" s="81">
        <v>0</v>
      </c>
      <c r="BT137"/>
      <c r="BU137" s="80">
        <v>6.2539999999999996</v>
      </c>
      <c r="BV137" s="80">
        <v>0</v>
      </c>
      <c r="BW137" s="80">
        <v>0</v>
      </c>
      <c r="BX137" s="80">
        <v>0</v>
      </c>
      <c r="BY137" s="80">
        <v>0</v>
      </c>
      <c r="BZ137" s="80">
        <v>0</v>
      </c>
      <c r="CA137" s="80">
        <v>0</v>
      </c>
      <c r="CB137" s="80">
        <v>0</v>
      </c>
      <c r="CC137" s="80">
        <v>0</v>
      </c>
    </row>
    <row r="138" spans="1:81">
      <c r="A138" s="80" t="s">
        <v>1875</v>
      </c>
      <c r="B138" s="80">
        <v>50</v>
      </c>
      <c r="C138" s="80">
        <v>16</v>
      </c>
      <c r="D138" s="80">
        <v>3</v>
      </c>
      <c r="E138" s="80">
        <v>2019</v>
      </c>
      <c r="F138" s="80" t="s">
        <v>73</v>
      </c>
      <c r="G138" s="80" t="s">
        <v>1641</v>
      </c>
      <c r="H138" s="80" t="s">
        <v>1642</v>
      </c>
      <c r="I138" s="177"/>
      <c r="J138" s="81">
        <v>173.74097982901105</v>
      </c>
      <c r="K138" s="81">
        <v>2.8150659282147394</v>
      </c>
      <c r="L138" s="81">
        <v>16.009248891901873</v>
      </c>
      <c r="M138" s="81">
        <v>28.073173003775732</v>
      </c>
      <c r="N138" s="81">
        <v>62.598951687478255</v>
      </c>
      <c r="O138" s="81">
        <v>27.920266521778775</v>
      </c>
      <c r="P138" s="81">
        <v>34.212364915894867</v>
      </c>
      <c r="Q138" s="81">
        <v>1.9198838720156697</v>
      </c>
      <c r="R138" s="81">
        <v>0</v>
      </c>
      <c r="S138" s="81">
        <v>2.8355510916122215</v>
      </c>
      <c r="T138" s="82"/>
      <c r="U138" s="81">
        <v>7419620</v>
      </c>
      <c r="V138" s="81">
        <v>1051</v>
      </c>
      <c r="W138" s="81">
        <v>315</v>
      </c>
      <c r="X138" s="81">
        <v>6988</v>
      </c>
      <c r="Y138" s="81">
        <v>12040</v>
      </c>
      <c r="Z138" s="81">
        <v>17480</v>
      </c>
      <c r="AA138" s="81">
        <v>7104</v>
      </c>
      <c r="AB138" s="81">
        <v>31112</v>
      </c>
      <c r="AC138" s="81">
        <v>0</v>
      </c>
      <c r="AD138" s="81">
        <v>2.835551091612222</v>
      </c>
      <c r="AE138" s="82"/>
      <c r="AF138" s="81">
        <v>97975483.913509488</v>
      </c>
      <c r="AG138" s="81">
        <v>2123073.1989546451</v>
      </c>
      <c r="AH138" s="81">
        <v>2666172.0768158198</v>
      </c>
      <c r="AI138" s="81">
        <v>40979960.40638569</v>
      </c>
      <c r="AJ138" s="81">
        <v>58279704.719493076</v>
      </c>
      <c r="AK138" s="81">
        <v>0</v>
      </c>
      <c r="AL138" s="81">
        <v>0</v>
      </c>
      <c r="AM138" s="81">
        <v>4237220.1889893953</v>
      </c>
      <c r="AN138" s="81">
        <v>0</v>
      </c>
      <c r="AO138" s="81">
        <v>0</v>
      </c>
      <c r="AP138" s="82"/>
      <c r="AQ138" s="81">
        <v>241</v>
      </c>
      <c r="AR138" s="81">
        <v>37</v>
      </c>
      <c r="AS138" s="81">
        <v>0</v>
      </c>
      <c r="AT138" s="81">
        <v>0</v>
      </c>
      <c r="AU138" s="81">
        <v>0</v>
      </c>
      <c r="AV138" s="81">
        <v>1</v>
      </c>
      <c r="AW138" s="81" t="s">
        <v>564</v>
      </c>
      <c r="AX138" s="82"/>
      <c r="AY138" s="81">
        <v>1136.2</v>
      </c>
      <c r="AZ138" s="81">
        <v>1192.9000000000001</v>
      </c>
      <c r="BA138" s="81">
        <v>0</v>
      </c>
      <c r="BB138" s="81">
        <v>0</v>
      </c>
      <c r="BC138" s="81">
        <v>0</v>
      </c>
      <c r="BD138" s="81">
        <v>6250</v>
      </c>
      <c r="BE138" s="81" t="s">
        <v>564</v>
      </c>
      <c r="BF138" s="82"/>
      <c r="BG138" s="81">
        <v>0</v>
      </c>
      <c r="BH138" s="81">
        <v>0</v>
      </c>
      <c r="BI138" s="81">
        <v>6.7110000000000003</v>
      </c>
      <c r="BJ138" s="81">
        <v>0</v>
      </c>
      <c r="BK138" s="81">
        <v>0</v>
      </c>
      <c r="BL138" s="81">
        <v>0</v>
      </c>
      <c r="BM138" s="82"/>
      <c r="BN138" s="81">
        <v>0</v>
      </c>
      <c r="BO138" s="81">
        <v>0</v>
      </c>
      <c r="BP138" s="81">
        <v>1</v>
      </c>
      <c r="BQ138" s="81">
        <v>0</v>
      </c>
      <c r="BR138" s="81">
        <v>0</v>
      </c>
      <c r="BS138" s="81">
        <v>0</v>
      </c>
      <c r="BT138"/>
      <c r="BU138" s="80">
        <v>6.7110000000000003</v>
      </c>
      <c r="BV138" s="80">
        <v>0</v>
      </c>
      <c r="BW138" s="80">
        <v>0</v>
      </c>
      <c r="BX138" s="80">
        <v>0</v>
      </c>
      <c r="BY138" s="80">
        <v>0</v>
      </c>
      <c r="BZ138" s="80">
        <v>0</v>
      </c>
      <c r="CA138" s="80">
        <v>0</v>
      </c>
      <c r="CB138" s="80">
        <v>0</v>
      </c>
      <c r="CC138" s="80">
        <v>0</v>
      </c>
    </row>
    <row r="139" spans="1:81">
      <c r="A139" s="80" t="s">
        <v>1876</v>
      </c>
      <c r="B139" s="80">
        <v>51</v>
      </c>
      <c r="C139" s="80">
        <v>17</v>
      </c>
      <c r="D139" s="80">
        <v>3</v>
      </c>
      <c r="E139" s="80">
        <v>2020</v>
      </c>
      <c r="F139" s="80" t="s">
        <v>218</v>
      </c>
      <c r="G139" s="80" t="s">
        <v>1641</v>
      </c>
      <c r="H139" s="80" t="s">
        <v>1642</v>
      </c>
      <c r="I139" s="177"/>
      <c r="J139" s="81">
        <v>159.83983037838999</v>
      </c>
      <c r="K139" s="81">
        <v>2.861531028478542</v>
      </c>
      <c r="L139" s="81">
        <v>14.535783766794832</v>
      </c>
      <c r="M139" s="81">
        <v>23.769709836879986</v>
      </c>
      <c r="N139" s="81">
        <v>55.044180802749615</v>
      </c>
      <c r="O139" s="81">
        <v>24.589452716231978</v>
      </c>
      <c r="P139" s="81">
        <v>32.672591606915503</v>
      </c>
      <c r="Q139" s="81">
        <v>1.8106410566708975</v>
      </c>
      <c r="R139" s="81">
        <v>0</v>
      </c>
      <c r="S139" s="81">
        <v>2.847590946421465</v>
      </c>
      <c r="T139" s="82"/>
      <c r="U139" s="81">
        <v>8048761</v>
      </c>
      <c r="V139" s="81">
        <v>954</v>
      </c>
      <c r="W139" s="81">
        <v>309</v>
      </c>
      <c r="X139" s="81">
        <v>6422</v>
      </c>
      <c r="Y139" s="81">
        <v>12099</v>
      </c>
      <c r="Z139" s="81">
        <v>17571</v>
      </c>
      <c r="AA139" s="81">
        <v>7371</v>
      </c>
      <c r="AB139" s="81">
        <v>30708</v>
      </c>
      <c r="AC139" s="81">
        <v>0</v>
      </c>
      <c r="AD139" s="81">
        <v>2.847590946421465</v>
      </c>
      <c r="AE139" s="82"/>
      <c r="AF139" s="81">
        <v>94184078.242844135</v>
      </c>
      <c r="AG139" s="81">
        <v>2204554.8589487346</v>
      </c>
      <c r="AH139" s="81">
        <v>2534608.3685265197</v>
      </c>
      <c r="AI139" s="81">
        <v>36292302.547234379</v>
      </c>
      <c r="AJ139" s="81">
        <v>53525231.696739584</v>
      </c>
      <c r="AK139" s="81"/>
      <c r="AL139" s="81"/>
      <c r="AM139" s="81">
        <v>4007735.1729958607</v>
      </c>
      <c r="AN139" s="81"/>
      <c r="AO139" s="81"/>
      <c r="AP139" s="82"/>
      <c r="AQ139" s="81">
        <v>255</v>
      </c>
      <c r="AR139" s="81">
        <v>37</v>
      </c>
      <c r="AS139" s="81">
        <v>0</v>
      </c>
      <c r="AT139" s="81">
        <v>0</v>
      </c>
      <c r="AU139" s="81">
        <v>0</v>
      </c>
      <c r="AV139" s="81">
        <v>1</v>
      </c>
      <c r="AW139" s="81">
        <v>0</v>
      </c>
      <c r="AX139" s="82"/>
      <c r="AY139" s="81">
        <v>1214.7</v>
      </c>
      <c r="AZ139" s="81">
        <v>1192.9000000000001</v>
      </c>
      <c r="BA139" s="81">
        <v>0</v>
      </c>
      <c r="BB139" s="81">
        <v>0</v>
      </c>
      <c r="BC139" s="81">
        <v>0</v>
      </c>
      <c r="BD139" s="81">
        <v>6250</v>
      </c>
      <c r="BE139" s="81">
        <v>0</v>
      </c>
      <c r="BF139" s="82"/>
      <c r="BG139" s="81">
        <v>0</v>
      </c>
      <c r="BH139" s="81">
        <v>0</v>
      </c>
      <c r="BI139" s="81">
        <v>7.0629999999999997</v>
      </c>
      <c r="BJ139" s="81">
        <v>0</v>
      </c>
      <c r="BK139" s="81">
        <v>0</v>
      </c>
      <c r="BL139" s="81">
        <v>0</v>
      </c>
      <c r="BM139" s="82"/>
      <c r="BN139" s="81">
        <v>0</v>
      </c>
      <c r="BO139" s="81">
        <v>0</v>
      </c>
      <c r="BP139" s="81">
        <v>1</v>
      </c>
      <c r="BQ139" s="81">
        <v>0</v>
      </c>
      <c r="BR139" s="81">
        <v>0</v>
      </c>
      <c r="BS139" s="81">
        <v>0</v>
      </c>
      <c r="BT139"/>
      <c r="BU139" s="80">
        <v>7.0629999999999997</v>
      </c>
      <c r="BV139" s="80">
        <v>0</v>
      </c>
      <c r="BW139" s="80">
        <v>0</v>
      </c>
      <c r="BX139" s="80">
        <v>0</v>
      </c>
      <c r="BY139" s="80">
        <v>0</v>
      </c>
      <c r="BZ139" s="80">
        <v>0</v>
      </c>
      <c r="CA139" s="80">
        <v>0</v>
      </c>
      <c r="CB139" s="80">
        <v>0</v>
      </c>
      <c r="CC139" s="80">
        <v>0</v>
      </c>
    </row>
    <row r="140" spans="1:81">
      <c r="A140" s="80" t="s">
        <v>1644</v>
      </c>
      <c r="B140" s="80">
        <v>51</v>
      </c>
      <c r="C140" s="80">
        <v>18</v>
      </c>
      <c r="D140" s="80">
        <v>3</v>
      </c>
      <c r="E140" s="80">
        <v>2021</v>
      </c>
      <c r="F140" s="80" t="s">
        <v>75</v>
      </c>
      <c r="G140" s="174" t="s">
        <v>1641</v>
      </c>
      <c r="H140" s="80" t="s">
        <v>1642</v>
      </c>
      <c r="I140" s="177"/>
      <c r="J140" s="81">
        <v>187.90266617329323</v>
      </c>
      <c r="K140" s="81">
        <v>3.3917226119259705</v>
      </c>
      <c r="L140" s="81">
        <v>11.59449416223233</v>
      </c>
      <c r="M140" s="81">
        <v>26.896623105960025</v>
      </c>
      <c r="N140" s="81">
        <v>54.309719414859444</v>
      </c>
      <c r="O140" s="81">
        <v>23.936274099316424</v>
      </c>
      <c r="P140" s="81">
        <v>33.94423999717764</v>
      </c>
      <c r="Q140" s="81">
        <v>1.8202570498813133</v>
      </c>
      <c r="R140" s="81">
        <v>0</v>
      </c>
      <c r="S140" s="81">
        <v>3.0476306213037261</v>
      </c>
      <c r="T140" s="82"/>
      <c r="U140" s="81">
        <v>8733511</v>
      </c>
      <c r="V140" s="81">
        <v>954</v>
      </c>
      <c r="W140" s="81">
        <v>309</v>
      </c>
      <c r="X140" s="81">
        <v>6422</v>
      </c>
      <c r="Y140" s="81">
        <v>12213</v>
      </c>
      <c r="Z140" s="81">
        <v>17612</v>
      </c>
      <c r="AA140" s="81">
        <v>7468</v>
      </c>
      <c r="AB140" s="81">
        <v>30505</v>
      </c>
      <c r="AC140" s="81">
        <v>0</v>
      </c>
      <c r="AD140" s="81">
        <v>3.0476306213037261</v>
      </c>
      <c r="AE140" s="82"/>
      <c r="AF140" s="81">
        <v>110804252.03196672</v>
      </c>
      <c r="AG140" s="81">
        <v>2440925.980394436</v>
      </c>
      <c r="AH140" s="81">
        <v>1945174.2086329777</v>
      </c>
      <c r="AI140" s="81">
        <v>40501940.661371119</v>
      </c>
      <c r="AJ140" s="81">
        <v>56976984.436058119</v>
      </c>
      <c r="AK140" s="81">
        <v>0</v>
      </c>
      <c r="AL140" s="81">
        <v>0</v>
      </c>
      <c r="AM140" s="81">
        <v>4004204.8975770283</v>
      </c>
      <c r="AN140" s="81">
        <v>0</v>
      </c>
      <c r="AO140" s="81">
        <v>0</v>
      </c>
      <c r="AP140" s="82"/>
      <c r="AQ140" s="81">
        <v>280</v>
      </c>
      <c r="AR140" s="81">
        <v>37</v>
      </c>
      <c r="AS140" s="81">
        <v>0</v>
      </c>
      <c r="AT140" s="81">
        <v>0</v>
      </c>
      <c r="AU140" s="81">
        <v>0</v>
      </c>
      <c r="AV140" s="81">
        <v>1</v>
      </c>
      <c r="AW140" s="81"/>
      <c r="AX140" s="82"/>
      <c r="AY140" s="81">
        <v>1366.9999999999991</v>
      </c>
      <c r="AZ140" s="81">
        <v>1192.9000000000001</v>
      </c>
      <c r="BA140" s="81">
        <v>0</v>
      </c>
      <c r="BB140" s="81">
        <v>0</v>
      </c>
      <c r="BC140" s="81">
        <v>0</v>
      </c>
      <c r="BD140" s="81">
        <v>6250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1640</v>
      </c>
      <c r="B141" s="80">
        <v>51</v>
      </c>
      <c r="C141" s="80">
        <v>19</v>
      </c>
      <c r="D141" s="80">
        <v>3</v>
      </c>
      <c r="E141" s="80">
        <v>2022</v>
      </c>
      <c r="F141" s="80" t="s">
        <v>568</v>
      </c>
      <c r="G141" s="174" t="s">
        <v>1641</v>
      </c>
      <c r="H141" s="80" t="s">
        <v>1642</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326</v>
      </c>
      <c r="AR141" s="81">
        <v>36</v>
      </c>
      <c r="AS141" s="81">
        <v>0</v>
      </c>
      <c r="AT141" s="81">
        <v>0</v>
      </c>
      <c r="AU141" s="81">
        <v>0</v>
      </c>
      <c r="AV141" s="81">
        <v>1</v>
      </c>
      <c r="AW141" s="81"/>
      <c r="AX141" s="82"/>
      <c r="AY141" s="81">
        <v>1681.1000000000013</v>
      </c>
      <c r="AZ141" s="81">
        <v>1182.0000000000002</v>
      </c>
      <c r="BA141" s="81">
        <v>0</v>
      </c>
      <c r="BB141" s="81">
        <v>0</v>
      </c>
      <c r="BC141" s="81">
        <v>0</v>
      </c>
      <c r="BD141" s="81">
        <v>6560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1877</v>
      </c>
      <c r="B142" s="80">
        <v>290</v>
      </c>
      <c r="C142" s="80">
        <v>1</v>
      </c>
      <c r="D142" s="80">
        <v>18</v>
      </c>
      <c r="E142" s="80">
        <v>1990</v>
      </c>
      <c r="F142" s="80" t="s">
        <v>562</v>
      </c>
      <c r="G142" s="80" t="s">
        <v>1878</v>
      </c>
      <c r="H142" s="80" t="s">
        <v>1879</v>
      </c>
      <c r="I142" s="177"/>
      <c r="J142" s="81">
        <v>69.842458136559301</v>
      </c>
      <c r="K142" s="81">
        <v>11.704998556612017</v>
      </c>
      <c r="L142" s="81">
        <v>31.912418608952429</v>
      </c>
      <c r="M142" s="81">
        <v>38.641460776339862</v>
      </c>
      <c r="N142" s="81">
        <v>42.620275205269067</v>
      </c>
      <c r="O142" s="81">
        <v>32.727005346086671</v>
      </c>
      <c r="P142" s="81">
        <v>48.366818149770431</v>
      </c>
      <c r="Q142" s="81">
        <v>2.560634111064569</v>
      </c>
      <c r="R142" s="81">
        <v>0</v>
      </c>
      <c r="S142" s="81">
        <v>2.5348155843558198</v>
      </c>
      <c r="T142" s="82"/>
      <c r="U142" s="81">
        <v>5840380</v>
      </c>
      <c r="V142" s="81">
        <v>3142</v>
      </c>
      <c r="W142" s="81">
        <v>422</v>
      </c>
      <c r="X142" s="81">
        <v>13597</v>
      </c>
      <c r="Y142" s="81">
        <v>12291</v>
      </c>
      <c r="Z142" s="81">
        <v>13461</v>
      </c>
      <c r="AA142" s="81">
        <v>11744</v>
      </c>
      <c r="AB142" s="81">
        <v>41576</v>
      </c>
      <c r="AC142" s="81">
        <v>0</v>
      </c>
      <c r="AD142" s="81">
        <v>2.5348155843558198</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1880</v>
      </c>
      <c r="B143" s="80">
        <v>291</v>
      </c>
      <c r="C143" s="80">
        <v>2</v>
      </c>
      <c r="D143" s="80">
        <v>18</v>
      </c>
      <c r="E143" s="80">
        <v>2005</v>
      </c>
      <c r="F143" s="80" t="s">
        <v>565</v>
      </c>
      <c r="G143" s="80" t="s">
        <v>1878</v>
      </c>
      <c r="H143" s="80" t="s">
        <v>1879</v>
      </c>
      <c r="I143" s="177"/>
      <c r="J143" s="81">
        <v>63.173789908709956</v>
      </c>
      <c r="K143" s="81">
        <v>7.3821062130700295</v>
      </c>
      <c r="L143" s="81">
        <v>11.029017821912412</v>
      </c>
      <c r="M143" s="81">
        <v>59.228176524967445</v>
      </c>
      <c r="N143" s="81">
        <v>51.13818900633197</v>
      </c>
      <c r="O143" s="81">
        <v>43.408557822101024</v>
      </c>
      <c r="P143" s="81">
        <v>47.370010245682359</v>
      </c>
      <c r="Q143" s="81">
        <v>2.2849517154240435</v>
      </c>
      <c r="R143" s="81">
        <v>0</v>
      </c>
      <c r="S143" s="81">
        <v>4.8243870600000012</v>
      </c>
      <c r="T143" s="82"/>
      <c r="U143" s="81">
        <v>5518646</v>
      </c>
      <c r="V143" s="81">
        <v>2685</v>
      </c>
      <c r="W143" s="81">
        <v>153</v>
      </c>
      <c r="X143" s="81">
        <v>11051</v>
      </c>
      <c r="Y143" s="81">
        <v>12611</v>
      </c>
      <c r="Z143" s="81">
        <v>20661</v>
      </c>
      <c r="AA143" s="81">
        <v>9420</v>
      </c>
      <c r="AB143" s="81">
        <v>38784</v>
      </c>
      <c r="AC143" s="81">
        <v>0</v>
      </c>
      <c r="AD143" s="81">
        <v>4.8243870600000012</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1881</v>
      </c>
      <c r="B144" s="80">
        <v>292</v>
      </c>
      <c r="C144" s="80">
        <v>3</v>
      </c>
      <c r="D144" s="80">
        <v>18</v>
      </c>
      <c r="E144" s="80">
        <v>2006</v>
      </c>
      <c r="F144" s="80" t="s">
        <v>566</v>
      </c>
      <c r="G144" s="80" t="s">
        <v>1878</v>
      </c>
      <c r="H144" s="80" t="s">
        <v>1879</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1882</v>
      </c>
      <c r="B145" s="80">
        <v>293</v>
      </c>
      <c r="C145" s="80">
        <v>4</v>
      </c>
      <c r="D145" s="80">
        <v>18</v>
      </c>
      <c r="E145" s="80">
        <v>2007</v>
      </c>
      <c r="F145" s="80" t="s">
        <v>567</v>
      </c>
      <c r="G145" s="80" t="s">
        <v>1878</v>
      </c>
      <c r="H145" s="80" t="s">
        <v>1879</v>
      </c>
      <c r="I145" s="177"/>
      <c r="J145" s="81">
        <v>57.911855002119438</v>
      </c>
      <c r="K145" s="81">
        <v>6.2633414011801349</v>
      </c>
      <c r="L145" s="81">
        <v>15.882386679528834</v>
      </c>
      <c r="M145" s="81">
        <v>58.453890087534703</v>
      </c>
      <c r="N145" s="81">
        <v>53.437983427127612</v>
      </c>
      <c r="O145" s="81">
        <v>41.754980005234685</v>
      </c>
      <c r="P145" s="81">
        <v>46.765339916331328</v>
      </c>
      <c r="Q145" s="81">
        <v>2.3502106701830021</v>
      </c>
      <c r="R145" s="81">
        <v>0</v>
      </c>
      <c r="S145" s="81">
        <v>5.4229842718000008</v>
      </c>
      <c r="T145" s="82"/>
      <c r="U145" s="81">
        <v>6214857</v>
      </c>
      <c r="V145" s="81">
        <v>2246</v>
      </c>
      <c r="W145" s="81">
        <v>267</v>
      </c>
      <c r="X145" s="81">
        <v>13095</v>
      </c>
      <c r="Y145" s="81">
        <v>12454</v>
      </c>
      <c r="Z145" s="81">
        <v>20660</v>
      </c>
      <c r="AA145" s="81">
        <v>9158</v>
      </c>
      <c r="AB145" s="81">
        <v>37782</v>
      </c>
      <c r="AC145" s="81">
        <v>0</v>
      </c>
      <c r="AD145" s="81">
        <v>5.4229842718000008</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1883</v>
      </c>
      <c r="B146" s="80">
        <v>294</v>
      </c>
      <c r="C146" s="80">
        <v>5</v>
      </c>
      <c r="D146" s="80">
        <v>18</v>
      </c>
      <c r="E146" s="80">
        <v>2008</v>
      </c>
      <c r="F146" s="80" t="s">
        <v>84</v>
      </c>
      <c r="G146" s="80" t="s">
        <v>1878</v>
      </c>
      <c r="H146" s="80" t="s">
        <v>1879</v>
      </c>
      <c r="I146" s="177"/>
      <c r="J146" s="81">
        <v>53.14198639463639</v>
      </c>
      <c r="K146" s="81">
        <v>4.6610638241050744</v>
      </c>
      <c r="L146" s="81">
        <v>13.743051176152973</v>
      </c>
      <c r="M146" s="81">
        <v>61.935514665712624</v>
      </c>
      <c r="N146" s="81">
        <v>55.109700183678292</v>
      </c>
      <c r="O146" s="81">
        <v>40.341099175457991</v>
      </c>
      <c r="P146" s="81">
        <v>45.294054349914965</v>
      </c>
      <c r="Q146" s="81">
        <v>2.2849824564121195</v>
      </c>
      <c r="R146" s="81">
        <v>0</v>
      </c>
      <c r="S146" s="81">
        <v>5.8394036843999997</v>
      </c>
      <c r="T146" s="82"/>
      <c r="U146" s="81">
        <v>6191583</v>
      </c>
      <c r="V146" s="81">
        <v>2246</v>
      </c>
      <c r="W146" s="81">
        <v>267</v>
      </c>
      <c r="X146" s="81">
        <v>13095</v>
      </c>
      <c r="Y146" s="81">
        <v>12424</v>
      </c>
      <c r="Z146" s="81">
        <v>20661</v>
      </c>
      <c r="AA146" s="81">
        <v>8880</v>
      </c>
      <c r="AB146" s="81">
        <v>37337</v>
      </c>
      <c r="AC146" s="81">
        <v>0</v>
      </c>
      <c r="AD146" s="81">
        <v>5.8394036843999997</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1884</v>
      </c>
      <c r="B147" s="80">
        <v>295</v>
      </c>
      <c r="C147" s="80">
        <v>6</v>
      </c>
      <c r="D147" s="80">
        <v>18</v>
      </c>
      <c r="E147" s="80">
        <v>2009</v>
      </c>
      <c r="F147" s="80" t="s">
        <v>85</v>
      </c>
      <c r="G147" s="80" t="s">
        <v>1878</v>
      </c>
      <c r="H147" s="80" t="s">
        <v>1879</v>
      </c>
      <c r="I147" s="177"/>
      <c r="J147" s="81">
        <v>49.860995288670146</v>
      </c>
      <c r="K147" s="81">
        <v>4.2680346909084435</v>
      </c>
      <c r="L147" s="81">
        <v>15.512497754944873</v>
      </c>
      <c r="M147" s="81">
        <v>61.051668734564764</v>
      </c>
      <c r="N147" s="81">
        <v>50.685491959077652</v>
      </c>
      <c r="O147" s="81">
        <v>40.842734823845397</v>
      </c>
      <c r="P147" s="81">
        <v>43.503808427086284</v>
      </c>
      <c r="Q147" s="81">
        <v>2.155868088983385</v>
      </c>
      <c r="R147" s="81">
        <v>0</v>
      </c>
      <c r="S147" s="81">
        <v>4.8874329204999993</v>
      </c>
      <c r="T147" s="82"/>
      <c r="U147" s="81">
        <v>5046008</v>
      </c>
      <c r="V147" s="81">
        <v>2016</v>
      </c>
      <c r="W147" s="81">
        <v>400</v>
      </c>
      <c r="X147" s="81">
        <v>13230</v>
      </c>
      <c r="Y147" s="81">
        <v>12420</v>
      </c>
      <c r="Z147" s="81">
        <v>20647</v>
      </c>
      <c r="AA147" s="81">
        <v>8756</v>
      </c>
      <c r="AB147" s="81">
        <v>36980</v>
      </c>
      <c r="AC147" s="81">
        <v>0</v>
      </c>
      <c r="AD147" s="81">
        <v>4.8874329204999993</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12.397</v>
      </c>
      <c r="BJ147" s="81">
        <v>0</v>
      </c>
      <c r="BK147" s="81">
        <v>6.2110000000000003</v>
      </c>
      <c r="BL147" s="81">
        <v>0</v>
      </c>
      <c r="BM147" s="82"/>
      <c r="BN147" s="81">
        <v>0</v>
      </c>
      <c r="BO147" s="81">
        <v>0</v>
      </c>
      <c r="BP147" s="81">
        <v>2</v>
      </c>
      <c r="BQ147" s="81">
        <v>0</v>
      </c>
      <c r="BR147" s="81">
        <v>1</v>
      </c>
      <c r="BS147" s="81">
        <v>0</v>
      </c>
      <c r="BT147"/>
      <c r="BU147" s="80"/>
      <c r="BV147" s="80"/>
      <c r="BW147" s="80"/>
      <c r="BX147" s="80"/>
      <c r="BY147" s="80"/>
      <c r="BZ147" s="80"/>
      <c r="CA147" s="80"/>
      <c r="CB147" s="80"/>
      <c r="CC147" s="80"/>
    </row>
    <row r="148" spans="1:81">
      <c r="A148" s="80" t="s">
        <v>1885</v>
      </c>
      <c r="B148" s="80">
        <v>296</v>
      </c>
      <c r="C148" s="80">
        <v>7</v>
      </c>
      <c r="D148" s="80">
        <v>18</v>
      </c>
      <c r="E148" s="80">
        <v>2010</v>
      </c>
      <c r="F148" s="80" t="s">
        <v>86</v>
      </c>
      <c r="G148" s="80" t="s">
        <v>1878</v>
      </c>
      <c r="H148" s="80" t="s">
        <v>1879</v>
      </c>
      <c r="I148" s="177"/>
      <c r="J148" s="81">
        <v>57.76788900299001</v>
      </c>
      <c r="K148" s="81">
        <v>4.5174362874205158</v>
      </c>
      <c r="L148" s="81">
        <v>18.474540180435866</v>
      </c>
      <c r="M148" s="81">
        <v>62.421753383364042</v>
      </c>
      <c r="N148" s="81">
        <v>56.750369133396738</v>
      </c>
      <c r="O148" s="81">
        <v>40.559312925585111</v>
      </c>
      <c r="P148" s="81">
        <v>43.772197863710055</v>
      </c>
      <c r="Q148" s="81">
        <v>2.225573787574799</v>
      </c>
      <c r="R148" s="81">
        <v>0</v>
      </c>
      <c r="S148" s="81">
        <v>5.9226841312799987</v>
      </c>
      <c r="T148" s="82"/>
      <c r="U148" s="81">
        <v>5484641</v>
      </c>
      <c r="V148" s="81">
        <v>2016</v>
      </c>
      <c r="W148" s="81">
        <v>400</v>
      </c>
      <c r="X148" s="81">
        <v>13230</v>
      </c>
      <c r="Y148" s="81">
        <v>12418</v>
      </c>
      <c r="Z148" s="81">
        <v>20599</v>
      </c>
      <c r="AA148" s="81">
        <v>8590</v>
      </c>
      <c r="AB148" s="81">
        <v>36580</v>
      </c>
      <c r="AC148" s="81">
        <v>0</v>
      </c>
      <c r="AD148" s="81">
        <v>5.9226841312799987</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15.686999999999999</v>
      </c>
      <c r="BJ148" s="81">
        <v>0</v>
      </c>
      <c r="BK148" s="81">
        <v>6.5960000000000001</v>
      </c>
      <c r="BL148" s="81">
        <v>0</v>
      </c>
      <c r="BM148" s="82"/>
      <c r="BN148" s="81">
        <v>0</v>
      </c>
      <c r="BO148" s="81">
        <v>0</v>
      </c>
      <c r="BP148" s="81">
        <v>2</v>
      </c>
      <c r="BQ148" s="81">
        <v>0</v>
      </c>
      <c r="BR148" s="81">
        <v>1</v>
      </c>
      <c r="BS148" s="81">
        <v>0</v>
      </c>
      <c r="BT148"/>
      <c r="BU148" s="80">
        <v>22.283000000000001</v>
      </c>
      <c r="BV148" s="80">
        <v>0</v>
      </c>
      <c r="BW148" s="80">
        <v>0</v>
      </c>
      <c r="BX148" s="80">
        <v>0</v>
      </c>
      <c r="BY148" s="80">
        <v>0</v>
      </c>
      <c r="BZ148" s="80">
        <v>0</v>
      </c>
      <c r="CA148" s="80">
        <v>0</v>
      </c>
      <c r="CB148" s="80">
        <v>0</v>
      </c>
      <c r="CC148" s="80">
        <v>0</v>
      </c>
    </row>
    <row r="149" spans="1:81">
      <c r="A149" s="80" t="s">
        <v>1886</v>
      </c>
      <c r="B149" s="80">
        <v>297</v>
      </c>
      <c r="C149" s="80">
        <v>8</v>
      </c>
      <c r="D149" s="80">
        <v>18</v>
      </c>
      <c r="E149" s="80">
        <v>2011</v>
      </c>
      <c r="F149" s="80" t="s">
        <v>87</v>
      </c>
      <c r="G149" s="80" t="s">
        <v>1878</v>
      </c>
      <c r="H149" s="80" t="s">
        <v>1879</v>
      </c>
      <c r="I149" s="177"/>
      <c r="J149" s="81">
        <v>65.779341365075695</v>
      </c>
      <c r="K149" s="81">
        <v>5.8890032050561603</v>
      </c>
      <c r="L149" s="81">
        <v>15.571920091638249</v>
      </c>
      <c r="M149" s="81">
        <v>71.45607596184233</v>
      </c>
      <c r="N149" s="81">
        <v>55.839922885882103</v>
      </c>
      <c r="O149" s="81">
        <v>39.797108296706377</v>
      </c>
      <c r="P149" s="81">
        <v>42.343950686112443</v>
      </c>
      <c r="Q149" s="81">
        <v>2.5297879269163608</v>
      </c>
      <c r="R149" s="81">
        <v>0</v>
      </c>
      <c r="S149" s="81">
        <v>5.1088885511999997</v>
      </c>
      <c r="T149" s="82"/>
      <c r="U149" s="81">
        <v>6208318</v>
      </c>
      <c r="V149" s="81">
        <v>2016</v>
      </c>
      <c r="W149" s="81">
        <v>400</v>
      </c>
      <c r="X149" s="81">
        <v>13230</v>
      </c>
      <c r="Y149" s="81">
        <v>12356</v>
      </c>
      <c r="Z149" s="81">
        <v>20651</v>
      </c>
      <c r="AA149" s="81">
        <v>8557</v>
      </c>
      <c r="AB149" s="81">
        <v>36048</v>
      </c>
      <c r="AC149" s="81">
        <v>0</v>
      </c>
      <c r="AD149" s="81">
        <v>5.1088885511999997</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16.709</v>
      </c>
      <c r="BJ149" s="81">
        <v>0</v>
      </c>
      <c r="BK149" s="81">
        <v>6.0389999999999997</v>
      </c>
      <c r="BL149" s="81">
        <v>0</v>
      </c>
      <c r="BM149" s="82"/>
      <c r="BN149" s="81">
        <v>0</v>
      </c>
      <c r="BO149" s="81">
        <v>0</v>
      </c>
      <c r="BP149" s="81">
        <v>2</v>
      </c>
      <c r="BQ149" s="81">
        <v>0</v>
      </c>
      <c r="BR149" s="81">
        <v>1</v>
      </c>
      <c r="BS149" s="81">
        <v>0</v>
      </c>
      <c r="BT149"/>
      <c r="BU149" s="80">
        <v>22.748000000000001</v>
      </c>
      <c r="BV149" s="80">
        <v>0</v>
      </c>
      <c r="BW149" s="80">
        <v>0</v>
      </c>
      <c r="BX149" s="80">
        <v>0</v>
      </c>
      <c r="BY149" s="80">
        <v>0</v>
      </c>
      <c r="BZ149" s="80">
        <v>0</v>
      </c>
      <c r="CA149" s="80">
        <v>0</v>
      </c>
      <c r="CB149" s="80">
        <v>0</v>
      </c>
      <c r="CC149" s="80">
        <v>0</v>
      </c>
    </row>
    <row r="150" spans="1:81">
      <c r="A150" s="80" t="s">
        <v>1887</v>
      </c>
      <c r="B150" s="80">
        <v>298</v>
      </c>
      <c r="C150" s="80">
        <v>9</v>
      </c>
      <c r="D150" s="80">
        <v>18</v>
      </c>
      <c r="E150" s="80">
        <v>2012</v>
      </c>
      <c r="F150" s="80" t="s">
        <v>88</v>
      </c>
      <c r="G150" s="80" t="s">
        <v>1878</v>
      </c>
      <c r="H150" s="80" t="s">
        <v>1879</v>
      </c>
      <c r="I150" s="177"/>
      <c r="J150" s="81">
        <v>63.902634652340943</v>
      </c>
      <c r="K150" s="81">
        <v>5.3154358406581395</v>
      </c>
      <c r="L150" s="81">
        <v>15.12933654104126</v>
      </c>
      <c r="M150" s="81">
        <v>69.456734896916217</v>
      </c>
      <c r="N150" s="81">
        <v>54.413547406919044</v>
      </c>
      <c r="O150" s="81">
        <v>39.464817580886532</v>
      </c>
      <c r="P150" s="81">
        <v>41.718941330795843</v>
      </c>
      <c r="Q150" s="81">
        <v>2.7354396210670635</v>
      </c>
      <c r="R150" s="81">
        <v>0</v>
      </c>
      <c r="S150" s="81">
        <v>5.3261571687500009</v>
      </c>
      <c r="T150" s="82"/>
      <c r="U150" s="81">
        <v>6521555</v>
      </c>
      <c r="V150" s="81">
        <v>2016</v>
      </c>
      <c r="W150" s="81">
        <v>400</v>
      </c>
      <c r="X150" s="81">
        <v>13230</v>
      </c>
      <c r="Y150" s="81">
        <v>12522</v>
      </c>
      <c r="Z150" s="81">
        <v>20641</v>
      </c>
      <c r="AA150" s="81">
        <v>8383</v>
      </c>
      <c r="AB150" s="81">
        <v>35876</v>
      </c>
      <c r="AC150" s="81">
        <v>0</v>
      </c>
      <c r="AD150" s="81">
        <v>5.3261571687500009</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18.091000000000001</v>
      </c>
      <c r="BJ150" s="81">
        <v>0</v>
      </c>
      <c r="BK150" s="81">
        <v>6.3970000000000002</v>
      </c>
      <c r="BL150" s="81">
        <v>0</v>
      </c>
      <c r="BM150" s="82"/>
      <c r="BN150" s="81">
        <v>0</v>
      </c>
      <c r="BO150" s="81">
        <v>0</v>
      </c>
      <c r="BP150" s="81">
        <v>2</v>
      </c>
      <c r="BQ150" s="81">
        <v>0</v>
      </c>
      <c r="BR150" s="81">
        <v>1</v>
      </c>
      <c r="BS150" s="81">
        <v>0</v>
      </c>
      <c r="BT150"/>
      <c r="BU150" s="80">
        <v>24.488</v>
      </c>
      <c r="BV150" s="80">
        <v>0</v>
      </c>
      <c r="BW150" s="80">
        <v>0</v>
      </c>
      <c r="BX150" s="80">
        <v>0</v>
      </c>
      <c r="BY150" s="80">
        <v>0</v>
      </c>
      <c r="BZ150" s="80">
        <v>0</v>
      </c>
      <c r="CA150" s="80">
        <v>0</v>
      </c>
      <c r="CB150" s="80">
        <v>0</v>
      </c>
      <c r="CC150" s="80">
        <v>0</v>
      </c>
    </row>
    <row r="151" spans="1:81">
      <c r="A151" s="80" t="s">
        <v>1888</v>
      </c>
      <c r="B151" s="80">
        <v>299</v>
      </c>
      <c r="C151" s="80">
        <v>10</v>
      </c>
      <c r="D151" s="80">
        <v>18</v>
      </c>
      <c r="E151" s="80">
        <v>2013</v>
      </c>
      <c r="F151" s="80" t="s">
        <v>89</v>
      </c>
      <c r="G151" s="80" t="s">
        <v>1878</v>
      </c>
      <c r="H151" s="80" t="s">
        <v>1879</v>
      </c>
      <c r="I151" s="177"/>
      <c r="J151" s="81">
        <v>70.832374828486707</v>
      </c>
      <c r="K151" s="81">
        <v>4.2913477383827239</v>
      </c>
      <c r="L151" s="81">
        <v>14.667491641633795</v>
      </c>
      <c r="M151" s="81">
        <v>70.80354695278794</v>
      </c>
      <c r="N151" s="81">
        <v>50.718571843735646</v>
      </c>
      <c r="O151" s="81">
        <v>37.87509811662526</v>
      </c>
      <c r="P151" s="81">
        <v>41.001945168772494</v>
      </c>
      <c r="Q151" s="81">
        <v>2.7495493283822978</v>
      </c>
      <c r="R151" s="81">
        <v>0</v>
      </c>
      <c r="S151" s="81">
        <v>5.0610229487999989</v>
      </c>
      <c r="T151" s="82"/>
      <c r="U151" s="81">
        <v>6345942</v>
      </c>
      <c r="V151" s="81">
        <v>2016</v>
      </c>
      <c r="W151" s="81">
        <v>400</v>
      </c>
      <c r="X151" s="81">
        <v>13230</v>
      </c>
      <c r="Y151" s="81">
        <v>12467</v>
      </c>
      <c r="Z151" s="81">
        <v>20694</v>
      </c>
      <c r="AA151" s="81">
        <v>8208</v>
      </c>
      <c r="AB151" s="81">
        <v>35544</v>
      </c>
      <c r="AC151" s="81">
        <v>0</v>
      </c>
      <c r="AD151" s="81">
        <v>5.0610229487999989</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17.702999999999999</v>
      </c>
      <c r="BJ151" s="81">
        <v>0</v>
      </c>
      <c r="BK151" s="81">
        <v>6.46</v>
      </c>
      <c r="BL151" s="81">
        <v>0</v>
      </c>
      <c r="BM151" s="82"/>
      <c r="BN151" s="81">
        <v>0</v>
      </c>
      <c r="BO151" s="81">
        <v>0</v>
      </c>
      <c r="BP151" s="81">
        <v>2</v>
      </c>
      <c r="BQ151" s="81">
        <v>0</v>
      </c>
      <c r="BR151" s="81">
        <v>1</v>
      </c>
      <c r="BS151" s="81">
        <v>0</v>
      </c>
      <c r="BT151"/>
      <c r="BU151" s="80">
        <v>24.163</v>
      </c>
      <c r="BV151" s="80">
        <v>0</v>
      </c>
      <c r="BW151" s="80">
        <v>0</v>
      </c>
      <c r="BX151" s="80">
        <v>0</v>
      </c>
      <c r="BY151" s="80">
        <v>0</v>
      </c>
      <c r="BZ151" s="80">
        <v>0</v>
      </c>
      <c r="CA151" s="80">
        <v>0</v>
      </c>
      <c r="CB151" s="80">
        <v>0</v>
      </c>
      <c r="CC151" s="80">
        <v>0</v>
      </c>
    </row>
    <row r="152" spans="1:81">
      <c r="A152" s="80" t="s">
        <v>1889</v>
      </c>
      <c r="B152" s="80">
        <v>300</v>
      </c>
      <c r="C152" s="80">
        <v>11</v>
      </c>
      <c r="D152" s="80">
        <v>18</v>
      </c>
      <c r="E152" s="80">
        <v>2014</v>
      </c>
      <c r="F152" s="80" t="s">
        <v>90</v>
      </c>
      <c r="G152" s="80" t="s">
        <v>1878</v>
      </c>
      <c r="H152" s="80" t="s">
        <v>1879</v>
      </c>
      <c r="I152" s="177"/>
      <c r="J152" s="81">
        <v>61.233995392033378</v>
      </c>
      <c r="K152" s="81">
        <v>4.3516398063261343</v>
      </c>
      <c r="L152" s="81">
        <v>10.096647243013233</v>
      </c>
      <c r="M152" s="81">
        <v>60.0130703732274</v>
      </c>
      <c r="N152" s="81">
        <v>49.957268581273119</v>
      </c>
      <c r="O152" s="81">
        <v>35.832945194330598</v>
      </c>
      <c r="P152" s="81">
        <v>40.316379010267241</v>
      </c>
      <c r="Q152" s="81">
        <v>2.595911578548395</v>
      </c>
      <c r="R152" s="81">
        <v>0</v>
      </c>
      <c r="S152" s="81">
        <v>7.6438516850000005</v>
      </c>
      <c r="T152" s="82"/>
      <c r="U152" s="81">
        <v>6651236</v>
      </c>
      <c r="V152" s="81">
        <v>1755</v>
      </c>
      <c r="W152" s="81">
        <v>347</v>
      </c>
      <c r="X152" s="81">
        <v>12001</v>
      </c>
      <c r="Y152" s="81">
        <v>12446</v>
      </c>
      <c r="Z152" s="81">
        <v>20620</v>
      </c>
      <c r="AA152" s="81">
        <v>8029</v>
      </c>
      <c r="AB152" s="81">
        <v>34976</v>
      </c>
      <c r="AC152" s="81">
        <v>0</v>
      </c>
      <c r="AD152" s="81">
        <v>7.6438516850000005</v>
      </c>
      <c r="AE152" s="82"/>
      <c r="AF152" s="81">
        <v>66982306.791769348</v>
      </c>
      <c r="AG152" s="81">
        <v>3555306.3377313586</v>
      </c>
      <c r="AH152" s="81">
        <v>2440517.1409133212</v>
      </c>
      <c r="AI152" s="81">
        <v>78530223.468476206</v>
      </c>
      <c r="AJ152" s="81">
        <v>68547867.299007013</v>
      </c>
      <c r="AK152" s="81">
        <v>0</v>
      </c>
      <c r="AL152" s="81">
        <v>0</v>
      </c>
      <c r="AM152" s="81">
        <v>4801682.1461132951</v>
      </c>
      <c r="AN152" s="81">
        <v>0</v>
      </c>
      <c r="AO152" s="81">
        <v>0</v>
      </c>
      <c r="AP152" s="82"/>
      <c r="AQ152" s="81">
        <v>384</v>
      </c>
      <c r="AR152" s="81">
        <v>79</v>
      </c>
      <c r="AS152" s="81">
        <v>0</v>
      </c>
      <c r="AT152" s="81">
        <v>0</v>
      </c>
      <c r="AU152" s="81">
        <v>0</v>
      </c>
      <c r="AV152" s="81">
        <v>0</v>
      </c>
      <c r="AW152" s="81" t="s">
        <v>564</v>
      </c>
      <c r="AX152" s="82"/>
      <c r="AY152" s="81">
        <v>1669</v>
      </c>
      <c r="AZ152" s="81">
        <v>2051.9</v>
      </c>
      <c r="BA152" s="81">
        <v>0</v>
      </c>
      <c r="BB152" s="81">
        <v>0</v>
      </c>
      <c r="BC152" s="81">
        <v>0</v>
      </c>
      <c r="BD152" s="81">
        <v>0</v>
      </c>
      <c r="BE152" s="81" t="s">
        <v>564</v>
      </c>
      <c r="BF152" s="82"/>
      <c r="BG152" s="81">
        <v>0</v>
      </c>
      <c r="BH152" s="81">
        <v>0</v>
      </c>
      <c r="BI152" s="81">
        <v>16.372</v>
      </c>
      <c r="BJ152" s="81">
        <v>0</v>
      </c>
      <c r="BK152" s="81">
        <v>6.1840000000000002</v>
      </c>
      <c r="BL152" s="81">
        <v>0</v>
      </c>
      <c r="BM152" s="82"/>
      <c r="BN152" s="81">
        <v>0</v>
      </c>
      <c r="BO152" s="81">
        <v>0</v>
      </c>
      <c r="BP152" s="81">
        <v>2</v>
      </c>
      <c r="BQ152" s="81">
        <v>0</v>
      </c>
      <c r="BR152" s="81">
        <v>1</v>
      </c>
      <c r="BS152" s="81">
        <v>0</v>
      </c>
      <c r="BT152"/>
      <c r="BU152" s="80">
        <v>22.556000000000001</v>
      </c>
      <c r="BV152" s="80">
        <v>0</v>
      </c>
      <c r="BW152" s="80">
        <v>0</v>
      </c>
      <c r="BX152" s="80">
        <v>0</v>
      </c>
      <c r="BY152" s="80">
        <v>0</v>
      </c>
      <c r="BZ152" s="80">
        <v>0</v>
      </c>
      <c r="CA152" s="80">
        <v>0</v>
      </c>
      <c r="CB152" s="80">
        <v>0</v>
      </c>
      <c r="CC152" s="80">
        <v>0</v>
      </c>
    </row>
    <row r="153" spans="1:81">
      <c r="A153" s="80" t="s">
        <v>1890</v>
      </c>
      <c r="B153" s="80">
        <v>301</v>
      </c>
      <c r="C153" s="80">
        <v>12</v>
      </c>
      <c r="D153" s="80">
        <v>18</v>
      </c>
      <c r="E153" s="80">
        <v>2015</v>
      </c>
      <c r="F153" s="80" t="s">
        <v>91</v>
      </c>
      <c r="G153" s="80" t="s">
        <v>1878</v>
      </c>
      <c r="H153" s="80" t="s">
        <v>1879</v>
      </c>
      <c r="I153" s="177"/>
      <c r="J153" s="81">
        <v>50.16971898958996</v>
      </c>
      <c r="K153" s="81">
        <v>4.2856277482497926</v>
      </c>
      <c r="L153" s="81">
        <v>9.0094725911705105</v>
      </c>
      <c r="M153" s="81">
        <v>78.282461578462218</v>
      </c>
      <c r="N153" s="81">
        <v>47.194335885440935</v>
      </c>
      <c r="O153" s="81">
        <v>35.392889925370035</v>
      </c>
      <c r="P153" s="81">
        <v>39.750090404237582</v>
      </c>
      <c r="Q153" s="81">
        <v>2.4958576306412739</v>
      </c>
      <c r="R153" s="81">
        <v>0</v>
      </c>
      <c r="S153" s="81">
        <v>4.4328634000000005</v>
      </c>
      <c r="T153" s="82"/>
      <c r="U153" s="81">
        <v>5894869</v>
      </c>
      <c r="V153" s="81">
        <v>1755</v>
      </c>
      <c r="W153" s="81">
        <v>347</v>
      </c>
      <c r="X153" s="81">
        <v>12001</v>
      </c>
      <c r="Y153" s="81">
        <v>12370</v>
      </c>
      <c r="Z153" s="81">
        <v>20563</v>
      </c>
      <c r="AA153" s="81">
        <v>7910</v>
      </c>
      <c r="AB153" s="81">
        <v>34351</v>
      </c>
      <c r="AC153" s="81">
        <v>0</v>
      </c>
      <c r="AD153" s="81">
        <v>4.4328634000000005</v>
      </c>
      <c r="AE153" s="82"/>
      <c r="AF153" s="81">
        <v>56497589.814145155</v>
      </c>
      <c r="AG153" s="81">
        <v>3290532.3182709673</v>
      </c>
      <c r="AH153" s="81">
        <v>1873010.6886227108</v>
      </c>
      <c r="AI153" s="81">
        <v>77216363.83930479</v>
      </c>
      <c r="AJ153" s="81">
        <v>69212156.316177711</v>
      </c>
      <c r="AK153" s="81">
        <v>0</v>
      </c>
      <c r="AL153" s="81">
        <v>0</v>
      </c>
      <c r="AM153" s="81">
        <v>4707660.4529745923</v>
      </c>
      <c r="AN153" s="81">
        <v>0</v>
      </c>
      <c r="AO153" s="81">
        <v>0</v>
      </c>
      <c r="AP153" s="82"/>
      <c r="AQ153" s="81">
        <v>408</v>
      </c>
      <c r="AR153" s="81">
        <v>129</v>
      </c>
      <c r="AS153" s="81">
        <v>0</v>
      </c>
      <c r="AT153" s="81">
        <v>0</v>
      </c>
      <c r="AU153" s="81">
        <v>0</v>
      </c>
      <c r="AV153" s="81">
        <v>0</v>
      </c>
      <c r="AW153" s="81" t="s">
        <v>564</v>
      </c>
      <c r="AX153" s="82"/>
      <c r="AY153" s="81">
        <v>1798.1000000000001</v>
      </c>
      <c r="AZ153" s="81">
        <v>6123.9</v>
      </c>
      <c r="BA153" s="81">
        <v>0</v>
      </c>
      <c r="BB153" s="81">
        <v>0</v>
      </c>
      <c r="BC153" s="81">
        <v>0</v>
      </c>
      <c r="BD153" s="81">
        <v>0</v>
      </c>
      <c r="BE153" s="81" t="s">
        <v>564</v>
      </c>
      <c r="BF153" s="82"/>
      <c r="BG153" s="81">
        <v>0</v>
      </c>
      <c r="BH153" s="81">
        <v>0</v>
      </c>
      <c r="BI153" s="81">
        <v>14.532</v>
      </c>
      <c r="BJ153" s="81">
        <v>0</v>
      </c>
      <c r="BK153" s="81">
        <v>6.0350000000000001</v>
      </c>
      <c r="BL153" s="81">
        <v>0</v>
      </c>
      <c r="BM153" s="82"/>
      <c r="BN153" s="81">
        <v>0</v>
      </c>
      <c r="BO153" s="81">
        <v>0</v>
      </c>
      <c r="BP153" s="81">
        <v>2</v>
      </c>
      <c r="BQ153" s="81">
        <v>0</v>
      </c>
      <c r="BR153" s="81">
        <v>1</v>
      </c>
      <c r="BS153" s="81">
        <v>0</v>
      </c>
      <c r="BT153"/>
      <c r="BU153" s="80">
        <v>20.567</v>
      </c>
      <c r="BV153" s="80">
        <v>0</v>
      </c>
      <c r="BW153" s="80">
        <v>0</v>
      </c>
      <c r="BX153" s="80">
        <v>0</v>
      </c>
      <c r="BY153" s="80">
        <v>0</v>
      </c>
      <c r="BZ153" s="80">
        <v>0</v>
      </c>
      <c r="CA153" s="80">
        <v>0</v>
      </c>
      <c r="CB153" s="80">
        <v>0</v>
      </c>
      <c r="CC153" s="80">
        <v>0</v>
      </c>
    </row>
    <row r="154" spans="1:81">
      <c r="A154" s="80" t="s">
        <v>1891</v>
      </c>
      <c r="B154" s="80">
        <v>302</v>
      </c>
      <c r="C154" s="80">
        <v>13</v>
      </c>
      <c r="D154" s="80">
        <v>18</v>
      </c>
      <c r="E154" s="80">
        <v>2016</v>
      </c>
      <c r="F154" s="80" t="s">
        <v>92</v>
      </c>
      <c r="G154" s="80" t="s">
        <v>1878</v>
      </c>
      <c r="H154" s="80" t="s">
        <v>1879</v>
      </c>
      <c r="I154" s="177"/>
      <c r="J154" s="81">
        <v>53.477884675980057</v>
      </c>
      <c r="K154" s="81">
        <v>4.2606964350798151</v>
      </c>
      <c r="L154" s="81">
        <v>8.5637889350296028</v>
      </c>
      <c r="M154" s="81">
        <v>52.089992283709705</v>
      </c>
      <c r="N154" s="81">
        <v>46.09165951591595</v>
      </c>
      <c r="O154" s="81">
        <v>34.876383373334193</v>
      </c>
      <c r="P154" s="81">
        <v>38.758024868002352</v>
      </c>
      <c r="Q154" s="81">
        <v>2.3879275975969558</v>
      </c>
      <c r="R154" s="81">
        <v>0</v>
      </c>
      <c r="S154" s="81">
        <v>3.1002993000700001</v>
      </c>
      <c r="T154" s="82"/>
      <c r="U154" s="81">
        <v>6183227</v>
      </c>
      <c r="V154" s="81">
        <v>1755</v>
      </c>
      <c r="W154" s="81">
        <v>347</v>
      </c>
      <c r="X154" s="81">
        <v>12001</v>
      </c>
      <c r="Y154" s="81">
        <v>12307</v>
      </c>
      <c r="Z154" s="81">
        <v>20512</v>
      </c>
      <c r="AA154" s="81">
        <v>7977</v>
      </c>
      <c r="AB154" s="81">
        <v>33808</v>
      </c>
      <c r="AC154" s="81">
        <v>0</v>
      </c>
      <c r="AD154" s="81">
        <v>3.1002993000700001</v>
      </c>
      <c r="AE154" s="82"/>
      <c r="AF154" s="81">
        <v>61696958.210927904</v>
      </c>
      <c r="AG154" s="81">
        <v>3153485.7526929071</v>
      </c>
      <c r="AH154" s="81">
        <v>1366797.993995568</v>
      </c>
      <c r="AI154" s="81">
        <v>76725624.946780235</v>
      </c>
      <c r="AJ154" s="81">
        <v>68836305.659523696</v>
      </c>
      <c r="AK154" s="81">
        <v>0</v>
      </c>
      <c r="AL154" s="81">
        <v>0</v>
      </c>
      <c r="AM154" s="81">
        <v>4636844.1572033027</v>
      </c>
      <c r="AN154" s="81">
        <v>0</v>
      </c>
      <c r="AO154" s="81">
        <v>0</v>
      </c>
      <c r="AP154" s="82"/>
      <c r="AQ154" s="81">
        <v>435</v>
      </c>
      <c r="AR154" s="81">
        <v>158</v>
      </c>
      <c r="AS154" s="81">
        <v>0</v>
      </c>
      <c r="AT154" s="81">
        <v>0</v>
      </c>
      <c r="AU154" s="81">
        <v>0</v>
      </c>
      <c r="AV154" s="81">
        <v>0</v>
      </c>
      <c r="AW154" s="81" t="s">
        <v>564</v>
      </c>
      <c r="AX154" s="82"/>
      <c r="AY154" s="81">
        <v>1950.4</v>
      </c>
      <c r="AZ154" s="81">
        <v>7828.8</v>
      </c>
      <c r="BA154" s="81">
        <v>0</v>
      </c>
      <c r="BB154" s="81">
        <v>0</v>
      </c>
      <c r="BC154" s="81">
        <v>0</v>
      </c>
      <c r="BD154" s="81">
        <v>0</v>
      </c>
      <c r="BE154" s="81" t="s">
        <v>564</v>
      </c>
      <c r="BF154" s="82"/>
      <c r="BG154" s="81">
        <v>0</v>
      </c>
      <c r="BH154" s="81">
        <v>0</v>
      </c>
      <c r="BI154" s="81">
        <v>16.632999999999999</v>
      </c>
      <c r="BJ154" s="81">
        <v>0</v>
      </c>
      <c r="BK154" s="81">
        <v>5.9260000000000002</v>
      </c>
      <c r="BL154" s="81">
        <v>0</v>
      </c>
      <c r="BM154" s="82"/>
      <c r="BN154" s="81">
        <v>0</v>
      </c>
      <c r="BO154" s="81">
        <v>0</v>
      </c>
      <c r="BP154" s="81">
        <v>3</v>
      </c>
      <c r="BQ154" s="81">
        <v>0</v>
      </c>
      <c r="BR154" s="81">
        <v>1</v>
      </c>
      <c r="BS154" s="81">
        <v>0</v>
      </c>
      <c r="BT154"/>
      <c r="BU154" s="80">
        <v>22.559000000000001</v>
      </c>
      <c r="BV154" s="80">
        <v>0</v>
      </c>
      <c r="BW154" s="80">
        <v>0</v>
      </c>
      <c r="BX154" s="80">
        <v>0</v>
      </c>
      <c r="BY154" s="80">
        <v>0</v>
      </c>
      <c r="BZ154" s="80">
        <v>0</v>
      </c>
      <c r="CA154" s="80">
        <v>0</v>
      </c>
      <c r="CB154" s="80">
        <v>0</v>
      </c>
      <c r="CC154" s="80">
        <v>0</v>
      </c>
    </row>
    <row r="155" spans="1:81">
      <c r="A155" s="80" t="s">
        <v>1892</v>
      </c>
      <c r="B155" s="80">
        <v>303</v>
      </c>
      <c r="C155" s="80">
        <v>14</v>
      </c>
      <c r="D155" s="80">
        <v>18</v>
      </c>
      <c r="E155" s="80">
        <v>2017</v>
      </c>
      <c r="F155" s="80" t="s">
        <v>71</v>
      </c>
      <c r="G155" s="80" t="s">
        <v>1878</v>
      </c>
      <c r="H155" s="80" t="s">
        <v>1879</v>
      </c>
      <c r="I155" s="177"/>
      <c r="J155" s="81">
        <v>52.624734244285413</v>
      </c>
      <c r="K155" s="81">
        <v>4.241362014964289</v>
      </c>
      <c r="L155" s="81">
        <v>9.1934119827322931</v>
      </c>
      <c r="M155" s="81">
        <v>46.12509734931384</v>
      </c>
      <c r="N155" s="81">
        <v>44.334719855700698</v>
      </c>
      <c r="O155" s="81">
        <v>34.150064480928378</v>
      </c>
      <c r="P155" s="81">
        <v>38.174550563862404</v>
      </c>
      <c r="Q155" s="81">
        <v>2.269767495416624</v>
      </c>
      <c r="R155" s="81">
        <v>0</v>
      </c>
      <c r="S155" s="81">
        <v>4.9103393633200012</v>
      </c>
      <c r="T155" s="82"/>
      <c r="U155" s="81">
        <v>6189889</v>
      </c>
      <c r="V155" s="81">
        <v>1755</v>
      </c>
      <c r="W155" s="81">
        <v>347</v>
      </c>
      <c r="X155" s="81">
        <v>12001</v>
      </c>
      <c r="Y155" s="81">
        <v>12251</v>
      </c>
      <c r="Z155" s="81">
        <v>20418</v>
      </c>
      <c r="AA155" s="81">
        <v>7907</v>
      </c>
      <c r="AB155" s="81">
        <v>33232</v>
      </c>
      <c r="AC155" s="81">
        <v>0</v>
      </c>
      <c r="AD155" s="81">
        <v>4.9103393633200012</v>
      </c>
      <c r="AE155" s="82"/>
      <c r="AF155" s="81">
        <v>61533520.505471297</v>
      </c>
      <c r="AG155" s="81">
        <v>3173817.1317932252</v>
      </c>
      <c r="AH155" s="81">
        <v>1883494.187007623</v>
      </c>
      <c r="AI155" s="81">
        <v>72446040.58356522</v>
      </c>
      <c r="AJ155" s="81">
        <v>63055550.762565017</v>
      </c>
      <c r="AK155" s="81">
        <v>0</v>
      </c>
      <c r="AL155" s="81">
        <v>0</v>
      </c>
      <c r="AM155" s="81">
        <v>4564976.2284538597</v>
      </c>
      <c r="AN155" s="81">
        <v>0</v>
      </c>
      <c r="AO155" s="81">
        <v>0</v>
      </c>
      <c r="AP155" s="82"/>
      <c r="AQ155" s="81">
        <v>461</v>
      </c>
      <c r="AR155" s="81">
        <v>170</v>
      </c>
      <c r="AS155" s="81">
        <v>0</v>
      </c>
      <c r="AT155" s="81">
        <v>0</v>
      </c>
      <c r="AU155" s="81">
        <v>0</v>
      </c>
      <c r="AV155" s="81">
        <v>0</v>
      </c>
      <c r="AW155" s="81" t="s">
        <v>564</v>
      </c>
      <c r="AX155" s="82"/>
      <c r="AY155" s="81">
        <v>2090.6</v>
      </c>
      <c r="AZ155" s="81">
        <v>8182.9</v>
      </c>
      <c r="BA155" s="81">
        <v>0</v>
      </c>
      <c r="BB155" s="81">
        <v>0</v>
      </c>
      <c r="BC155" s="81">
        <v>0</v>
      </c>
      <c r="BD155" s="81">
        <v>0</v>
      </c>
      <c r="BE155" s="81" t="s">
        <v>564</v>
      </c>
      <c r="BF155" s="82"/>
      <c r="BG155" s="81">
        <v>0</v>
      </c>
      <c r="BH155" s="81">
        <v>0</v>
      </c>
      <c r="BI155" s="81">
        <v>16.739999999999998</v>
      </c>
      <c r="BJ155" s="81">
        <v>0</v>
      </c>
      <c r="BK155" s="81">
        <v>6.0229999999999997</v>
      </c>
      <c r="BL155" s="81">
        <v>0</v>
      </c>
      <c r="BM155" s="82"/>
      <c r="BN155" s="81">
        <v>0</v>
      </c>
      <c r="BO155" s="81">
        <v>0</v>
      </c>
      <c r="BP155" s="81">
        <v>3</v>
      </c>
      <c r="BQ155" s="81">
        <v>0</v>
      </c>
      <c r="BR155" s="81">
        <v>1</v>
      </c>
      <c r="BS155" s="81">
        <v>0</v>
      </c>
      <c r="BT155"/>
      <c r="BU155" s="80">
        <v>22.763000000000002</v>
      </c>
      <c r="BV155" s="80">
        <v>0</v>
      </c>
      <c r="BW155" s="80">
        <v>0</v>
      </c>
      <c r="BX155" s="80">
        <v>0</v>
      </c>
      <c r="BY155" s="80">
        <v>0</v>
      </c>
      <c r="BZ155" s="80">
        <v>0</v>
      </c>
      <c r="CA155" s="80">
        <v>0</v>
      </c>
      <c r="CB155" s="80">
        <v>0</v>
      </c>
      <c r="CC155" s="80">
        <v>0</v>
      </c>
    </row>
    <row r="156" spans="1:81">
      <c r="A156" s="80" t="s">
        <v>1893</v>
      </c>
      <c r="B156" s="80">
        <v>304</v>
      </c>
      <c r="C156" s="80">
        <v>15</v>
      </c>
      <c r="D156" s="80">
        <v>18</v>
      </c>
      <c r="E156" s="80">
        <v>2018</v>
      </c>
      <c r="F156" s="80" t="s">
        <v>93</v>
      </c>
      <c r="G156" s="80" t="s">
        <v>1878</v>
      </c>
      <c r="H156" s="80" t="s">
        <v>1879</v>
      </c>
      <c r="I156" s="177"/>
      <c r="J156" s="81">
        <v>47.237464344937258</v>
      </c>
      <c r="K156" s="81">
        <v>3.9953391326123135</v>
      </c>
      <c r="L156" s="81">
        <v>8.1445165324470299</v>
      </c>
      <c r="M156" s="81">
        <v>47.69240647692952</v>
      </c>
      <c r="N156" s="81">
        <v>39.569702419224853</v>
      </c>
      <c r="O156" s="81">
        <v>33.134283145524542</v>
      </c>
      <c r="P156" s="81">
        <v>37.526878457126308</v>
      </c>
      <c r="Q156" s="81">
        <v>2.0646526955703761</v>
      </c>
      <c r="R156" s="81">
        <v>0</v>
      </c>
      <c r="S156" s="81">
        <v>4.3670595199999998</v>
      </c>
      <c r="T156" s="82"/>
      <c r="U156" s="81">
        <v>5925412</v>
      </c>
      <c r="V156" s="81">
        <v>1755</v>
      </c>
      <c r="W156" s="81">
        <v>347</v>
      </c>
      <c r="X156" s="81">
        <v>12001</v>
      </c>
      <c r="Y156" s="81">
        <v>12180</v>
      </c>
      <c r="Z156" s="81">
        <v>20190</v>
      </c>
      <c r="AA156" s="81">
        <v>7851</v>
      </c>
      <c r="AB156" s="81">
        <v>32576</v>
      </c>
      <c r="AC156" s="81">
        <v>0</v>
      </c>
      <c r="AD156" s="81">
        <v>4.3670595199999998</v>
      </c>
      <c r="AE156" s="82"/>
      <c r="AF156" s="81">
        <v>56095072.933444731</v>
      </c>
      <c r="AG156" s="81">
        <v>2832034.3903430449</v>
      </c>
      <c r="AH156" s="81">
        <v>1774808.1652345411</v>
      </c>
      <c r="AI156" s="81">
        <v>73780671.189272851</v>
      </c>
      <c r="AJ156" s="81">
        <v>57774011.356191412</v>
      </c>
      <c r="AK156" s="81">
        <v>0</v>
      </c>
      <c r="AL156" s="81">
        <v>0</v>
      </c>
      <c r="AM156" s="81">
        <v>4484122.5825426737</v>
      </c>
      <c r="AN156" s="81">
        <v>0</v>
      </c>
      <c r="AO156" s="81">
        <v>0</v>
      </c>
      <c r="AP156" s="82"/>
      <c r="AQ156" s="81">
        <v>475</v>
      </c>
      <c r="AR156" s="81">
        <v>195</v>
      </c>
      <c r="AS156" s="81">
        <v>0</v>
      </c>
      <c r="AT156" s="81">
        <v>1</v>
      </c>
      <c r="AU156" s="81">
        <v>0</v>
      </c>
      <c r="AV156" s="81">
        <v>0</v>
      </c>
      <c r="AW156" s="81" t="s">
        <v>564</v>
      </c>
      <c r="AX156" s="82"/>
      <c r="AY156" s="81">
        <v>2174.1999999999998</v>
      </c>
      <c r="AZ156" s="81">
        <v>9091</v>
      </c>
      <c r="BA156" s="81">
        <v>0</v>
      </c>
      <c r="BB156" s="81">
        <v>378</v>
      </c>
      <c r="BC156" s="81">
        <v>0</v>
      </c>
      <c r="BD156" s="81">
        <v>0</v>
      </c>
      <c r="BE156" s="81" t="s">
        <v>564</v>
      </c>
      <c r="BF156" s="82"/>
      <c r="BG156" s="81">
        <v>0</v>
      </c>
      <c r="BH156" s="81">
        <v>0</v>
      </c>
      <c r="BI156" s="81">
        <v>16.111000000000001</v>
      </c>
      <c r="BJ156" s="81">
        <v>0</v>
      </c>
      <c r="BK156" s="81">
        <v>5.5670000000000002</v>
      </c>
      <c r="BL156" s="81">
        <v>0</v>
      </c>
      <c r="BM156" s="82"/>
      <c r="BN156" s="81">
        <v>0</v>
      </c>
      <c r="BO156" s="81">
        <v>0</v>
      </c>
      <c r="BP156" s="81">
        <v>3</v>
      </c>
      <c r="BQ156" s="81">
        <v>0</v>
      </c>
      <c r="BR156" s="81">
        <v>1</v>
      </c>
      <c r="BS156" s="81">
        <v>0</v>
      </c>
      <c r="BT156"/>
      <c r="BU156" s="80">
        <v>21.678000000000001</v>
      </c>
      <c r="BV156" s="80">
        <v>0</v>
      </c>
      <c r="BW156" s="80">
        <v>0</v>
      </c>
      <c r="BX156" s="80">
        <v>0</v>
      </c>
      <c r="BY156" s="80">
        <v>0</v>
      </c>
      <c r="BZ156" s="80">
        <v>0</v>
      </c>
      <c r="CA156" s="80">
        <v>0</v>
      </c>
      <c r="CB156" s="80">
        <v>0</v>
      </c>
      <c r="CC156" s="80">
        <v>0</v>
      </c>
    </row>
    <row r="157" spans="1:81">
      <c r="A157" s="80" t="s">
        <v>1894</v>
      </c>
      <c r="B157" s="80">
        <v>305</v>
      </c>
      <c r="C157" s="80">
        <v>16</v>
      </c>
      <c r="D157" s="80">
        <v>18</v>
      </c>
      <c r="E157" s="80">
        <v>2019</v>
      </c>
      <c r="F157" s="80" t="s">
        <v>73</v>
      </c>
      <c r="G157" s="80" t="s">
        <v>1878</v>
      </c>
      <c r="H157" s="80" t="s">
        <v>1879</v>
      </c>
      <c r="I157" s="177"/>
      <c r="J157" s="81">
        <v>43.268323458299037</v>
      </c>
      <c r="K157" s="81">
        <v>3.6325547876439854</v>
      </c>
      <c r="L157" s="81">
        <v>8.1816152445272117</v>
      </c>
      <c r="M157" s="81">
        <v>48.969330991820335</v>
      </c>
      <c r="N157" s="81">
        <v>37.600646416507317</v>
      </c>
      <c r="O157" s="81">
        <v>31.921425997582887</v>
      </c>
      <c r="P157" s="81">
        <v>36.793703259774318</v>
      </c>
      <c r="Q157" s="81">
        <v>1.9751749477846992</v>
      </c>
      <c r="R157" s="81">
        <v>0</v>
      </c>
      <c r="S157" s="81">
        <v>5.1267303899999996</v>
      </c>
      <c r="T157" s="82"/>
      <c r="U157" s="81">
        <v>5704947</v>
      </c>
      <c r="V157" s="81">
        <v>1755</v>
      </c>
      <c r="W157" s="81">
        <v>347</v>
      </c>
      <c r="X157" s="81">
        <v>12001</v>
      </c>
      <c r="Y157" s="81">
        <v>12183</v>
      </c>
      <c r="Z157" s="81">
        <v>19985</v>
      </c>
      <c r="AA157" s="81">
        <v>7640</v>
      </c>
      <c r="AB157" s="81">
        <v>32008</v>
      </c>
      <c r="AC157" s="81">
        <v>0</v>
      </c>
      <c r="AD157" s="81">
        <v>5.1267303899999996</v>
      </c>
      <c r="AE157" s="82"/>
      <c r="AF157" s="81">
        <v>54330776.830990143</v>
      </c>
      <c r="AG157" s="81">
        <v>2748599.542982256</v>
      </c>
      <c r="AH157" s="81">
        <v>1870820.17924954</v>
      </c>
      <c r="AI157" s="81">
        <v>81908555.714841649</v>
      </c>
      <c r="AJ157" s="81">
        <v>56765356.376947284</v>
      </c>
      <c r="AK157" s="81">
        <v>0</v>
      </c>
      <c r="AL157" s="81">
        <v>0</v>
      </c>
      <c r="AM157" s="81">
        <v>4359248.6439050073</v>
      </c>
      <c r="AN157" s="81">
        <v>0</v>
      </c>
      <c r="AO157" s="81">
        <v>0</v>
      </c>
      <c r="AP157" s="82"/>
      <c r="AQ157" s="81">
        <v>489</v>
      </c>
      <c r="AR157" s="81">
        <v>226</v>
      </c>
      <c r="AS157" s="81">
        <v>0</v>
      </c>
      <c r="AT157" s="81">
        <v>1</v>
      </c>
      <c r="AU157" s="81">
        <v>0</v>
      </c>
      <c r="AV157" s="81">
        <v>0</v>
      </c>
      <c r="AW157" s="81" t="s">
        <v>564</v>
      </c>
      <c r="AX157" s="82"/>
      <c r="AY157" s="81">
        <v>2260.6999999999998</v>
      </c>
      <c r="AZ157" s="81">
        <v>10339.700000000001</v>
      </c>
      <c r="BA157" s="81">
        <v>0</v>
      </c>
      <c r="BB157" s="81">
        <v>377.6</v>
      </c>
      <c r="BC157" s="81">
        <v>0</v>
      </c>
      <c r="BD157" s="81">
        <v>0</v>
      </c>
      <c r="BE157" s="81" t="s">
        <v>564</v>
      </c>
      <c r="BF157" s="82"/>
      <c r="BG157" s="81">
        <v>0</v>
      </c>
      <c r="BH157" s="81">
        <v>0</v>
      </c>
      <c r="BI157" s="81">
        <v>10.037000000000001</v>
      </c>
      <c r="BJ157" s="81">
        <v>0</v>
      </c>
      <c r="BK157" s="81">
        <v>0</v>
      </c>
      <c r="BL157" s="81">
        <v>0</v>
      </c>
      <c r="BM157" s="82"/>
      <c r="BN157" s="81">
        <v>0</v>
      </c>
      <c r="BO157" s="81">
        <v>0</v>
      </c>
      <c r="BP157" s="81">
        <v>2</v>
      </c>
      <c r="BQ157" s="81">
        <v>0</v>
      </c>
      <c r="BR157" s="81">
        <v>0</v>
      </c>
      <c r="BS157" s="81">
        <v>0</v>
      </c>
      <c r="BT157"/>
      <c r="BU157" s="80">
        <v>10.037000000000001</v>
      </c>
      <c r="BV157" s="80">
        <v>0</v>
      </c>
      <c r="BW157" s="80">
        <v>0</v>
      </c>
      <c r="BX157" s="80">
        <v>0</v>
      </c>
      <c r="BY157" s="80">
        <v>0</v>
      </c>
      <c r="BZ157" s="80">
        <v>0</v>
      </c>
      <c r="CA157" s="80">
        <v>0</v>
      </c>
      <c r="CB157" s="80">
        <v>0</v>
      </c>
      <c r="CC157" s="80">
        <v>0</v>
      </c>
    </row>
    <row r="158" spans="1:81">
      <c r="A158" s="80" t="s">
        <v>1895</v>
      </c>
      <c r="B158" s="80">
        <v>306</v>
      </c>
      <c r="C158" s="80">
        <v>17</v>
      </c>
      <c r="D158" s="80">
        <v>18</v>
      </c>
      <c r="E158" s="80">
        <v>2020</v>
      </c>
      <c r="F158" s="80" t="s">
        <v>218</v>
      </c>
      <c r="G158" s="174" t="s">
        <v>1878</v>
      </c>
      <c r="H158" s="80" t="s">
        <v>1879</v>
      </c>
      <c r="I158" s="177"/>
      <c r="J158" s="81">
        <v>35.718084325044721</v>
      </c>
      <c r="K158" s="81">
        <v>3.710301774758594</v>
      </c>
      <c r="L158" s="81">
        <v>8.8528693407062917</v>
      </c>
      <c r="M158" s="81">
        <v>39.250048776076859</v>
      </c>
      <c r="N158" s="81">
        <v>36.403697818415807</v>
      </c>
      <c r="O158" s="81">
        <v>27.715788005519002</v>
      </c>
      <c r="P158" s="81">
        <v>34.840126174244453</v>
      </c>
      <c r="Q158" s="81">
        <v>1.8505591234732355</v>
      </c>
      <c r="R158" s="81">
        <v>0</v>
      </c>
      <c r="S158" s="81">
        <v>6.0002649819199991</v>
      </c>
      <c r="T158" s="82"/>
      <c r="U158" s="81">
        <v>4521150</v>
      </c>
      <c r="V158" s="81">
        <v>1626</v>
      </c>
      <c r="W158" s="81">
        <v>443</v>
      </c>
      <c r="X158" s="81">
        <v>10946</v>
      </c>
      <c r="Y158" s="81">
        <v>12155</v>
      </c>
      <c r="Z158" s="81">
        <v>19805</v>
      </c>
      <c r="AA158" s="81">
        <v>7860</v>
      </c>
      <c r="AB158" s="81">
        <v>31385</v>
      </c>
      <c r="AC158" s="81">
        <v>0</v>
      </c>
      <c r="AD158" s="81">
        <v>6.0002649819199991</v>
      </c>
      <c r="AE158" s="82"/>
      <c r="AF158" s="81">
        <v>44846207.141230188</v>
      </c>
      <c r="AG158" s="81">
        <v>2737861.9881781219</v>
      </c>
      <c r="AH158" s="81">
        <v>2148914.5270303441</v>
      </c>
      <c r="AI158" s="81">
        <v>69292979.126530141</v>
      </c>
      <c r="AJ158" s="81">
        <v>61718081.494132854</v>
      </c>
      <c r="AK158" s="81"/>
      <c r="AL158" s="81"/>
      <c r="AM158" s="81">
        <v>4096091.1946227397</v>
      </c>
      <c r="AN158" s="81"/>
      <c r="AO158" s="81"/>
      <c r="AP158" s="82"/>
      <c r="AQ158" s="81">
        <v>512</v>
      </c>
      <c r="AR158" s="81">
        <v>249</v>
      </c>
      <c r="AS158" s="81">
        <v>0</v>
      </c>
      <c r="AT158" s="81">
        <v>1</v>
      </c>
      <c r="AU158" s="81">
        <v>0</v>
      </c>
      <c r="AV158" s="81">
        <v>0</v>
      </c>
      <c r="AW158" s="81">
        <v>0</v>
      </c>
      <c r="AX158" s="82"/>
      <c r="AY158" s="81">
        <v>2420.9</v>
      </c>
      <c r="AZ158" s="81">
        <v>11376.4</v>
      </c>
      <c r="BA158" s="81">
        <v>0</v>
      </c>
      <c r="BB158" s="81">
        <v>377.6</v>
      </c>
      <c r="BC158" s="81">
        <v>0</v>
      </c>
      <c r="BD158" s="81">
        <v>0</v>
      </c>
      <c r="BE158" s="81">
        <v>0</v>
      </c>
      <c r="BF158" s="82"/>
      <c r="BG158" s="81">
        <v>0</v>
      </c>
      <c r="BH158" s="81">
        <v>0</v>
      </c>
      <c r="BI158" s="81">
        <v>7.508</v>
      </c>
      <c r="BJ158" s="81">
        <v>0</v>
      </c>
      <c r="BK158" s="81">
        <v>4.0129999999999999</v>
      </c>
      <c r="BL158" s="81">
        <v>0</v>
      </c>
      <c r="BM158" s="82"/>
      <c r="BN158" s="81">
        <v>0</v>
      </c>
      <c r="BO158" s="81">
        <v>0</v>
      </c>
      <c r="BP158" s="81">
        <v>2</v>
      </c>
      <c r="BQ158" s="81">
        <v>0</v>
      </c>
      <c r="BR158" s="81">
        <v>1</v>
      </c>
      <c r="BS158" s="81">
        <v>0</v>
      </c>
      <c r="BT158"/>
      <c r="BU158" s="80">
        <v>11.521000000000001</v>
      </c>
      <c r="BV158" s="80">
        <v>0</v>
      </c>
      <c r="BW158" s="80">
        <v>0</v>
      </c>
      <c r="BX158" s="80">
        <v>0</v>
      </c>
      <c r="BY158" s="80">
        <v>0</v>
      </c>
      <c r="BZ158" s="80">
        <v>0</v>
      </c>
      <c r="CA158" s="80">
        <v>0</v>
      </c>
      <c r="CB158" s="80">
        <v>0</v>
      </c>
      <c r="CC158" s="80">
        <v>0</v>
      </c>
    </row>
    <row r="159" spans="1:81">
      <c r="A159" s="80" t="s">
        <v>1896</v>
      </c>
      <c r="B159" s="80">
        <v>306</v>
      </c>
      <c r="C159" s="80">
        <v>18</v>
      </c>
      <c r="D159" s="80">
        <v>18</v>
      </c>
      <c r="E159" s="80">
        <v>2021</v>
      </c>
      <c r="F159" s="80" t="s">
        <v>75</v>
      </c>
      <c r="G159" s="174" t="s">
        <v>1878</v>
      </c>
      <c r="H159" s="80" t="s">
        <v>1879</v>
      </c>
      <c r="I159" s="177"/>
      <c r="J159" s="81">
        <v>29.652827369267914</v>
      </c>
      <c r="K159" s="81">
        <v>4.0452748652719084</v>
      </c>
      <c r="L159" s="81">
        <v>9.9683493882006591</v>
      </c>
      <c r="M159" s="81">
        <v>44.60723391586896</v>
      </c>
      <c r="N159" s="81">
        <v>35.561746346254232</v>
      </c>
      <c r="O159" s="81">
        <v>26.559315719330094</v>
      </c>
      <c r="P159" s="81">
        <v>35.630543296448245</v>
      </c>
      <c r="Q159" s="81">
        <v>1.8341603409031899</v>
      </c>
      <c r="R159" s="81">
        <v>0</v>
      </c>
      <c r="S159" s="81">
        <v>6.3432732806399983</v>
      </c>
      <c r="T159" s="82"/>
      <c r="U159" s="81">
        <v>4031035</v>
      </c>
      <c r="V159" s="81">
        <v>1626</v>
      </c>
      <c r="W159" s="81">
        <v>443</v>
      </c>
      <c r="X159" s="81">
        <v>10946</v>
      </c>
      <c r="Y159" s="81">
        <v>12065</v>
      </c>
      <c r="Z159" s="81">
        <v>19542</v>
      </c>
      <c r="AA159" s="81">
        <v>7839</v>
      </c>
      <c r="AB159" s="81">
        <v>30738</v>
      </c>
      <c r="AC159" s="81">
        <v>0</v>
      </c>
      <c r="AD159" s="81">
        <v>6.3432732806399983</v>
      </c>
      <c r="AE159" s="82"/>
      <c r="AF159" s="81">
        <v>36154042.157645345</v>
      </c>
      <c r="AG159" s="81">
        <v>2791307.1448935363</v>
      </c>
      <c r="AH159" s="81">
        <v>2312062.5859700385</v>
      </c>
      <c r="AI159" s="81">
        <v>68441022.006599501</v>
      </c>
      <c r="AJ159" s="81">
        <v>58824989.610836901</v>
      </c>
      <c r="AK159" s="81">
        <v>0</v>
      </c>
      <c r="AL159" s="81">
        <v>0</v>
      </c>
      <c r="AM159" s="81">
        <v>4034789.3834362463</v>
      </c>
      <c r="AN159" s="81">
        <v>0</v>
      </c>
      <c r="AO159" s="81">
        <v>0</v>
      </c>
      <c r="AP159" s="82"/>
      <c r="AQ159" s="81">
        <v>534</v>
      </c>
      <c r="AR159" s="81">
        <v>263</v>
      </c>
      <c r="AS159" s="81">
        <v>0</v>
      </c>
      <c r="AT159" s="81">
        <v>1</v>
      </c>
      <c r="AU159" s="81">
        <v>0</v>
      </c>
      <c r="AV159" s="81">
        <v>0</v>
      </c>
      <c r="AW159" s="81"/>
      <c r="AX159" s="82"/>
      <c r="AY159" s="81">
        <v>2611.400000000001</v>
      </c>
      <c r="AZ159" s="81">
        <v>11990.3</v>
      </c>
      <c r="BA159" s="81">
        <v>0</v>
      </c>
      <c r="BB159" s="81">
        <v>377.6</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1897</v>
      </c>
      <c r="B160" s="80">
        <v>306</v>
      </c>
      <c r="C160" s="80">
        <v>19</v>
      </c>
      <c r="D160" s="80">
        <v>18</v>
      </c>
      <c r="E160" s="80">
        <v>2022</v>
      </c>
      <c r="F160" s="80" t="s">
        <v>568</v>
      </c>
      <c r="G160" s="80" t="s">
        <v>1878</v>
      </c>
      <c r="H160" s="80" t="s">
        <v>1879</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546</v>
      </c>
      <c r="AR160" s="81">
        <v>273</v>
      </c>
      <c r="AS160" s="81">
        <v>0</v>
      </c>
      <c r="AT160" s="81">
        <v>1</v>
      </c>
      <c r="AU160" s="81">
        <v>0</v>
      </c>
      <c r="AV160" s="81">
        <v>0</v>
      </c>
      <c r="AW160" s="81"/>
      <c r="AX160" s="82"/>
      <c r="AY160" s="81">
        <v>2700.0000000000018</v>
      </c>
      <c r="AZ160" s="81">
        <v>14363.1</v>
      </c>
      <c r="BA160" s="81">
        <v>0</v>
      </c>
      <c r="BB160" s="81">
        <v>377.6</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1898</v>
      </c>
      <c r="B161" s="80">
        <v>341</v>
      </c>
      <c r="C161" s="80">
        <v>1</v>
      </c>
      <c r="D161" s="80">
        <v>21</v>
      </c>
      <c r="E161" s="80">
        <v>1990</v>
      </c>
      <c r="F161" s="80" t="s">
        <v>562</v>
      </c>
      <c r="G161" s="80" t="s">
        <v>1899</v>
      </c>
      <c r="H161" s="80" t="s">
        <v>1900</v>
      </c>
      <c r="I161" s="177"/>
      <c r="J161" s="81">
        <v>172.15955544909664</v>
      </c>
      <c r="K161" s="81">
        <v>4.7069161916489257</v>
      </c>
      <c r="L161" s="81">
        <v>12.75316455417634</v>
      </c>
      <c r="M161" s="81">
        <v>16.038273043036781</v>
      </c>
      <c r="N161" s="81">
        <v>20.92908965214869</v>
      </c>
      <c r="O161" s="81">
        <v>21.584603927089926</v>
      </c>
      <c r="P161" s="81">
        <v>30.381643178717344</v>
      </c>
      <c r="Q161" s="81">
        <v>1.7949567186084712</v>
      </c>
      <c r="R161" s="81">
        <v>0</v>
      </c>
      <c r="S161" s="81">
        <v>1.768324677969904</v>
      </c>
      <c r="T161" s="82"/>
      <c r="U161" s="81">
        <v>17901735</v>
      </c>
      <c r="V161" s="81">
        <v>1448</v>
      </c>
      <c r="W161" s="81">
        <v>144</v>
      </c>
      <c r="X161" s="81">
        <v>5531</v>
      </c>
      <c r="Y161" s="81">
        <v>7170</v>
      </c>
      <c r="Z161" s="81">
        <v>8878</v>
      </c>
      <c r="AA161" s="81">
        <v>7377</v>
      </c>
      <c r="AB161" s="81">
        <v>29144</v>
      </c>
      <c r="AC161" s="81">
        <v>0</v>
      </c>
      <c r="AD161" s="81">
        <v>1.768324677969904</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1901</v>
      </c>
      <c r="B162" s="80">
        <v>342</v>
      </c>
      <c r="C162" s="80">
        <v>2</v>
      </c>
      <c r="D162" s="80">
        <v>21</v>
      </c>
      <c r="E162" s="80">
        <v>2005</v>
      </c>
      <c r="F162" s="80" t="s">
        <v>565</v>
      </c>
      <c r="G162" s="80" t="s">
        <v>1899</v>
      </c>
      <c r="H162" s="80" t="s">
        <v>1900</v>
      </c>
      <c r="I162" s="177"/>
      <c r="J162" s="81">
        <v>209.64267795597542</v>
      </c>
      <c r="K162" s="81">
        <v>4.1274688789685259</v>
      </c>
      <c r="L162" s="81">
        <v>5.0254918680503362</v>
      </c>
      <c r="M162" s="81">
        <v>45.742372915672398</v>
      </c>
      <c r="N162" s="81">
        <v>41.829143615821962</v>
      </c>
      <c r="O162" s="81">
        <v>37.58251209146426</v>
      </c>
      <c r="P162" s="81">
        <v>33.42552633790347</v>
      </c>
      <c r="Q162" s="81">
        <v>1.8582317980659486</v>
      </c>
      <c r="R162" s="81">
        <v>0</v>
      </c>
      <c r="S162" s="81">
        <v>2.063212106880481</v>
      </c>
      <c r="T162" s="82"/>
      <c r="U162" s="81">
        <v>22690835</v>
      </c>
      <c r="V162" s="81">
        <v>1573</v>
      </c>
      <c r="W162" s="81">
        <v>60</v>
      </c>
      <c r="X162" s="81">
        <v>7402</v>
      </c>
      <c r="Y162" s="81">
        <v>9230</v>
      </c>
      <c r="Z162" s="81">
        <v>17888</v>
      </c>
      <c r="AA162" s="81">
        <v>6647</v>
      </c>
      <c r="AB162" s="81">
        <v>31541</v>
      </c>
      <c r="AC162" s="81">
        <v>0</v>
      </c>
      <c r="AD162" s="81">
        <v>2.063212106880481</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1902</v>
      </c>
      <c r="B163" s="80">
        <v>343</v>
      </c>
      <c r="C163" s="80">
        <v>3</v>
      </c>
      <c r="D163" s="80">
        <v>21</v>
      </c>
      <c r="E163" s="80">
        <v>2006</v>
      </c>
      <c r="F163" s="80" t="s">
        <v>566</v>
      </c>
      <c r="G163" s="80" t="s">
        <v>1899</v>
      </c>
      <c r="H163" s="80" t="s">
        <v>1900</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1903</v>
      </c>
      <c r="B164" s="80">
        <v>344</v>
      </c>
      <c r="C164" s="80">
        <v>4</v>
      </c>
      <c r="D164" s="80">
        <v>21</v>
      </c>
      <c r="E164" s="80">
        <v>2007</v>
      </c>
      <c r="F164" s="80" t="s">
        <v>567</v>
      </c>
      <c r="G164" s="80" t="s">
        <v>1899</v>
      </c>
      <c r="H164" s="80" t="s">
        <v>1900</v>
      </c>
      <c r="I164" s="177"/>
      <c r="J164" s="81">
        <v>209.4257837826263</v>
      </c>
      <c r="K164" s="81">
        <v>3.6521226028131326</v>
      </c>
      <c r="L164" s="81">
        <v>4.4774100081380652</v>
      </c>
      <c r="M164" s="81">
        <v>36.529472959645311</v>
      </c>
      <c r="N164" s="81">
        <v>44.034202506882266</v>
      </c>
      <c r="O164" s="81">
        <v>37.482471402569331</v>
      </c>
      <c r="P164" s="81">
        <v>33.600779280351617</v>
      </c>
      <c r="Q164" s="81">
        <v>1.9739978139745746</v>
      </c>
      <c r="R164" s="81">
        <v>0</v>
      </c>
      <c r="S164" s="81">
        <v>1.8510342567516054</v>
      </c>
      <c r="T164" s="82"/>
      <c r="U164" s="81">
        <v>26746116</v>
      </c>
      <c r="V164" s="81">
        <v>1455</v>
      </c>
      <c r="W164" s="81">
        <v>67</v>
      </c>
      <c r="X164" s="81">
        <v>7960</v>
      </c>
      <c r="Y164" s="81">
        <v>9529</v>
      </c>
      <c r="Z164" s="81">
        <v>18546</v>
      </c>
      <c r="AA164" s="81">
        <v>6580</v>
      </c>
      <c r="AB164" s="81">
        <v>31734</v>
      </c>
      <c r="AC164" s="81">
        <v>0</v>
      </c>
      <c r="AD164" s="81">
        <v>1.8510342567516054</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1904</v>
      </c>
      <c r="B165" s="80">
        <v>345</v>
      </c>
      <c r="C165" s="80">
        <v>5</v>
      </c>
      <c r="D165" s="80">
        <v>21</v>
      </c>
      <c r="E165" s="80">
        <v>2008</v>
      </c>
      <c r="F165" s="80" t="s">
        <v>84</v>
      </c>
      <c r="G165" s="80" t="s">
        <v>1899</v>
      </c>
      <c r="H165" s="80" t="s">
        <v>1900</v>
      </c>
      <c r="I165" s="177"/>
      <c r="J165" s="81">
        <v>199.08690968496799</v>
      </c>
      <c r="K165" s="81">
        <v>2.8933724919013422</v>
      </c>
      <c r="L165" s="81">
        <v>4.3740818358054341</v>
      </c>
      <c r="M165" s="81">
        <v>40.935202862465744</v>
      </c>
      <c r="N165" s="81">
        <v>42.567719649469176</v>
      </c>
      <c r="O165" s="81">
        <v>36.547344967146927</v>
      </c>
      <c r="P165" s="81">
        <v>32.680068268007339</v>
      </c>
      <c r="Q165" s="81">
        <v>1.9496738114036294</v>
      </c>
      <c r="R165" s="81">
        <v>0</v>
      </c>
      <c r="S165" s="81">
        <v>1.7846776879082016</v>
      </c>
      <c r="T165" s="82"/>
      <c r="U165" s="81">
        <v>26496122</v>
      </c>
      <c r="V165" s="81">
        <v>1455</v>
      </c>
      <c r="W165" s="81">
        <v>67</v>
      </c>
      <c r="X165" s="81">
        <v>7960</v>
      </c>
      <c r="Y165" s="81">
        <v>9654</v>
      </c>
      <c r="Z165" s="81">
        <v>18718</v>
      </c>
      <c r="AA165" s="81">
        <v>6407</v>
      </c>
      <c r="AB165" s="81">
        <v>31858</v>
      </c>
      <c r="AC165" s="81">
        <v>0</v>
      </c>
      <c r="AD165" s="81">
        <v>1.7846776879082016</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1905</v>
      </c>
      <c r="B166" s="80">
        <v>346</v>
      </c>
      <c r="C166" s="80">
        <v>6</v>
      </c>
      <c r="D166" s="80">
        <v>21</v>
      </c>
      <c r="E166" s="80">
        <v>2009</v>
      </c>
      <c r="F166" s="80" t="s">
        <v>85</v>
      </c>
      <c r="G166" s="80" t="s">
        <v>1899</v>
      </c>
      <c r="H166" s="80" t="s">
        <v>1900</v>
      </c>
      <c r="I166" s="177"/>
      <c r="J166" s="81">
        <v>216.70068539384886</v>
      </c>
      <c r="K166" s="81">
        <v>2.9595319239798044</v>
      </c>
      <c r="L166" s="81">
        <v>4.2646596854747711</v>
      </c>
      <c r="M166" s="81">
        <v>49.097244811909569</v>
      </c>
      <c r="N166" s="81">
        <v>39.198155985932388</v>
      </c>
      <c r="O166" s="81">
        <v>37.331529597307615</v>
      </c>
      <c r="P166" s="81">
        <v>31.763344823476771</v>
      </c>
      <c r="Q166" s="81">
        <v>1.8500356391508581</v>
      </c>
      <c r="R166" s="81">
        <v>0</v>
      </c>
      <c r="S166" s="81">
        <v>1.6801145435606983</v>
      </c>
      <c r="T166" s="82"/>
      <c r="U166" s="81">
        <v>24965305</v>
      </c>
      <c r="V166" s="81">
        <v>1518</v>
      </c>
      <c r="W166" s="81">
        <v>90</v>
      </c>
      <c r="X166" s="81">
        <v>9458</v>
      </c>
      <c r="Y166" s="81">
        <v>9711</v>
      </c>
      <c r="Z166" s="81">
        <v>18872</v>
      </c>
      <c r="AA166" s="81">
        <v>6393</v>
      </c>
      <c r="AB166" s="81">
        <v>31734</v>
      </c>
      <c r="AC166" s="81">
        <v>0</v>
      </c>
      <c r="AD166" s="81">
        <v>1.6801145435606983</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99.83</v>
      </c>
      <c r="BJ166" s="81">
        <v>0</v>
      </c>
      <c r="BK166" s="81">
        <v>7.5880000000000001</v>
      </c>
      <c r="BL166" s="81">
        <v>0</v>
      </c>
      <c r="BM166" s="82"/>
      <c r="BN166" s="81">
        <v>0</v>
      </c>
      <c r="BO166" s="81">
        <v>0</v>
      </c>
      <c r="BP166" s="81">
        <v>12</v>
      </c>
      <c r="BQ166" s="81">
        <v>0</v>
      </c>
      <c r="BR166" s="81">
        <v>1</v>
      </c>
      <c r="BS166" s="81">
        <v>0</v>
      </c>
      <c r="BT166"/>
      <c r="BU166" s="80"/>
      <c r="BV166" s="80"/>
      <c r="BW166" s="80"/>
      <c r="BX166" s="80"/>
      <c r="BY166" s="80"/>
      <c r="BZ166" s="80"/>
      <c r="CA166" s="80"/>
      <c r="CB166" s="80"/>
      <c r="CC166" s="80"/>
    </row>
    <row r="167" spans="1:81">
      <c r="A167" s="80" t="s">
        <v>1906</v>
      </c>
      <c r="B167" s="80">
        <v>347</v>
      </c>
      <c r="C167" s="80">
        <v>7</v>
      </c>
      <c r="D167" s="80">
        <v>21</v>
      </c>
      <c r="E167" s="80">
        <v>2010</v>
      </c>
      <c r="F167" s="80" t="s">
        <v>86</v>
      </c>
      <c r="G167" s="80" t="s">
        <v>1899</v>
      </c>
      <c r="H167" s="80" t="s">
        <v>1900</v>
      </c>
      <c r="I167" s="177"/>
      <c r="J167" s="81">
        <v>211.50744027779103</v>
      </c>
      <c r="K167" s="81">
        <v>3.0165224466263871</v>
      </c>
      <c r="L167" s="81">
        <v>4.0375116936774527</v>
      </c>
      <c r="M167" s="81">
        <v>47.883075580924462</v>
      </c>
      <c r="N167" s="81">
        <v>39.707067267128537</v>
      </c>
      <c r="O167" s="81">
        <v>37.4542089650216</v>
      </c>
      <c r="P167" s="81">
        <v>32.413847568225805</v>
      </c>
      <c r="Q167" s="81">
        <v>1.9273298644831733</v>
      </c>
      <c r="R167" s="81">
        <v>0</v>
      </c>
      <c r="S167" s="81">
        <v>2.2253288288283679</v>
      </c>
      <c r="T167" s="82"/>
      <c r="U167" s="81">
        <v>26067849</v>
      </c>
      <c r="V167" s="81">
        <v>1518</v>
      </c>
      <c r="W167" s="81">
        <v>90</v>
      </c>
      <c r="X167" s="81">
        <v>9458</v>
      </c>
      <c r="Y167" s="81">
        <v>9820</v>
      </c>
      <c r="Z167" s="81">
        <v>19022</v>
      </c>
      <c r="AA167" s="81">
        <v>6361</v>
      </c>
      <c r="AB167" s="81">
        <v>31678</v>
      </c>
      <c r="AC167" s="81">
        <v>0</v>
      </c>
      <c r="AD167" s="81">
        <v>2.2253288288283679</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70.072000000000003</v>
      </c>
      <c r="BJ167" s="81">
        <v>0</v>
      </c>
      <c r="BK167" s="81">
        <v>3.4729999999999999</v>
      </c>
      <c r="BL167" s="81">
        <v>0</v>
      </c>
      <c r="BM167" s="82"/>
      <c r="BN167" s="81">
        <v>0</v>
      </c>
      <c r="BO167" s="81">
        <v>0</v>
      </c>
      <c r="BP167" s="81">
        <v>11</v>
      </c>
      <c r="BQ167" s="81">
        <v>0</v>
      </c>
      <c r="BR167" s="81">
        <v>1</v>
      </c>
      <c r="BS167" s="81">
        <v>0</v>
      </c>
      <c r="BT167"/>
      <c r="BU167" s="80">
        <v>73.545000000000002</v>
      </c>
      <c r="BV167" s="80">
        <v>0</v>
      </c>
      <c r="BW167" s="80">
        <v>0</v>
      </c>
      <c r="BX167" s="80">
        <v>0</v>
      </c>
      <c r="BY167" s="80">
        <v>0</v>
      </c>
      <c r="BZ167" s="80">
        <v>0</v>
      </c>
      <c r="CA167" s="80">
        <v>0</v>
      </c>
      <c r="CB167" s="80">
        <v>0</v>
      </c>
      <c r="CC167" s="80">
        <v>0</v>
      </c>
    </row>
    <row r="168" spans="1:81">
      <c r="A168" s="80" t="s">
        <v>1907</v>
      </c>
      <c r="B168" s="80">
        <v>348</v>
      </c>
      <c r="C168" s="80">
        <v>8</v>
      </c>
      <c r="D168" s="80">
        <v>21</v>
      </c>
      <c r="E168" s="80">
        <v>2011</v>
      </c>
      <c r="F168" s="80" t="s">
        <v>87</v>
      </c>
      <c r="G168" s="80" t="s">
        <v>1899</v>
      </c>
      <c r="H168" s="80" t="s">
        <v>1900</v>
      </c>
      <c r="I168" s="177"/>
      <c r="J168" s="81">
        <v>145.27327631516047</v>
      </c>
      <c r="K168" s="81">
        <v>4.051986836130796</v>
      </c>
      <c r="L168" s="81">
        <v>3.7692181159071714</v>
      </c>
      <c r="M168" s="81">
        <v>55.726478415252721</v>
      </c>
      <c r="N168" s="81">
        <v>46.557452435441867</v>
      </c>
      <c r="O168" s="81">
        <v>37.060587363999815</v>
      </c>
      <c r="P168" s="81">
        <v>31.907653853459507</v>
      </c>
      <c r="Q168" s="81">
        <v>2.190686305110439</v>
      </c>
      <c r="R168" s="81">
        <v>0</v>
      </c>
      <c r="S168" s="81">
        <v>2.6082552291486856</v>
      </c>
      <c r="T168" s="82"/>
      <c r="U168" s="81">
        <v>14764349</v>
      </c>
      <c r="V168" s="81">
        <v>1518</v>
      </c>
      <c r="W168" s="81">
        <v>90</v>
      </c>
      <c r="X168" s="81">
        <v>9458</v>
      </c>
      <c r="Y168" s="81">
        <v>9837</v>
      </c>
      <c r="Z168" s="81">
        <v>19231</v>
      </c>
      <c r="AA168" s="81">
        <v>6448</v>
      </c>
      <c r="AB168" s="81">
        <v>31216</v>
      </c>
      <c r="AC168" s="81">
        <v>0</v>
      </c>
      <c r="AD168" s="81">
        <v>2.6082552291486856</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68.638000000000005</v>
      </c>
      <c r="BJ168" s="81">
        <v>0</v>
      </c>
      <c r="BK168" s="81">
        <v>2.9039999999999999</v>
      </c>
      <c r="BL168" s="81">
        <v>0</v>
      </c>
      <c r="BM168" s="82"/>
      <c r="BN168" s="81">
        <v>0</v>
      </c>
      <c r="BO168" s="81">
        <v>0</v>
      </c>
      <c r="BP168" s="81">
        <v>10</v>
      </c>
      <c r="BQ168" s="81">
        <v>0</v>
      </c>
      <c r="BR168" s="81">
        <v>1</v>
      </c>
      <c r="BS168" s="81">
        <v>0</v>
      </c>
      <c r="BT168"/>
      <c r="BU168" s="80">
        <v>71.542000000000002</v>
      </c>
      <c r="BV168" s="80">
        <v>0</v>
      </c>
      <c r="BW168" s="80">
        <v>0</v>
      </c>
      <c r="BX168" s="80">
        <v>0</v>
      </c>
      <c r="BY168" s="80">
        <v>0</v>
      </c>
      <c r="BZ168" s="80">
        <v>0</v>
      </c>
      <c r="CA168" s="80">
        <v>0</v>
      </c>
      <c r="CB168" s="80">
        <v>0</v>
      </c>
      <c r="CC168" s="80">
        <v>0</v>
      </c>
    </row>
    <row r="169" spans="1:81">
      <c r="A169" s="80" t="s">
        <v>1908</v>
      </c>
      <c r="B169" s="80">
        <v>349</v>
      </c>
      <c r="C169" s="80">
        <v>9</v>
      </c>
      <c r="D169" s="80">
        <v>21</v>
      </c>
      <c r="E169" s="80">
        <v>2012</v>
      </c>
      <c r="F169" s="80" t="s">
        <v>88</v>
      </c>
      <c r="G169" s="80" t="s">
        <v>1899</v>
      </c>
      <c r="H169" s="80" t="s">
        <v>1900</v>
      </c>
      <c r="I169" s="177"/>
      <c r="J169" s="81">
        <v>208.57767735673531</v>
      </c>
      <c r="K169" s="81">
        <v>3.8038842899226779</v>
      </c>
      <c r="L169" s="81">
        <v>3.7804753522728496</v>
      </c>
      <c r="M169" s="81">
        <v>62.699024183426332</v>
      </c>
      <c r="N169" s="81">
        <v>50.033496322736802</v>
      </c>
      <c r="O169" s="81">
        <v>37.887448533639237</v>
      </c>
      <c r="P169" s="81">
        <v>32.323097213827864</v>
      </c>
      <c r="Q169" s="81">
        <v>2.37128364965954</v>
      </c>
      <c r="R169" s="81">
        <v>0</v>
      </c>
      <c r="S169" s="81">
        <v>3.3056369055605486</v>
      </c>
      <c r="T169" s="82"/>
      <c r="U169" s="81">
        <v>19440642</v>
      </c>
      <c r="V169" s="81">
        <v>1518</v>
      </c>
      <c r="W169" s="81">
        <v>90</v>
      </c>
      <c r="X169" s="81">
        <v>9458</v>
      </c>
      <c r="Y169" s="81">
        <v>9942</v>
      </c>
      <c r="Z169" s="81">
        <v>19816</v>
      </c>
      <c r="AA169" s="81">
        <v>6495</v>
      </c>
      <c r="AB169" s="81">
        <v>31100</v>
      </c>
      <c r="AC169" s="81">
        <v>0</v>
      </c>
      <c r="AD169" s="81">
        <v>3.3056369055605486</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95.018000000000001</v>
      </c>
      <c r="BJ169" s="81">
        <v>0</v>
      </c>
      <c r="BK169" s="81">
        <v>3.6</v>
      </c>
      <c r="BL169" s="81">
        <v>0</v>
      </c>
      <c r="BM169" s="82"/>
      <c r="BN169" s="81">
        <v>0</v>
      </c>
      <c r="BO169" s="81">
        <v>0</v>
      </c>
      <c r="BP169" s="81">
        <v>9</v>
      </c>
      <c r="BQ169" s="81">
        <v>0</v>
      </c>
      <c r="BR169" s="81">
        <v>1</v>
      </c>
      <c r="BS169" s="81">
        <v>0</v>
      </c>
      <c r="BT169"/>
      <c r="BU169" s="80">
        <v>98.617999999999995</v>
      </c>
      <c r="BV169" s="80">
        <v>0</v>
      </c>
      <c r="BW169" s="80">
        <v>0</v>
      </c>
      <c r="BX169" s="80">
        <v>0</v>
      </c>
      <c r="BY169" s="80">
        <v>0</v>
      </c>
      <c r="BZ169" s="80">
        <v>0</v>
      </c>
      <c r="CA169" s="80">
        <v>0</v>
      </c>
      <c r="CB169" s="80">
        <v>0</v>
      </c>
      <c r="CC169" s="80">
        <v>0</v>
      </c>
    </row>
    <row r="170" spans="1:81">
      <c r="A170" s="80" t="s">
        <v>1909</v>
      </c>
      <c r="B170" s="80">
        <v>350</v>
      </c>
      <c r="C170" s="80">
        <v>10</v>
      </c>
      <c r="D170" s="80">
        <v>21</v>
      </c>
      <c r="E170" s="80">
        <v>2013</v>
      </c>
      <c r="F170" s="80" t="s">
        <v>89</v>
      </c>
      <c r="G170" s="80" t="s">
        <v>1899</v>
      </c>
      <c r="H170" s="80" t="s">
        <v>1900</v>
      </c>
      <c r="I170" s="177"/>
      <c r="J170" s="81">
        <v>227.6067967792209</v>
      </c>
      <c r="K170" s="81">
        <v>3.2294004377782723</v>
      </c>
      <c r="L170" s="81">
        <v>2.7425351433890754</v>
      </c>
      <c r="M170" s="81">
        <v>54.113213742788723</v>
      </c>
      <c r="N170" s="81">
        <v>49.509269842972181</v>
      </c>
      <c r="O170" s="81">
        <v>37.230851739073692</v>
      </c>
      <c r="P170" s="81">
        <v>32.989381809767735</v>
      </c>
      <c r="Q170" s="81">
        <v>2.3963408478119184</v>
      </c>
      <c r="R170" s="81">
        <v>0</v>
      </c>
      <c r="S170" s="81">
        <v>2.3036504147168562</v>
      </c>
      <c r="T170" s="82"/>
      <c r="U170" s="81">
        <v>23323818</v>
      </c>
      <c r="V170" s="81">
        <v>1518</v>
      </c>
      <c r="W170" s="81">
        <v>90</v>
      </c>
      <c r="X170" s="81">
        <v>9458</v>
      </c>
      <c r="Y170" s="81">
        <v>10002</v>
      </c>
      <c r="Z170" s="81">
        <v>20342</v>
      </c>
      <c r="AA170" s="81">
        <v>6604</v>
      </c>
      <c r="AB170" s="81">
        <v>30978</v>
      </c>
      <c r="AC170" s="81">
        <v>0</v>
      </c>
      <c r="AD170" s="81">
        <v>2.3036504147168562</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112.04</v>
      </c>
      <c r="BJ170" s="81">
        <v>0</v>
      </c>
      <c r="BK170" s="81">
        <v>3.871</v>
      </c>
      <c r="BL170" s="81">
        <v>0</v>
      </c>
      <c r="BM170" s="82"/>
      <c r="BN170" s="81">
        <v>0</v>
      </c>
      <c r="BO170" s="81">
        <v>0</v>
      </c>
      <c r="BP170" s="81">
        <v>10</v>
      </c>
      <c r="BQ170" s="81">
        <v>0</v>
      </c>
      <c r="BR170" s="81">
        <v>1</v>
      </c>
      <c r="BS170" s="81">
        <v>0</v>
      </c>
      <c r="BT170"/>
      <c r="BU170" s="80">
        <v>115.911</v>
      </c>
      <c r="BV170" s="80">
        <v>0</v>
      </c>
      <c r="BW170" s="80">
        <v>0</v>
      </c>
      <c r="BX170" s="80">
        <v>0</v>
      </c>
      <c r="BY170" s="80">
        <v>0</v>
      </c>
      <c r="BZ170" s="80">
        <v>0</v>
      </c>
      <c r="CA170" s="80">
        <v>0</v>
      </c>
      <c r="CB170" s="80">
        <v>0</v>
      </c>
      <c r="CC170" s="80">
        <v>0</v>
      </c>
    </row>
    <row r="171" spans="1:81">
      <c r="A171" s="80" t="s">
        <v>1910</v>
      </c>
      <c r="B171" s="80">
        <v>351</v>
      </c>
      <c r="C171" s="80">
        <v>11</v>
      </c>
      <c r="D171" s="80">
        <v>21</v>
      </c>
      <c r="E171" s="80">
        <v>2014</v>
      </c>
      <c r="F171" s="80" t="s">
        <v>90</v>
      </c>
      <c r="G171" s="80" t="s">
        <v>1899</v>
      </c>
      <c r="H171" s="80" t="s">
        <v>1900</v>
      </c>
      <c r="I171" s="177"/>
      <c r="J171" s="81">
        <v>226.33945877496362</v>
      </c>
      <c r="K171" s="81">
        <v>3.3207414095853389</v>
      </c>
      <c r="L171" s="81">
        <v>2.7996041032102346</v>
      </c>
      <c r="M171" s="81">
        <v>63.036187891037109</v>
      </c>
      <c r="N171" s="81">
        <v>49.065981722980027</v>
      </c>
      <c r="O171" s="81">
        <v>36.371655815583871</v>
      </c>
      <c r="P171" s="81">
        <v>38.814996855071087</v>
      </c>
      <c r="Q171" s="81">
        <v>2.2902002395719299</v>
      </c>
      <c r="R171" s="81">
        <v>0</v>
      </c>
      <c r="S171" s="81">
        <v>3.8675590698725966</v>
      </c>
      <c r="T171" s="82"/>
      <c r="U171" s="81">
        <v>24945512</v>
      </c>
      <c r="V171" s="81">
        <v>1437</v>
      </c>
      <c r="W171" s="81">
        <v>61</v>
      </c>
      <c r="X171" s="81">
        <v>9854</v>
      </c>
      <c r="Y171" s="81">
        <v>10149</v>
      </c>
      <c r="Z171" s="81">
        <v>20930</v>
      </c>
      <c r="AA171" s="81">
        <v>7730</v>
      </c>
      <c r="AB171" s="81">
        <v>30857</v>
      </c>
      <c r="AC171" s="81">
        <v>0</v>
      </c>
      <c r="AD171" s="81">
        <v>3.8675590698725966</v>
      </c>
      <c r="AE171" s="82"/>
      <c r="AF171" s="81">
        <v>239922036.00371793</v>
      </c>
      <c r="AG171" s="81">
        <v>2615405.1181238093</v>
      </c>
      <c r="AH171" s="81">
        <v>625465.41434119013</v>
      </c>
      <c r="AI171" s="81">
        <v>67778686.485998124</v>
      </c>
      <c r="AJ171" s="81">
        <v>60839419.901455827</v>
      </c>
      <c r="AK171" s="81">
        <v>0</v>
      </c>
      <c r="AL171" s="81">
        <v>0</v>
      </c>
      <c r="AM171" s="81">
        <v>4236204.9972157469</v>
      </c>
      <c r="AN171" s="81">
        <v>0</v>
      </c>
      <c r="AO171" s="81">
        <v>0</v>
      </c>
      <c r="AP171" s="82"/>
      <c r="AQ171" s="81">
        <v>773</v>
      </c>
      <c r="AR171" s="81">
        <v>111</v>
      </c>
      <c r="AS171" s="81">
        <v>0</v>
      </c>
      <c r="AT171" s="81">
        <v>0</v>
      </c>
      <c r="AU171" s="81">
        <v>0</v>
      </c>
      <c r="AV171" s="81">
        <v>0</v>
      </c>
      <c r="AW171" s="81" t="s">
        <v>564</v>
      </c>
      <c r="AX171" s="82"/>
      <c r="AY171" s="81">
        <v>3317</v>
      </c>
      <c r="AZ171" s="81">
        <v>10865.8</v>
      </c>
      <c r="BA171" s="81">
        <v>0</v>
      </c>
      <c r="BB171" s="81">
        <v>0</v>
      </c>
      <c r="BC171" s="81">
        <v>0</v>
      </c>
      <c r="BD171" s="81">
        <v>0</v>
      </c>
      <c r="BE171" s="81" t="s">
        <v>564</v>
      </c>
      <c r="BF171" s="82"/>
      <c r="BG171" s="81">
        <v>0</v>
      </c>
      <c r="BH171" s="81">
        <v>0</v>
      </c>
      <c r="BI171" s="81">
        <v>114.24299999999999</v>
      </c>
      <c r="BJ171" s="81">
        <v>0</v>
      </c>
      <c r="BK171" s="81">
        <v>3.7490000000000001</v>
      </c>
      <c r="BL171" s="81">
        <v>0</v>
      </c>
      <c r="BM171" s="82"/>
      <c r="BN171" s="81">
        <v>0</v>
      </c>
      <c r="BO171" s="81">
        <v>0</v>
      </c>
      <c r="BP171" s="81">
        <v>10</v>
      </c>
      <c r="BQ171" s="81">
        <v>0</v>
      </c>
      <c r="BR171" s="81">
        <v>1</v>
      </c>
      <c r="BS171" s="81">
        <v>0</v>
      </c>
      <c r="BT171"/>
      <c r="BU171" s="80">
        <v>117.992</v>
      </c>
      <c r="BV171" s="80">
        <v>0</v>
      </c>
      <c r="BW171" s="80">
        <v>0</v>
      </c>
      <c r="BX171" s="80">
        <v>0</v>
      </c>
      <c r="BY171" s="80">
        <v>0</v>
      </c>
      <c r="BZ171" s="80">
        <v>0</v>
      </c>
      <c r="CA171" s="80">
        <v>0</v>
      </c>
      <c r="CB171" s="80">
        <v>0</v>
      </c>
      <c r="CC171" s="80">
        <v>0</v>
      </c>
    </row>
    <row r="172" spans="1:81">
      <c r="A172" s="80" t="s">
        <v>1911</v>
      </c>
      <c r="B172" s="80">
        <v>352</v>
      </c>
      <c r="C172" s="80">
        <v>12</v>
      </c>
      <c r="D172" s="80">
        <v>21</v>
      </c>
      <c r="E172" s="80">
        <v>2015</v>
      </c>
      <c r="F172" s="80" t="s">
        <v>91</v>
      </c>
      <c r="G172" s="80" t="s">
        <v>1899</v>
      </c>
      <c r="H172" s="80" t="s">
        <v>1900</v>
      </c>
      <c r="I172" s="177"/>
      <c r="J172" s="81">
        <v>199.17923267530193</v>
      </c>
      <c r="K172" s="81">
        <v>3.355966834952901</v>
      </c>
      <c r="L172" s="81">
        <v>2.8477789547656203</v>
      </c>
      <c r="M172" s="81">
        <v>62.014918032216457</v>
      </c>
      <c r="N172" s="81">
        <v>44.582945341834389</v>
      </c>
      <c r="O172" s="81">
        <v>36.552973950546289</v>
      </c>
      <c r="P172" s="81">
        <v>47.137275346618019</v>
      </c>
      <c r="Q172" s="81">
        <v>2.2349445640163483</v>
      </c>
      <c r="R172" s="81">
        <v>0</v>
      </c>
      <c r="S172" s="81">
        <v>3.1473525037932681</v>
      </c>
      <c r="T172" s="82"/>
      <c r="U172" s="81">
        <v>24305708</v>
      </c>
      <c r="V172" s="81">
        <v>1437</v>
      </c>
      <c r="W172" s="81">
        <v>61</v>
      </c>
      <c r="X172" s="81">
        <v>9854</v>
      </c>
      <c r="Y172" s="81">
        <v>10285</v>
      </c>
      <c r="Z172" s="81">
        <v>21237</v>
      </c>
      <c r="AA172" s="81">
        <v>9380</v>
      </c>
      <c r="AB172" s="81">
        <v>30760</v>
      </c>
      <c r="AC172" s="81">
        <v>0</v>
      </c>
      <c r="AD172" s="81">
        <v>3.1473525037932681</v>
      </c>
      <c r="AE172" s="82"/>
      <c r="AF172" s="81">
        <v>211864996.78960574</v>
      </c>
      <c r="AG172" s="81">
        <v>2467829.845562472</v>
      </c>
      <c r="AH172" s="81">
        <v>495324.90951607761</v>
      </c>
      <c r="AI172" s="81">
        <v>69432468.539958581</v>
      </c>
      <c r="AJ172" s="81">
        <v>56362252.119988985</v>
      </c>
      <c r="AK172" s="81">
        <v>0</v>
      </c>
      <c r="AL172" s="81">
        <v>0</v>
      </c>
      <c r="AM172" s="81">
        <v>4215528.9666530369</v>
      </c>
      <c r="AN172" s="81">
        <v>0</v>
      </c>
      <c r="AO172" s="81">
        <v>0</v>
      </c>
      <c r="AP172" s="82"/>
      <c r="AQ172" s="81">
        <v>850</v>
      </c>
      <c r="AR172" s="81">
        <v>149</v>
      </c>
      <c r="AS172" s="81">
        <v>0</v>
      </c>
      <c r="AT172" s="81">
        <v>0</v>
      </c>
      <c r="AU172" s="81">
        <v>0</v>
      </c>
      <c r="AV172" s="81">
        <v>0</v>
      </c>
      <c r="AW172" s="81" t="s">
        <v>564</v>
      </c>
      <c r="AX172" s="82"/>
      <c r="AY172" s="81">
        <v>3678.3</v>
      </c>
      <c r="AZ172" s="81">
        <v>14909.699999999999</v>
      </c>
      <c r="BA172" s="81">
        <v>0</v>
      </c>
      <c r="BB172" s="81">
        <v>0</v>
      </c>
      <c r="BC172" s="81">
        <v>0</v>
      </c>
      <c r="BD172" s="81">
        <v>0</v>
      </c>
      <c r="BE172" s="81" t="s">
        <v>564</v>
      </c>
      <c r="BF172" s="82"/>
      <c r="BG172" s="81">
        <v>0</v>
      </c>
      <c r="BH172" s="81">
        <v>0</v>
      </c>
      <c r="BI172" s="81">
        <v>117.628</v>
      </c>
      <c r="BJ172" s="81">
        <v>0</v>
      </c>
      <c r="BK172" s="81">
        <v>2.7480000000000002</v>
      </c>
      <c r="BL172" s="81">
        <v>0</v>
      </c>
      <c r="BM172" s="82"/>
      <c r="BN172" s="81">
        <v>0</v>
      </c>
      <c r="BO172" s="81">
        <v>0</v>
      </c>
      <c r="BP172" s="81">
        <v>11</v>
      </c>
      <c r="BQ172" s="81">
        <v>0</v>
      </c>
      <c r="BR172" s="81">
        <v>1</v>
      </c>
      <c r="BS172" s="81">
        <v>0</v>
      </c>
      <c r="BT172"/>
      <c r="BU172" s="80">
        <v>120.376</v>
      </c>
      <c r="BV172" s="80">
        <v>0</v>
      </c>
      <c r="BW172" s="80">
        <v>0</v>
      </c>
      <c r="BX172" s="80">
        <v>0</v>
      </c>
      <c r="BY172" s="80">
        <v>0</v>
      </c>
      <c r="BZ172" s="80">
        <v>0</v>
      </c>
      <c r="CA172" s="80">
        <v>0</v>
      </c>
      <c r="CB172" s="80">
        <v>0</v>
      </c>
      <c r="CC172" s="80">
        <v>0</v>
      </c>
    </row>
    <row r="173" spans="1:81">
      <c r="A173" s="80" t="s">
        <v>1912</v>
      </c>
      <c r="B173" s="80">
        <v>353</v>
      </c>
      <c r="C173" s="80">
        <v>13</v>
      </c>
      <c r="D173" s="80">
        <v>21</v>
      </c>
      <c r="E173" s="80">
        <v>2016</v>
      </c>
      <c r="F173" s="80" t="s">
        <v>92</v>
      </c>
      <c r="G173" s="80" t="s">
        <v>1899</v>
      </c>
      <c r="H173" s="80" t="s">
        <v>1900</v>
      </c>
      <c r="I173" s="177"/>
      <c r="J173" s="81">
        <v>211.45669373127228</v>
      </c>
      <c r="K173" s="81">
        <v>3.4473425443751307</v>
      </c>
      <c r="L173" s="81">
        <v>3.1222863929427134</v>
      </c>
      <c r="M173" s="81">
        <v>45.306512791137337</v>
      </c>
      <c r="N173" s="81">
        <v>42.081186619903825</v>
      </c>
      <c r="O173" s="81">
        <v>36.60558003337129</v>
      </c>
      <c r="P173" s="81">
        <v>43.072569945448265</v>
      </c>
      <c r="Q173" s="81">
        <v>2.1705928478984871</v>
      </c>
      <c r="R173" s="81">
        <v>0</v>
      </c>
      <c r="S173" s="81">
        <v>4.0187837165201294</v>
      </c>
      <c r="T173" s="82"/>
      <c r="U173" s="81">
        <v>25427500</v>
      </c>
      <c r="V173" s="81">
        <v>1437</v>
      </c>
      <c r="W173" s="81">
        <v>61</v>
      </c>
      <c r="X173" s="81">
        <v>9854</v>
      </c>
      <c r="Y173" s="81">
        <v>10434</v>
      </c>
      <c r="Z173" s="81">
        <v>21529</v>
      </c>
      <c r="AA173" s="81">
        <v>8865</v>
      </c>
      <c r="AB173" s="81">
        <v>30731</v>
      </c>
      <c r="AC173" s="81">
        <v>0</v>
      </c>
      <c r="AD173" s="81">
        <v>4.0187837165201286</v>
      </c>
      <c r="AE173" s="82"/>
      <c r="AF173" s="81">
        <v>234826386.90298221</v>
      </c>
      <c r="AG173" s="81">
        <v>2432604.392701169</v>
      </c>
      <c r="AH173" s="81">
        <v>435791.95225281938</v>
      </c>
      <c r="AI173" s="81">
        <v>61844931.157539703</v>
      </c>
      <c r="AJ173" s="81">
        <v>53273688.96449703</v>
      </c>
      <c r="AK173" s="81">
        <v>0</v>
      </c>
      <c r="AL173" s="81">
        <v>0</v>
      </c>
      <c r="AM173" s="81">
        <v>4214826.6030233866</v>
      </c>
      <c r="AN173" s="81">
        <v>0</v>
      </c>
      <c r="AO173" s="81">
        <v>0</v>
      </c>
      <c r="AP173" s="82"/>
      <c r="AQ173" s="81">
        <v>939</v>
      </c>
      <c r="AR173" s="81">
        <v>169</v>
      </c>
      <c r="AS173" s="81">
        <v>0</v>
      </c>
      <c r="AT173" s="81">
        <v>0</v>
      </c>
      <c r="AU173" s="81">
        <v>0</v>
      </c>
      <c r="AV173" s="81">
        <v>0</v>
      </c>
      <c r="AW173" s="81" t="s">
        <v>564</v>
      </c>
      <c r="AX173" s="82"/>
      <c r="AY173" s="81">
        <v>4139.8</v>
      </c>
      <c r="AZ173" s="81">
        <v>15483.2</v>
      </c>
      <c r="BA173" s="81">
        <v>0</v>
      </c>
      <c r="BB173" s="81">
        <v>0</v>
      </c>
      <c r="BC173" s="81">
        <v>0</v>
      </c>
      <c r="BD173" s="81">
        <v>0</v>
      </c>
      <c r="BE173" s="81" t="s">
        <v>564</v>
      </c>
      <c r="BF173" s="82"/>
      <c r="BG173" s="81">
        <v>0</v>
      </c>
      <c r="BH173" s="81">
        <v>0</v>
      </c>
      <c r="BI173" s="81">
        <v>116.498</v>
      </c>
      <c r="BJ173" s="81">
        <v>0</v>
      </c>
      <c r="BK173" s="81">
        <v>3.488</v>
      </c>
      <c r="BL173" s="81">
        <v>0</v>
      </c>
      <c r="BM173" s="82"/>
      <c r="BN173" s="81">
        <v>0</v>
      </c>
      <c r="BO173" s="81">
        <v>0</v>
      </c>
      <c r="BP173" s="81">
        <v>11</v>
      </c>
      <c r="BQ173" s="81">
        <v>0</v>
      </c>
      <c r="BR173" s="81">
        <v>1</v>
      </c>
      <c r="BS173" s="81">
        <v>0</v>
      </c>
      <c r="BT173"/>
      <c r="BU173" s="80">
        <v>119.986</v>
      </c>
      <c r="BV173" s="80">
        <v>0</v>
      </c>
      <c r="BW173" s="80">
        <v>0</v>
      </c>
      <c r="BX173" s="80">
        <v>0</v>
      </c>
      <c r="BY173" s="80">
        <v>0</v>
      </c>
      <c r="BZ173" s="80">
        <v>0</v>
      </c>
      <c r="CA173" s="80">
        <v>0</v>
      </c>
      <c r="CB173" s="80">
        <v>0</v>
      </c>
      <c r="CC173" s="80">
        <v>0</v>
      </c>
    </row>
    <row r="174" spans="1:81">
      <c r="A174" s="80" t="s">
        <v>1913</v>
      </c>
      <c r="B174" s="80">
        <v>354</v>
      </c>
      <c r="C174" s="80">
        <v>14</v>
      </c>
      <c r="D174" s="80">
        <v>21</v>
      </c>
      <c r="E174" s="80">
        <v>2017</v>
      </c>
      <c r="F174" s="80" t="s">
        <v>71</v>
      </c>
      <c r="G174" s="80" t="s">
        <v>1899</v>
      </c>
      <c r="H174" s="80" t="s">
        <v>1900</v>
      </c>
      <c r="I174" s="177"/>
      <c r="J174" s="81">
        <v>191.87640991028212</v>
      </c>
      <c r="K174" s="81">
        <v>3.5433867031536925</v>
      </c>
      <c r="L174" s="81">
        <v>3.2347859161154098</v>
      </c>
      <c r="M174" s="81">
        <v>41.99381184690764</v>
      </c>
      <c r="N174" s="81">
        <v>45.502809302733617</v>
      </c>
      <c r="O174" s="81">
        <v>36.441453859852466</v>
      </c>
      <c r="P174" s="81">
        <v>40.125039804762928</v>
      </c>
      <c r="Q174" s="81">
        <v>2.0919125797309936</v>
      </c>
      <c r="R174" s="81">
        <v>0</v>
      </c>
      <c r="S174" s="81">
        <v>2.3750088779418572</v>
      </c>
      <c r="T174" s="82"/>
      <c r="U174" s="81">
        <v>24392935</v>
      </c>
      <c r="V174" s="81">
        <v>1437</v>
      </c>
      <c r="W174" s="81">
        <v>61</v>
      </c>
      <c r="X174" s="81">
        <v>9854</v>
      </c>
      <c r="Y174" s="81">
        <v>10632</v>
      </c>
      <c r="Z174" s="81">
        <v>21788</v>
      </c>
      <c r="AA174" s="81">
        <v>8311</v>
      </c>
      <c r="AB174" s="81">
        <v>30628</v>
      </c>
      <c r="AC174" s="81">
        <v>0</v>
      </c>
      <c r="AD174" s="81">
        <v>2.3750088779418572</v>
      </c>
      <c r="AE174" s="82"/>
      <c r="AF174" s="81">
        <v>217765814.1844855</v>
      </c>
      <c r="AG174" s="81">
        <v>2548195.8933109832</v>
      </c>
      <c r="AH174" s="81">
        <v>610264.02007631166</v>
      </c>
      <c r="AI174" s="81">
        <v>60666513.912317783</v>
      </c>
      <c r="AJ174" s="81">
        <v>57962382.64790722</v>
      </c>
      <c r="AK174" s="81">
        <v>0</v>
      </c>
      <c r="AL174" s="81">
        <v>0</v>
      </c>
      <c r="AM174" s="81">
        <v>4207272.8672690429</v>
      </c>
      <c r="AN174" s="81">
        <v>0</v>
      </c>
      <c r="AO174" s="81">
        <v>0</v>
      </c>
      <c r="AP174" s="82"/>
      <c r="AQ174" s="81">
        <v>1001</v>
      </c>
      <c r="AR174" s="81">
        <v>183</v>
      </c>
      <c r="AS174" s="81">
        <v>0</v>
      </c>
      <c r="AT174" s="81">
        <v>0</v>
      </c>
      <c r="AU174" s="81">
        <v>0</v>
      </c>
      <c r="AV174" s="81">
        <v>0</v>
      </c>
      <c r="AW174" s="81" t="s">
        <v>564</v>
      </c>
      <c r="AX174" s="82"/>
      <c r="AY174" s="81">
        <v>4472.1000000000004</v>
      </c>
      <c r="AZ174" s="81">
        <v>15804.9</v>
      </c>
      <c r="BA174" s="81">
        <v>0</v>
      </c>
      <c r="BB174" s="81">
        <v>0</v>
      </c>
      <c r="BC174" s="81">
        <v>0</v>
      </c>
      <c r="BD174" s="81">
        <v>0</v>
      </c>
      <c r="BE174" s="81" t="s">
        <v>564</v>
      </c>
      <c r="BF174" s="82"/>
      <c r="BG174" s="81">
        <v>0</v>
      </c>
      <c r="BH174" s="81">
        <v>0</v>
      </c>
      <c r="BI174" s="81">
        <v>100.083</v>
      </c>
      <c r="BJ174" s="81">
        <v>0</v>
      </c>
      <c r="BK174" s="81">
        <v>3.3370000000000002</v>
      </c>
      <c r="BL174" s="81">
        <v>0</v>
      </c>
      <c r="BM174" s="82"/>
      <c r="BN174" s="81">
        <v>0</v>
      </c>
      <c r="BO174" s="81">
        <v>0</v>
      </c>
      <c r="BP174" s="81">
        <v>10</v>
      </c>
      <c r="BQ174" s="81">
        <v>0</v>
      </c>
      <c r="BR174" s="81">
        <v>1</v>
      </c>
      <c r="BS174" s="81">
        <v>0</v>
      </c>
      <c r="BT174"/>
      <c r="BU174" s="80">
        <v>103.42</v>
      </c>
      <c r="BV174" s="80">
        <v>0</v>
      </c>
      <c r="BW174" s="80">
        <v>0</v>
      </c>
      <c r="BX174" s="80">
        <v>0</v>
      </c>
      <c r="BY174" s="80">
        <v>0</v>
      </c>
      <c r="BZ174" s="80">
        <v>0</v>
      </c>
      <c r="CA174" s="80">
        <v>0</v>
      </c>
      <c r="CB174" s="80">
        <v>0</v>
      </c>
      <c r="CC174" s="80">
        <v>0</v>
      </c>
    </row>
    <row r="175" spans="1:81">
      <c r="A175" s="80" t="s">
        <v>1914</v>
      </c>
      <c r="B175" s="80">
        <v>355</v>
      </c>
      <c r="C175" s="80">
        <v>15</v>
      </c>
      <c r="D175" s="80">
        <v>21</v>
      </c>
      <c r="E175" s="80">
        <v>2018</v>
      </c>
      <c r="F175" s="80" t="s">
        <v>93</v>
      </c>
      <c r="G175" s="80" t="s">
        <v>1899</v>
      </c>
      <c r="H175" s="80" t="s">
        <v>1900</v>
      </c>
      <c r="I175" s="177"/>
      <c r="J175" s="81">
        <v>214.48209998317657</v>
      </c>
      <c r="K175" s="81">
        <v>3.3679597238526502</v>
      </c>
      <c r="L175" s="81">
        <v>2.9332839083215538</v>
      </c>
      <c r="M175" s="81">
        <v>44.540948341132861</v>
      </c>
      <c r="N175" s="81">
        <v>42.36763135653495</v>
      </c>
      <c r="O175" s="81">
        <v>36.103075528399934</v>
      </c>
      <c r="P175" s="81">
        <v>38.640591701364038</v>
      </c>
      <c r="Q175" s="81">
        <v>1.9392245372779588</v>
      </c>
      <c r="R175" s="81">
        <v>0</v>
      </c>
      <c r="S175" s="81">
        <v>2.7476576674644178</v>
      </c>
      <c r="T175" s="82"/>
      <c r="U175" s="81">
        <v>26296084</v>
      </c>
      <c r="V175" s="81">
        <v>1437</v>
      </c>
      <c r="W175" s="81">
        <v>61</v>
      </c>
      <c r="X175" s="81">
        <v>9854</v>
      </c>
      <c r="Y175" s="81">
        <v>10785</v>
      </c>
      <c r="Z175" s="81">
        <v>21999</v>
      </c>
      <c r="AA175" s="81">
        <v>8084</v>
      </c>
      <c r="AB175" s="81">
        <v>30597</v>
      </c>
      <c r="AC175" s="81">
        <v>0</v>
      </c>
      <c r="AD175" s="81">
        <v>2.7476576674644182</v>
      </c>
      <c r="AE175" s="82"/>
      <c r="AF175" s="81">
        <v>245639250.5211024</v>
      </c>
      <c r="AG175" s="81">
        <v>2264787.6819166611</v>
      </c>
      <c r="AH175" s="81">
        <v>578610.90135685913</v>
      </c>
      <c r="AI175" s="81">
        <v>60512984.526829891</v>
      </c>
      <c r="AJ175" s="81">
        <v>53777164.481524877</v>
      </c>
      <c r="AK175" s="81">
        <v>0</v>
      </c>
      <c r="AL175" s="81">
        <v>0</v>
      </c>
      <c r="AM175" s="81">
        <v>4211711.03444432</v>
      </c>
      <c r="AN175" s="81">
        <v>0</v>
      </c>
      <c r="AO175" s="81">
        <v>0</v>
      </c>
      <c r="AP175" s="82"/>
      <c r="AQ175" s="81">
        <v>1080</v>
      </c>
      <c r="AR175" s="81">
        <v>196</v>
      </c>
      <c r="AS175" s="81">
        <v>0</v>
      </c>
      <c r="AT175" s="81">
        <v>0</v>
      </c>
      <c r="AU175" s="81">
        <v>0</v>
      </c>
      <c r="AV175" s="81">
        <v>0</v>
      </c>
      <c r="AW175" s="81" t="s">
        <v>564</v>
      </c>
      <c r="AX175" s="82"/>
      <c r="AY175" s="81">
        <v>4878.4000000000005</v>
      </c>
      <c r="AZ175" s="81">
        <v>16896.400000000001</v>
      </c>
      <c r="BA175" s="81">
        <v>0</v>
      </c>
      <c r="BB175" s="81">
        <v>0</v>
      </c>
      <c r="BC175" s="81">
        <v>0</v>
      </c>
      <c r="BD175" s="81">
        <v>0</v>
      </c>
      <c r="BE175" s="81" t="s">
        <v>564</v>
      </c>
      <c r="BF175" s="82"/>
      <c r="BG175" s="81">
        <v>0</v>
      </c>
      <c r="BH175" s="81">
        <v>0</v>
      </c>
      <c r="BI175" s="81">
        <v>115.122</v>
      </c>
      <c r="BJ175" s="81">
        <v>0</v>
      </c>
      <c r="BK175" s="81">
        <v>6.9740000000000002</v>
      </c>
      <c r="BL175" s="81">
        <v>0</v>
      </c>
      <c r="BM175" s="82"/>
      <c r="BN175" s="81">
        <v>0</v>
      </c>
      <c r="BO175" s="81">
        <v>0</v>
      </c>
      <c r="BP175" s="81">
        <v>11</v>
      </c>
      <c r="BQ175" s="81">
        <v>0</v>
      </c>
      <c r="BR175" s="81">
        <v>1</v>
      </c>
      <c r="BS175" s="81">
        <v>0</v>
      </c>
      <c r="BT175"/>
      <c r="BU175" s="80">
        <v>118.392</v>
      </c>
      <c r="BV175" s="80">
        <v>3.7040000000000002</v>
      </c>
      <c r="BW175" s="80">
        <v>0</v>
      </c>
      <c r="BX175" s="80">
        <v>0</v>
      </c>
      <c r="BY175" s="80">
        <v>0</v>
      </c>
      <c r="BZ175" s="80">
        <v>0</v>
      </c>
      <c r="CA175" s="80">
        <v>0</v>
      </c>
      <c r="CB175" s="80">
        <v>0</v>
      </c>
      <c r="CC175" s="80">
        <v>0</v>
      </c>
    </row>
    <row r="176" spans="1:81">
      <c r="A176" s="80" t="s">
        <v>1915</v>
      </c>
      <c r="B176" s="80">
        <v>356</v>
      </c>
      <c r="C176" s="80">
        <v>16</v>
      </c>
      <c r="D176" s="80">
        <v>21</v>
      </c>
      <c r="E176" s="80">
        <v>2019</v>
      </c>
      <c r="F176" s="80" t="s">
        <v>73</v>
      </c>
      <c r="G176" s="80" t="s">
        <v>1899</v>
      </c>
      <c r="H176" s="80" t="s">
        <v>1900</v>
      </c>
      <c r="I176" s="177"/>
      <c r="J176" s="81">
        <v>191.2878561949247</v>
      </c>
      <c r="K176" s="81">
        <v>3.117621286864046</v>
      </c>
      <c r="L176" s="81">
        <v>2.9621843565285948</v>
      </c>
      <c r="M176" s="81">
        <v>44.592187293507884</v>
      </c>
      <c r="N176" s="81">
        <v>41.733802471901697</v>
      </c>
      <c r="O176" s="81">
        <v>34.608032879140779</v>
      </c>
      <c r="P176" s="81">
        <v>37.814680365935594</v>
      </c>
      <c r="Q176" s="81">
        <v>1.8741576586843631</v>
      </c>
      <c r="R176" s="81">
        <v>0</v>
      </c>
      <c r="S176" s="81">
        <v>3.7157278376880289</v>
      </c>
      <c r="T176" s="82"/>
      <c r="U176" s="81">
        <v>23493747</v>
      </c>
      <c r="V176" s="81">
        <v>1437</v>
      </c>
      <c r="W176" s="81">
        <v>61</v>
      </c>
      <c r="X176" s="81">
        <v>9854</v>
      </c>
      <c r="Y176" s="81">
        <v>10911</v>
      </c>
      <c r="Z176" s="81">
        <v>21667</v>
      </c>
      <c r="AA176" s="81">
        <v>7852</v>
      </c>
      <c r="AB176" s="81">
        <v>30371</v>
      </c>
      <c r="AC176" s="81">
        <v>0</v>
      </c>
      <c r="AD176" s="81">
        <v>3.7157278376880289</v>
      </c>
      <c r="AE176" s="82"/>
      <c r="AF176" s="81">
        <v>231802493.39136109</v>
      </c>
      <c r="AG176" s="81">
        <v>2192983.214190077</v>
      </c>
      <c r="AH176" s="81">
        <v>607402.22817399132</v>
      </c>
      <c r="AI176" s="81">
        <v>64648371.303944238</v>
      </c>
      <c r="AJ176" s="81">
        <v>55548497.965947211</v>
      </c>
      <c r="AK176" s="81">
        <v>0</v>
      </c>
      <c r="AL176" s="81">
        <v>0</v>
      </c>
      <c r="AM176" s="81">
        <v>4136301.567234409</v>
      </c>
      <c r="AN176" s="81">
        <v>0</v>
      </c>
      <c r="AO176" s="81">
        <v>0</v>
      </c>
      <c r="AP176" s="82"/>
      <c r="AQ176" s="81">
        <v>1152</v>
      </c>
      <c r="AR176" s="81">
        <v>223</v>
      </c>
      <c r="AS176" s="81">
        <v>0</v>
      </c>
      <c r="AT176" s="81">
        <v>0</v>
      </c>
      <c r="AU176" s="81">
        <v>0</v>
      </c>
      <c r="AV176" s="81">
        <v>0</v>
      </c>
      <c r="AW176" s="81" t="s">
        <v>564</v>
      </c>
      <c r="AX176" s="82"/>
      <c r="AY176" s="81">
        <v>5245.100000000004</v>
      </c>
      <c r="AZ176" s="81">
        <v>19974.5</v>
      </c>
      <c r="BA176" s="81">
        <v>0</v>
      </c>
      <c r="BB176" s="81">
        <v>0</v>
      </c>
      <c r="BC176" s="81">
        <v>0</v>
      </c>
      <c r="BD176" s="81">
        <v>0</v>
      </c>
      <c r="BE176" s="81" t="s">
        <v>564</v>
      </c>
      <c r="BF176" s="82"/>
      <c r="BG176" s="81">
        <v>0</v>
      </c>
      <c r="BH176" s="81">
        <v>0</v>
      </c>
      <c r="BI176" s="81">
        <v>106.551</v>
      </c>
      <c r="BJ176" s="81">
        <v>0</v>
      </c>
      <c r="BK176" s="81">
        <v>3.3050000000000002</v>
      </c>
      <c r="BL176" s="81">
        <v>0</v>
      </c>
      <c r="BM176" s="82"/>
      <c r="BN176" s="81">
        <v>0</v>
      </c>
      <c r="BO176" s="81">
        <v>0</v>
      </c>
      <c r="BP176" s="81">
        <v>11</v>
      </c>
      <c r="BQ176" s="81">
        <v>0</v>
      </c>
      <c r="BR176" s="81">
        <v>1</v>
      </c>
      <c r="BS176" s="81">
        <v>0</v>
      </c>
      <c r="BT176"/>
      <c r="BU176" s="80">
        <v>109.85599999999999</v>
      </c>
      <c r="BV176" s="80">
        <v>0</v>
      </c>
      <c r="BW176" s="80">
        <v>0</v>
      </c>
      <c r="BX176" s="80">
        <v>0</v>
      </c>
      <c r="BY176" s="80">
        <v>0</v>
      </c>
      <c r="BZ176" s="80">
        <v>0</v>
      </c>
      <c r="CA176" s="80">
        <v>0</v>
      </c>
      <c r="CB176" s="80">
        <v>0</v>
      </c>
      <c r="CC176" s="80">
        <v>0</v>
      </c>
    </row>
    <row r="177" spans="1:81">
      <c r="A177" s="80" t="s">
        <v>1916</v>
      </c>
      <c r="B177" s="80">
        <v>357</v>
      </c>
      <c r="C177" s="80">
        <v>17</v>
      </c>
      <c r="D177" s="80">
        <v>21</v>
      </c>
      <c r="E177" s="80">
        <v>2020</v>
      </c>
      <c r="F177" s="80" t="s">
        <v>218</v>
      </c>
      <c r="G177" s="80" t="s">
        <v>1899</v>
      </c>
      <c r="H177" s="80" t="s">
        <v>1900</v>
      </c>
      <c r="I177" s="177"/>
      <c r="J177" s="81">
        <v>187.37870960810491</v>
      </c>
      <c r="K177" s="81">
        <v>2.8752231615695467</v>
      </c>
      <c r="L177" s="81">
        <v>2.1043566853876507</v>
      </c>
      <c r="M177" s="81">
        <v>38.176426994824304</v>
      </c>
      <c r="N177" s="81">
        <v>37.391433436150265</v>
      </c>
      <c r="O177" s="81">
        <v>30.418094828980614</v>
      </c>
      <c r="P177" s="81">
        <v>35.261221846833919</v>
      </c>
      <c r="Q177" s="81">
        <v>1.7775627177106146</v>
      </c>
      <c r="R177" s="81">
        <v>0</v>
      </c>
      <c r="S177" s="81">
        <v>1.9179804216579699</v>
      </c>
      <c r="T177" s="82"/>
      <c r="U177" s="81">
        <v>24295392</v>
      </c>
      <c r="V177" s="81">
        <v>1314</v>
      </c>
      <c r="W177" s="81">
        <v>53</v>
      </c>
      <c r="X177" s="81">
        <v>10099</v>
      </c>
      <c r="Y177" s="81">
        <v>10961</v>
      </c>
      <c r="Z177" s="81">
        <v>21736</v>
      </c>
      <c r="AA177" s="81">
        <v>7955</v>
      </c>
      <c r="AB177" s="81">
        <v>30147</v>
      </c>
      <c r="AC177" s="81">
        <v>0</v>
      </c>
      <c r="AD177" s="81">
        <v>1.9179804216579699</v>
      </c>
      <c r="AE177" s="82"/>
      <c r="AF177" s="81">
        <v>227636324.88521081</v>
      </c>
      <c r="AG177" s="81">
        <v>1967406.6677945531</v>
      </c>
      <c r="AH177" s="81">
        <v>434795.6362028959</v>
      </c>
      <c r="AI177" s="81">
        <v>56687347.279004999</v>
      </c>
      <c r="AJ177" s="81">
        <v>53009906.463392898</v>
      </c>
      <c r="AK177" s="81"/>
      <c r="AL177" s="81"/>
      <c r="AM177" s="81">
        <v>3934518.4401558624</v>
      </c>
      <c r="AN177" s="81"/>
      <c r="AO177" s="81"/>
      <c r="AP177" s="82"/>
      <c r="AQ177" s="81">
        <v>1192</v>
      </c>
      <c r="AR177" s="81">
        <v>234</v>
      </c>
      <c r="AS177" s="81">
        <v>0</v>
      </c>
      <c r="AT177" s="81">
        <v>0</v>
      </c>
      <c r="AU177" s="81">
        <v>0</v>
      </c>
      <c r="AV177" s="81">
        <v>0</v>
      </c>
      <c r="AW177" s="81">
        <v>0</v>
      </c>
      <c r="AX177" s="82"/>
      <c r="AY177" s="81">
        <v>5451.1000000000067</v>
      </c>
      <c r="AZ177" s="81">
        <v>26986.799999999999</v>
      </c>
      <c r="BA177" s="81">
        <v>0</v>
      </c>
      <c r="BB177" s="81">
        <v>0</v>
      </c>
      <c r="BC177" s="81">
        <v>0</v>
      </c>
      <c r="BD177" s="81">
        <v>0</v>
      </c>
      <c r="BE177" s="81">
        <v>0</v>
      </c>
      <c r="BF177" s="82"/>
      <c r="BG177" s="81">
        <v>0</v>
      </c>
      <c r="BH177" s="81">
        <v>0</v>
      </c>
      <c r="BI177" s="81">
        <v>108.68600000000001</v>
      </c>
      <c r="BJ177" s="81">
        <v>0</v>
      </c>
      <c r="BK177" s="81">
        <v>3.4079999999999999</v>
      </c>
      <c r="BL177" s="81">
        <v>0</v>
      </c>
      <c r="BM177" s="82"/>
      <c r="BN177" s="81">
        <v>0</v>
      </c>
      <c r="BO177" s="81">
        <v>0</v>
      </c>
      <c r="BP177" s="81">
        <v>12</v>
      </c>
      <c r="BQ177" s="81">
        <v>0</v>
      </c>
      <c r="BR177" s="81">
        <v>1</v>
      </c>
      <c r="BS177" s="81">
        <v>0</v>
      </c>
      <c r="BT177"/>
      <c r="BU177" s="80">
        <v>112.09399999999999</v>
      </c>
      <c r="BV177" s="80">
        <v>0</v>
      </c>
      <c r="BW177" s="80">
        <v>0</v>
      </c>
      <c r="BX177" s="80">
        <v>0</v>
      </c>
      <c r="BY177" s="80">
        <v>0</v>
      </c>
      <c r="BZ177" s="80">
        <v>0</v>
      </c>
      <c r="CA177" s="80">
        <v>0</v>
      </c>
      <c r="CB177" s="80">
        <v>0</v>
      </c>
      <c r="CC177" s="80">
        <v>0</v>
      </c>
    </row>
    <row r="178" spans="1:81">
      <c r="A178" s="80" t="s">
        <v>1917</v>
      </c>
      <c r="B178" s="80">
        <v>357</v>
      </c>
      <c r="C178" s="80">
        <v>18</v>
      </c>
      <c r="D178" s="80">
        <v>21</v>
      </c>
      <c r="E178" s="80">
        <v>2021</v>
      </c>
      <c r="F178" s="80" t="s">
        <v>75</v>
      </c>
      <c r="G178" s="174" t="s">
        <v>1899</v>
      </c>
      <c r="H178" s="80" t="s">
        <v>1900</v>
      </c>
      <c r="I178" s="177"/>
      <c r="J178" s="81">
        <v>197.06415798444851</v>
      </c>
      <c r="K178" s="81">
        <v>3.1488335237829141</v>
      </c>
      <c r="L178" s="81">
        <v>1.7329457088856357</v>
      </c>
      <c r="M178" s="81">
        <v>41.652070552750928</v>
      </c>
      <c r="N178" s="81">
        <v>40.431881742775602</v>
      </c>
      <c r="O178" s="81">
        <v>29.6648339067556</v>
      </c>
      <c r="P178" s="81">
        <v>36.31233708321534</v>
      </c>
      <c r="Q178" s="81">
        <v>1.7925101386144779</v>
      </c>
      <c r="R178" s="81">
        <v>0</v>
      </c>
      <c r="S178" s="81">
        <v>2.966421338586517</v>
      </c>
      <c r="T178" s="82"/>
      <c r="U178" s="81">
        <v>26501571</v>
      </c>
      <c r="V178" s="81">
        <v>1314</v>
      </c>
      <c r="W178" s="81">
        <v>53</v>
      </c>
      <c r="X178" s="81">
        <v>10099</v>
      </c>
      <c r="Y178" s="81">
        <v>11121</v>
      </c>
      <c r="Z178" s="81">
        <v>21827</v>
      </c>
      <c r="AA178" s="81">
        <v>7989</v>
      </c>
      <c r="AB178" s="81">
        <v>30040</v>
      </c>
      <c r="AC178" s="81">
        <v>0</v>
      </c>
      <c r="AD178" s="81">
        <v>2.966421338586517</v>
      </c>
      <c r="AE178" s="82"/>
      <c r="AF178" s="81">
        <v>242372047.17184821</v>
      </c>
      <c r="AG178" s="81">
        <v>2106711.9315824681</v>
      </c>
      <c r="AH178" s="81">
        <v>347187.53088575671</v>
      </c>
      <c r="AI178" s="81">
        <v>62448170.984167852</v>
      </c>
      <c r="AJ178" s="81">
        <v>54292650.603597179</v>
      </c>
      <c r="AK178" s="81">
        <v>0</v>
      </c>
      <c r="AL178" s="81">
        <v>0</v>
      </c>
      <c r="AM178" s="81">
        <v>3943167.1897463999</v>
      </c>
      <c r="AN178" s="81">
        <v>0</v>
      </c>
      <c r="AO178" s="81">
        <v>0</v>
      </c>
      <c r="AP178" s="82"/>
      <c r="AQ178" s="81">
        <v>1257</v>
      </c>
      <c r="AR178" s="81">
        <v>251</v>
      </c>
      <c r="AS178" s="81">
        <v>0</v>
      </c>
      <c r="AT178" s="81">
        <v>0</v>
      </c>
      <c r="AU178" s="81">
        <v>0</v>
      </c>
      <c r="AV178" s="81">
        <v>0</v>
      </c>
      <c r="AW178" s="81"/>
      <c r="AX178" s="82"/>
      <c r="AY178" s="81">
        <v>5879.2000000000089</v>
      </c>
      <c r="AZ178" s="81">
        <v>63904.600000000042</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1918</v>
      </c>
      <c r="B179" s="80">
        <v>357</v>
      </c>
      <c r="C179" s="80">
        <v>19</v>
      </c>
      <c r="D179" s="80">
        <v>21</v>
      </c>
      <c r="E179" s="80">
        <v>2022</v>
      </c>
      <c r="F179" s="80" t="s">
        <v>568</v>
      </c>
      <c r="G179" s="174" t="s">
        <v>1899</v>
      </c>
      <c r="H179" s="80" t="s">
        <v>1900</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1343</v>
      </c>
      <c r="AR179" s="81">
        <v>252</v>
      </c>
      <c r="AS179" s="81">
        <v>0</v>
      </c>
      <c r="AT179" s="81">
        <v>0</v>
      </c>
      <c r="AU179" s="81">
        <v>0</v>
      </c>
      <c r="AV179" s="81">
        <v>0</v>
      </c>
      <c r="AW179" s="81"/>
      <c r="AX179" s="82"/>
      <c r="AY179" s="81">
        <v>6498.1</v>
      </c>
      <c r="AZ179" s="81">
        <v>65879.600000000035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1919</v>
      </c>
      <c r="B180" s="80">
        <v>443</v>
      </c>
      <c r="C180" s="80">
        <v>1</v>
      </c>
      <c r="D180" s="80">
        <v>27</v>
      </c>
      <c r="E180" s="80">
        <v>1990</v>
      </c>
      <c r="F180" s="80" t="s">
        <v>562</v>
      </c>
      <c r="G180" s="80" t="s">
        <v>1920</v>
      </c>
      <c r="H180" s="80" t="s">
        <v>1921</v>
      </c>
      <c r="I180" s="177"/>
      <c r="J180" s="81">
        <v>17.239804847281132</v>
      </c>
      <c r="K180" s="81">
        <v>5.6062055473623769</v>
      </c>
      <c r="L180" s="81">
        <v>5.1078162625974644</v>
      </c>
      <c r="M180" s="81">
        <v>20.751220411777563</v>
      </c>
      <c r="N180" s="81">
        <v>35.390873204851552</v>
      </c>
      <c r="O180" s="81">
        <v>30.658014814215363</v>
      </c>
      <c r="P180" s="81">
        <v>51.311494152587684</v>
      </c>
      <c r="Q180" s="81">
        <v>2.2811421542623029</v>
      </c>
      <c r="R180" s="81">
        <v>0</v>
      </c>
      <c r="S180" s="81">
        <v>1.9730477466393734</v>
      </c>
      <c r="T180" s="82"/>
      <c r="U180" s="81">
        <v>4474069</v>
      </c>
      <c r="V180" s="81">
        <v>1649</v>
      </c>
      <c r="W180" s="81">
        <v>69</v>
      </c>
      <c r="X180" s="81">
        <v>7619</v>
      </c>
      <c r="Y180" s="81">
        <v>10401</v>
      </c>
      <c r="Z180" s="81">
        <v>12610</v>
      </c>
      <c r="AA180" s="81">
        <v>12459</v>
      </c>
      <c r="AB180" s="81">
        <v>37038</v>
      </c>
      <c r="AC180" s="81">
        <v>0</v>
      </c>
      <c r="AD180" s="81">
        <v>1.9730477466393734</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1922</v>
      </c>
      <c r="B181" s="80">
        <v>444</v>
      </c>
      <c r="C181" s="80">
        <v>2</v>
      </c>
      <c r="D181" s="80">
        <v>27</v>
      </c>
      <c r="E181" s="80">
        <v>2005</v>
      </c>
      <c r="F181" s="80" t="s">
        <v>565</v>
      </c>
      <c r="G181" s="80" t="s">
        <v>1920</v>
      </c>
      <c r="H181" s="80" t="s">
        <v>1921</v>
      </c>
      <c r="I181" s="177"/>
      <c r="J181" s="81">
        <v>18.786998059791788</v>
      </c>
      <c r="K181" s="81">
        <v>3.7085413443886592</v>
      </c>
      <c r="L181" s="81">
        <v>12.614451319121828</v>
      </c>
      <c r="M181" s="81">
        <v>29.825409905130751</v>
      </c>
      <c r="N181" s="81">
        <v>47.946864902597511</v>
      </c>
      <c r="O181" s="81">
        <v>43.969522196453717</v>
      </c>
      <c r="P181" s="81">
        <v>56.471891195224302</v>
      </c>
      <c r="Q181" s="81">
        <v>2.1876244610438738</v>
      </c>
      <c r="R181" s="81">
        <v>0</v>
      </c>
      <c r="S181" s="81">
        <v>0.26950162633806629</v>
      </c>
      <c r="T181" s="82"/>
      <c r="U181" s="81">
        <v>4288483</v>
      </c>
      <c r="V181" s="81">
        <v>1529</v>
      </c>
      <c r="W181" s="81">
        <v>171</v>
      </c>
      <c r="X181" s="81">
        <v>6006</v>
      </c>
      <c r="Y181" s="81">
        <v>12870</v>
      </c>
      <c r="Z181" s="81">
        <v>20928</v>
      </c>
      <c r="AA181" s="81">
        <v>11230</v>
      </c>
      <c r="AB181" s="81">
        <v>37132</v>
      </c>
      <c r="AC181" s="81">
        <v>0</v>
      </c>
      <c r="AD181" s="81">
        <v>0.26950162633806629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1923</v>
      </c>
      <c r="B182" s="80">
        <v>445</v>
      </c>
      <c r="C182" s="80">
        <v>3</v>
      </c>
      <c r="D182" s="80">
        <v>27</v>
      </c>
      <c r="E182" s="80">
        <v>2006</v>
      </c>
      <c r="F182" s="80" t="s">
        <v>566</v>
      </c>
      <c r="G182" s="80" t="s">
        <v>1920</v>
      </c>
      <c r="H182" s="80" t="s">
        <v>1921</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1924</v>
      </c>
      <c r="B183" s="80">
        <v>446</v>
      </c>
      <c r="C183" s="80">
        <v>4</v>
      </c>
      <c r="D183" s="80">
        <v>27</v>
      </c>
      <c r="E183" s="80">
        <v>2007</v>
      </c>
      <c r="F183" s="80" t="s">
        <v>567</v>
      </c>
      <c r="G183" s="80" t="s">
        <v>1920</v>
      </c>
      <c r="H183" s="80" t="s">
        <v>1921</v>
      </c>
      <c r="I183" s="177"/>
      <c r="J183" s="81">
        <v>22.77811531748624</v>
      </c>
      <c r="K183" s="81">
        <v>3.8147668004011992</v>
      </c>
      <c r="L183" s="81">
        <v>10.166899949757349</v>
      </c>
      <c r="M183" s="81">
        <v>32.359049846438509</v>
      </c>
      <c r="N183" s="81">
        <v>50.56685661998511</v>
      </c>
      <c r="O183" s="81">
        <v>42.046011811660328</v>
      </c>
      <c r="P183" s="81">
        <v>55.875338432463138</v>
      </c>
      <c r="Q183" s="81">
        <v>2.2634353834087371</v>
      </c>
      <c r="R183" s="81">
        <v>0</v>
      </c>
      <c r="S183" s="81">
        <v>1.1224649668463806</v>
      </c>
      <c r="T183" s="82"/>
      <c r="U183" s="81">
        <v>4590731</v>
      </c>
      <c r="V183" s="81">
        <v>1367</v>
      </c>
      <c r="W183" s="81">
        <v>153</v>
      </c>
      <c r="X183" s="81">
        <v>7927</v>
      </c>
      <c r="Y183" s="81">
        <v>13035</v>
      </c>
      <c r="Z183" s="81">
        <v>20804</v>
      </c>
      <c r="AA183" s="81">
        <v>10942</v>
      </c>
      <c r="AB183" s="81">
        <v>36387</v>
      </c>
      <c r="AC183" s="81">
        <v>0</v>
      </c>
      <c r="AD183" s="81">
        <v>1.1224649668463806</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1925</v>
      </c>
      <c r="B184" s="80">
        <v>447</v>
      </c>
      <c r="C184" s="80">
        <v>5</v>
      </c>
      <c r="D184" s="80">
        <v>27</v>
      </c>
      <c r="E184" s="80">
        <v>2008</v>
      </c>
      <c r="F184" s="80" t="s">
        <v>84</v>
      </c>
      <c r="G184" s="80" t="s">
        <v>1920</v>
      </c>
      <c r="H184" s="80" t="s">
        <v>1921</v>
      </c>
      <c r="I184" s="177"/>
      <c r="J184" s="81">
        <v>20.459134403605393</v>
      </c>
      <c r="K184" s="81">
        <v>2.9202350374529282</v>
      </c>
      <c r="L184" s="81">
        <v>9.0035107820997151</v>
      </c>
      <c r="M184" s="81">
        <v>38.948427756853967</v>
      </c>
      <c r="N184" s="81">
        <v>48.914357608735465</v>
      </c>
      <c r="O184" s="81">
        <v>40.645692925584868</v>
      </c>
      <c r="P184" s="81">
        <v>54.352865219897957</v>
      </c>
      <c r="Q184" s="81">
        <v>2.2032819561225896</v>
      </c>
      <c r="R184" s="81">
        <v>0</v>
      </c>
      <c r="S184" s="81">
        <v>0.98397500157874673</v>
      </c>
      <c r="T184" s="82"/>
      <c r="U184" s="81">
        <v>4534465</v>
      </c>
      <c r="V184" s="81">
        <v>1367</v>
      </c>
      <c r="W184" s="81">
        <v>153</v>
      </c>
      <c r="X184" s="81">
        <v>7927</v>
      </c>
      <c r="Y184" s="81">
        <v>13079</v>
      </c>
      <c r="Z184" s="81">
        <v>20817</v>
      </c>
      <c r="AA184" s="81">
        <v>10656</v>
      </c>
      <c r="AB184" s="81">
        <v>36002</v>
      </c>
      <c r="AC184" s="81">
        <v>0</v>
      </c>
      <c r="AD184" s="81">
        <v>0.98397500157874673</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1926</v>
      </c>
      <c r="B185" s="80">
        <v>448</v>
      </c>
      <c r="C185" s="80">
        <v>6</v>
      </c>
      <c r="D185" s="80">
        <v>27</v>
      </c>
      <c r="E185" s="80">
        <v>2009</v>
      </c>
      <c r="F185" s="80" t="s">
        <v>85</v>
      </c>
      <c r="G185" s="80" t="s">
        <v>1920</v>
      </c>
      <c r="H185" s="80" t="s">
        <v>1921</v>
      </c>
      <c r="I185" s="177"/>
      <c r="J185" s="81">
        <v>18.79995797604213</v>
      </c>
      <c r="K185" s="81">
        <v>2.5658090475965478</v>
      </c>
      <c r="L185" s="81">
        <v>12.501890716156334</v>
      </c>
      <c r="M185" s="81">
        <v>42.216795573402273</v>
      </c>
      <c r="N185" s="81">
        <v>44.181738876870199</v>
      </c>
      <c r="O185" s="81">
        <v>41.050439921753267</v>
      </c>
      <c r="P185" s="81">
        <v>51.781257586465657</v>
      </c>
      <c r="Q185" s="81">
        <v>2.0765242147511951</v>
      </c>
      <c r="R185" s="81">
        <v>0</v>
      </c>
      <c r="S185" s="81">
        <v>1.4779695147479757</v>
      </c>
      <c r="T185" s="82"/>
      <c r="U185" s="81">
        <v>3117640</v>
      </c>
      <c r="V185" s="81">
        <v>1193</v>
      </c>
      <c r="W185" s="81">
        <v>363</v>
      </c>
      <c r="X185" s="81">
        <v>8935</v>
      </c>
      <c r="Y185" s="81">
        <v>13116</v>
      </c>
      <c r="Z185" s="81">
        <v>20752</v>
      </c>
      <c r="AA185" s="81">
        <v>10422</v>
      </c>
      <c r="AB185" s="81">
        <v>35619</v>
      </c>
      <c r="AC185" s="81">
        <v>0</v>
      </c>
      <c r="AD185" s="81">
        <v>1.4779695147479757</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1927</v>
      </c>
      <c r="B186" s="80">
        <v>449</v>
      </c>
      <c r="C186" s="80">
        <v>7</v>
      </c>
      <c r="D186" s="80">
        <v>27</v>
      </c>
      <c r="E186" s="80">
        <v>2010</v>
      </c>
      <c r="F186" s="80" t="s">
        <v>86</v>
      </c>
      <c r="G186" s="80" t="s">
        <v>1920</v>
      </c>
      <c r="H186" s="80" t="s">
        <v>1921</v>
      </c>
      <c r="I186" s="177"/>
      <c r="J186" s="81">
        <v>16.717676553625509</v>
      </c>
      <c r="K186" s="81">
        <v>2.6923999746881524</v>
      </c>
      <c r="L186" s="81">
        <v>11.776219196987785</v>
      </c>
      <c r="M186" s="81">
        <v>43.71480854828588</v>
      </c>
      <c r="N186" s="81">
        <v>43.000290086516202</v>
      </c>
      <c r="O186" s="81">
        <v>41.053530486841574</v>
      </c>
      <c r="P186" s="81">
        <v>52.032353013544046</v>
      </c>
      <c r="Q186" s="81">
        <v>2.1396659092791284</v>
      </c>
      <c r="R186" s="81">
        <v>0</v>
      </c>
      <c r="S186" s="81">
        <v>1.0982338540505432</v>
      </c>
      <c r="T186" s="82"/>
      <c r="U186" s="81">
        <v>3277520</v>
      </c>
      <c r="V186" s="81">
        <v>1193</v>
      </c>
      <c r="W186" s="81">
        <v>363</v>
      </c>
      <c r="X186" s="81">
        <v>8935</v>
      </c>
      <c r="Y186" s="81">
        <v>13118</v>
      </c>
      <c r="Z186" s="81">
        <v>20850</v>
      </c>
      <c r="AA186" s="81">
        <v>10211</v>
      </c>
      <c r="AB186" s="81">
        <v>35168</v>
      </c>
      <c r="AC186" s="81">
        <v>0</v>
      </c>
      <c r="AD186" s="81">
        <v>1.0982338540505432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3.4660000000000002</v>
      </c>
      <c r="BJ186" s="81">
        <v>0</v>
      </c>
      <c r="BK186" s="81">
        <v>0</v>
      </c>
      <c r="BL186" s="81">
        <v>0</v>
      </c>
      <c r="BM186" s="82"/>
      <c r="BN186" s="81">
        <v>0</v>
      </c>
      <c r="BO186" s="81">
        <v>0</v>
      </c>
      <c r="BP186" s="81">
        <v>1</v>
      </c>
      <c r="BQ186" s="81">
        <v>0</v>
      </c>
      <c r="BR186" s="81">
        <v>0</v>
      </c>
      <c r="BS186" s="81">
        <v>0</v>
      </c>
      <c r="BT186"/>
      <c r="BU186" s="80">
        <v>3.4660000000000002</v>
      </c>
      <c r="BV186" s="80">
        <v>0</v>
      </c>
      <c r="BW186" s="80">
        <v>0</v>
      </c>
      <c r="BX186" s="80">
        <v>0</v>
      </c>
      <c r="BY186" s="80">
        <v>0</v>
      </c>
      <c r="BZ186" s="80">
        <v>0</v>
      </c>
      <c r="CA186" s="80">
        <v>0</v>
      </c>
      <c r="CB186" s="80">
        <v>0</v>
      </c>
      <c r="CC186" s="80">
        <v>0</v>
      </c>
    </row>
    <row r="187" spans="1:81">
      <c r="A187" s="80" t="s">
        <v>1928</v>
      </c>
      <c r="B187" s="80">
        <v>450</v>
      </c>
      <c r="C187" s="80">
        <v>8</v>
      </c>
      <c r="D187" s="80">
        <v>27</v>
      </c>
      <c r="E187" s="80">
        <v>2011</v>
      </c>
      <c r="F187" s="80" t="s">
        <v>87</v>
      </c>
      <c r="G187" s="80" t="s">
        <v>1920</v>
      </c>
      <c r="H187" s="80" t="s">
        <v>1921</v>
      </c>
      <c r="I187" s="177"/>
      <c r="J187" s="81">
        <v>16.572031556177709</v>
      </c>
      <c r="K187" s="81">
        <v>3.1085668161531363</v>
      </c>
      <c r="L187" s="81">
        <v>12.345793364114327</v>
      </c>
      <c r="M187" s="81">
        <v>49.753499365265604</v>
      </c>
      <c r="N187" s="81">
        <v>49.907635067377633</v>
      </c>
      <c r="O187" s="81">
        <v>40.504364058891795</v>
      </c>
      <c r="P187" s="81">
        <v>49.821069943646144</v>
      </c>
      <c r="Q187" s="81">
        <v>2.44753894083264</v>
      </c>
      <c r="R187" s="81">
        <v>0</v>
      </c>
      <c r="S187" s="81">
        <v>0.23326373608304146</v>
      </c>
      <c r="T187" s="82"/>
      <c r="U187" s="81">
        <v>3518995</v>
      </c>
      <c r="V187" s="81">
        <v>1193</v>
      </c>
      <c r="W187" s="81">
        <v>363</v>
      </c>
      <c r="X187" s="81">
        <v>8935</v>
      </c>
      <c r="Y187" s="81">
        <v>13154</v>
      </c>
      <c r="Z187" s="81">
        <v>21018</v>
      </c>
      <c r="AA187" s="81">
        <v>10068</v>
      </c>
      <c r="AB187" s="81">
        <v>34876</v>
      </c>
      <c r="AC187" s="81">
        <v>0</v>
      </c>
      <c r="AD187" s="81">
        <v>0.23326373608304146</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3.8340000000000001</v>
      </c>
      <c r="BJ187" s="81">
        <v>0</v>
      </c>
      <c r="BK187" s="81">
        <v>0</v>
      </c>
      <c r="BL187" s="81">
        <v>0</v>
      </c>
      <c r="BM187" s="82"/>
      <c r="BN187" s="81">
        <v>0</v>
      </c>
      <c r="BO187" s="81">
        <v>0</v>
      </c>
      <c r="BP187" s="81">
        <v>1</v>
      </c>
      <c r="BQ187" s="81">
        <v>0</v>
      </c>
      <c r="BR187" s="81">
        <v>0</v>
      </c>
      <c r="BS187" s="81">
        <v>0</v>
      </c>
      <c r="BT187"/>
      <c r="BU187" s="80">
        <v>3.8340000000000001</v>
      </c>
      <c r="BV187" s="80">
        <v>0</v>
      </c>
      <c r="BW187" s="80">
        <v>0</v>
      </c>
      <c r="BX187" s="80">
        <v>0</v>
      </c>
      <c r="BY187" s="80">
        <v>0</v>
      </c>
      <c r="BZ187" s="80">
        <v>0</v>
      </c>
      <c r="CA187" s="80">
        <v>0</v>
      </c>
      <c r="CB187" s="80">
        <v>0</v>
      </c>
      <c r="CC187" s="80">
        <v>0</v>
      </c>
    </row>
    <row r="188" spans="1:81">
      <c r="A188" s="80" t="s">
        <v>1929</v>
      </c>
      <c r="B188" s="80">
        <v>451</v>
      </c>
      <c r="C188" s="80">
        <v>9</v>
      </c>
      <c r="D188" s="80">
        <v>27</v>
      </c>
      <c r="E188" s="80">
        <v>2012</v>
      </c>
      <c r="F188" s="80" t="s">
        <v>88</v>
      </c>
      <c r="G188" s="80" t="s">
        <v>1920</v>
      </c>
      <c r="H188" s="80" t="s">
        <v>1921</v>
      </c>
      <c r="I188" s="177"/>
      <c r="J188" s="81">
        <v>18.572808410323169</v>
      </c>
      <c r="K188" s="81">
        <v>2.9761099336171126</v>
      </c>
      <c r="L188" s="81">
        <v>12.164841408197676</v>
      </c>
      <c r="M188" s="81">
        <v>48.955103106714859</v>
      </c>
      <c r="N188" s="81">
        <v>57.136932520553053</v>
      </c>
      <c r="O188" s="81">
        <v>40.384471534493741</v>
      </c>
      <c r="P188" s="81">
        <v>49.472503372234456</v>
      </c>
      <c r="Q188" s="81">
        <v>2.6315148746205699</v>
      </c>
      <c r="R188" s="81">
        <v>0</v>
      </c>
      <c r="S188" s="81">
        <v>0.94417075091596603</v>
      </c>
      <c r="T188" s="82"/>
      <c r="U188" s="81">
        <v>3103791</v>
      </c>
      <c r="V188" s="81">
        <v>1193</v>
      </c>
      <c r="W188" s="81">
        <v>363</v>
      </c>
      <c r="X188" s="81">
        <v>8935</v>
      </c>
      <c r="Y188" s="81">
        <v>13184</v>
      </c>
      <c r="Z188" s="81">
        <v>21122</v>
      </c>
      <c r="AA188" s="81">
        <v>9941</v>
      </c>
      <c r="AB188" s="81">
        <v>34513</v>
      </c>
      <c r="AC188" s="81">
        <v>0</v>
      </c>
      <c r="AD188" s="81">
        <v>0.94417075091596603</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3.8820000000000001</v>
      </c>
      <c r="BJ188" s="81">
        <v>0</v>
      </c>
      <c r="BK188" s="81">
        <v>0</v>
      </c>
      <c r="BL188" s="81">
        <v>0</v>
      </c>
      <c r="BM188" s="82"/>
      <c r="BN188" s="81">
        <v>0</v>
      </c>
      <c r="BO188" s="81">
        <v>0</v>
      </c>
      <c r="BP188" s="81">
        <v>1</v>
      </c>
      <c r="BQ188" s="81">
        <v>0</v>
      </c>
      <c r="BR188" s="81">
        <v>0</v>
      </c>
      <c r="BS188" s="81">
        <v>0</v>
      </c>
      <c r="BT188"/>
      <c r="BU188" s="80">
        <v>3.8820000000000001</v>
      </c>
      <c r="BV188" s="80">
        <v>0</v>
      </c>
      <c r="BW188" s="80">
        <v>0</v>
      </c>
      <c r="BX188" s="80">
        <v>0</v>
      </c>
      <c r="BY188" s="80">
        <v>0</v>
      </c>
      <c r="BZ188" s="80">
        <v>0</v>
      </c>
      <c r="CA188" s="80">
        <v>0</v>
      </c>
      <c r="CB188" s="80">
        <v>0</v>
      </c>
      <c r="CC188" s="80">
        <v>0</v>
      </c>
    </row>
    <row r="189" spans="1:81">
      <c r="A189" s="80" t="s">
        <v>1930</v>
      </c>
      <c r="B189" s="80">
        <v>452</v>
      </c>
      <c r="C189" s="80">
        <v>10</v>
      </c>
      <c r="D189" s="80">
        <v>27</v>
      </c>
      <c r="E189" s="80">
        <v>2013</v>
      </c>
      <c r="F189" s="80" t="s">
        <v>89</v>
      </c>
      <c r="G189" s="80" t="s">
        <v>1920</v>
      </c>
      <c r="H189" s="80" t="s">
        <v>1921</v>
      </c>
      <c r="I189" s="177"/>
      <c r="J189" s="81">
        <v>18.430955992633482</v>
      </c>
      <c r="K189" s="81">
        <v>2.9142134281415095</v>
      </c>
      <c r="L189" s="81">
        <v>9.9852728974259506</v>
      </c>
      <c r="M189" s="81">
        <v>50.621368621177076</v>
      </c>
      <c r="N189" s="81">
        <v>52.441302069211176</v>
      </c>
      <c r="O189" s="81">
        <v>39.0025292773405</v>
      </c>
      <c r="P189" s="81">
        <v>49.254285984904584</v>
      </c>
      <c r="Q189" s="81">
        <v>2.6441901626931044</v>
      </c>
      <c r="R189" s="81">
        <v>0</v>
      </c>
      <c r="S189" s="81">
        <v>1.22013477982464</v>
      </c>
      <c r="T189" s="82"/>
      <c r="U189" s="81">
        <v>2660607</v>
      </c>
      <c r="V189" s="81">
        <v>1193</v>
      </c>
      <c r="W189" s="81">
        <v>363</v>
      </c>
      <c r="X189" s="81">
        <v>8935</v>
      </c>
      <c r="Y189" s="81">
        <v>13212</v>
      </c>
      <c r="Z189" s="81">
        <v>21310</v>
      </c>
      <c r="AA189" s="81">
        <v>9860</v>
      </c>
      <c r="AB189" s="81">
        <v>34182</v>
      </c>
      <c r="AC189" s="81">
        <v>0</v>
      </c>
      <c r="AD189" s="81">
        <v>1.22013477982464</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3.9260000000000002</v>
      </c>
      <c r="BJ189" s="81">
        <v>0</v>
      </c>
      <c r="BK189" s="81">
        <v>0</v>
      </c>
      <c r="BL189" s="81">
        <v>0</v>
      </c>
      <c r="BM189" s="82"/>
      <c r="BN189" s="81">
        <v>0</v>
      </c>
      <c r="BO189" s="81">
        <v>0</v>
      </c>
      <c r="BP189" s="81">
        <v>1</v>
      </c>
      <c r="BQ189" s="81">
        <v>0</v>
      </c>
      <c r="BR189" s="81">
        <v>0</v>
      </c>
      <c r="BS189" s="81">
        <v>0</v>
      </c>
      <c r="BT189"/>
      <c r="BU189" s="80">
        <v>3.9260000000000002</v>
      </c>
      <c r="BV189" s="80">
        <v>0</v>
      </c>
      <c r="BW189" s="80">
        <v>0</v>
      </c>
      <c r="BX189" s="80">
        <v>0</v>
      </c>
      <c r="BY189" s="80">
        <v>0</v>
      </c>
      <c r="BZ189" s="80">
        <v>0</v>
      </c>
      <c r="CA189" s="80">
        <v>0</v>
      </c>
      <c r="CB189" s="80">
        <v>0</v>
      </c>
      <c r="CC189" s="80">
        <v>0</v>
      </c>
    </row>
    <row r="190" spans="1:81">
      <c r="A190" s="80" t="s">
        <v>1931</v>
      </c>
      <c r="B190" s="80">
        <v>453</v>
      </c>
      <c r="C190" s="80">
        <v>11</v>
      </c>
      <c r="D190" s="80">
        <v>27</v>
      </c>
      <c r="E190" s="80">
        <v>2014</v>
      </c>
      <c r="F190" s="80" t="s">
        <v>90</v>
      </c>
      <c r="G190" s="80" t="s">
        <v>1920</v>
      </c>
      <c r="H190" s="80" t="s">
        <v>1921</v>
      </c>
      <c r="I190" s="177"/>
      <c r="J190" s="81">
        <v>17.93778806244546</v>
      </c>
      <c r="K190" s="81">
        <v>2.6545317381195948</v>
      </c>
      <c r="L190" s="81">
        <v>5.5818634184005091</v>
      </c>
      <c r="M190" s="81">
        <v>46.161150990666691</v>
      </c>
      <c r="N190" s="81">
        <v>44.634487073416189</v>
      </c>
      <c r="O190" s="81">
        <v>37.002468575309472</v>
      </c>
      <c r="P190" s="81">
        <v>49.013348551403482</v>
      </c>
      <c r="Q190" s="81">
        <v>2.5035079327543435</v>
      </c>
      <c r="R190" s="81">
        <v>0</v>
      </c>
      <c r="S190" s="81">
        <v>1.0014722947091899</v>
      </c>
      <c r="T190" s="82"/>
      <c r="U190" s="81">
        <v>3213438</v>
      </c>
      <c r="V190" s="81">
        <v>1002</v>
      </c>
      <c r="W190" s="81">
        <v>195</v>
      </c>
      <c r="X190" s="81">
        <v>8467</v>
      </c>
      <c r="Y190" s="81">
        <v>13228</v>
      </c>
      <c r="Z190" s="81">
        <v>21293</v>
      </c>
      <c r="AA190" s="81">
        <v>9761</v>
      </c>
      <c r="AB190" s="81">
        <v>33731</v>
      </c>
      <c r="AC190" s="81">
        <v>0</v>
      </c>
      <c r="AD190" s="81">
        <v>1.0014722947091899</v>
      </c>
      <c r="AE190" s="82"/>
      <c r="AF190" s="81">
        <v>25554849.388034314</v>
      </c>
      <c r="AG190" s="81">
        <v>2153211.383397189</v>
      </c>
      <c r="AH190" s="81">
        <v>1459390.2858431721</v>
      </c>
      <c r="AI190" s="81">
        <v>57082421.895647265</v>
      </c>
      <c r="AJ190" s="81">
        <v>59248404.862590246</v>
      </c>
      <c r="AK190" s="81">
        <v>0</v>
      </c>
      <c r="AL190" s="81">
        <v>0</v>
      </c>
      <c r="AM190" s="81">
        <v>4630762.2504159305</v>
      </c>
      <c r="AN190" s="81">
        <v>0</v>
      </c>
      <c r="AO190" s="81">
        <v>0</v>
      </c>
      <c r="AP190" s="82"/>
      <c r="AQ190" s="81">
        <v>876</v>
      </c>
      <c r="AR190" s="81">
        <v>264</v>
      </c>
      <c r="AS190" s="81">
        <v>0</v>
      </c>
      <c r="AT190" s="81">
        <v>0</v>
      </c>
      <c r="AU190" s="81">
        <v>0</v>
      </c>
      <c r="AV190" s="81">
        <v>0</v>
      </c>
      <c r="AW190" s="81" t="s">
        <v>564</v>
      </c>
      <c r="AX190" s="82"/>
      <c r="AY190" s="81">
        <v>3801.6</v>
      </c>
      <c r="AZ190" s="81">
        <v>8501.9</v>
      </c>
      <c r="BA190" s="81">
        <v>0</v>
      </c>
      <c r="BB190" s="81">
        <v>0</v>
      </c>
      <c r="BC190" s="81">
        <v>0</v>
      </c>
      <c r="BD190" s="81">
        <v>0</v>
      </c>
      <c r="BE190" s="81" t="s">
        <v>564</v>
      </c>
      <c r="BF190" s="82"/>
      <c r="BG190" s="81">
        <v>0</v>
      </c>
      <c r="BH190" s="81">
        <v>0</v>
      </c>
      <c r="BI190" s="81">
        <v>3.8660000000000001</v>
      </c>
      <c r="BJ190" s="81">
        <v>0</v>
      </c>
      <c r="BK190" s="81">
        <v>0</v>
      </c>
      <c r="BL190" s="81">
        <v>0</v>
      </c>
      <c r="BM190" s="82"/>
      <c r="BN190" s="81">
        <v>0</v>
      </c>
      <c r="BO190" s="81">
        <v>0</v>
      </c>
      <c r="BP190" s="81">
        <v>1</v>
      </c>
      <c r="BQ190" s="81">
        <v>0</v>
      </c>
      <c r="BR190" s="81">
        <v>0</v>
      </c>
      <c r="BS190" s="81">
        <v>0</v>
      </c>
      <c r="BT190"/>
      <c r="BU190" s="80">
        <v>3.8660000000000001</v>
      </c>
      <c r="BV190" s="80">
        <v>0</v>
      </c>
      <c r="BW190" s="80">
        <v>0</v>
      </c>
      <c r="BX190" s="80">
        <v>0</v>
      </c>
      <c r="BY190" s="80">
        <v>0</v>
      </c>
      <c r="BZ190" s="80">
        <v>0</v>
      </c>
      <c r="CA190" s="80">
        <v>0</v>
      </c>
      <c r="CB190" s="80">
        <v>0</v>
      </c>
      <c r="CC190" s="80">
        <v>0</v>
      </c>
    </row>
    <row r="191" spans="1:81">
      <c r="A191" s="80" t="s">
        <v>1932</v>
      </c>
      <c r="B191" s="80">
        <v>454</v>
      </c>
      <c r="C191" s="80">
        <v>12</v>
      </c>
      <c r="D191" s="80">
        <v>27</v>
      </c>
      <c r="E191" s="80">
        <v>2015</v>
      </c>
      <c r="F191" s="80" t="s">
        <v>91</v>
      </c>
      <c r="G191" s="80" t="s">
        <v>1920</v>
      </c>
      <c r="H191" s="80" t="s">
        <v>1921</v>
      </c>
      <c r="I191" s="177"/>
      <c r="J191" s="81">
        <v>17.616443565593233</v>
      </c>
      <c r="K191" s="81">
        <v>2.4621284895901812</v>
      </c>
      <c r="L191" s="81">
        <v>5.6317662368321839</v>
      </c>
      <c r="M191" s="81">
        <v>41.497727544423839</v>
      </c>
      <c r="N191" s="81">
        <v>47.09821832546951</v>
      </c>
      <c r="O191" s="81">
        <v>36.78361380124899</v>
      </c>
      <c r="P191" s="81">
        <v>48.750395323831704</v>
      </c>
      <c r="Q191" s="81">
        <v>2.419930547761004</v>
      </c>
      <c r="R191" s="81">
        <v>0</v>
      </c>
      <c r="S191" s="81">
        <v>1.0726694915238375</v>
      </c>
      <c r="T191" s="82"/>
      <c r="U191" s="81">
        <v>3574937</v>
      </c>
      <c r="V191" s="81">
        <v>1002</v>
      </c>
      <c r="W191" s="81">
        <v>195</v>
      </c>
      <c r="X191" s="81">
        <v>8467</v>
      </c>
      <c r="Y191" s="81">
        <v>13245</v>
      </c>
      <c r="Z191" s="81">
        <v>21371</v>
      </c>
      <c r="AA191" s="81">
        <v>9701</v>
      </c>
      <c r="AB191" s="81">
        <v>33306</v>
      </c>
      <c r="AC191" s="81">
        <v>0</v>
      </c>
      <c r="AD191" s="81">
        <v>1.0726694915238375</v>
      </c>
      <c r="AE191" s="82"/>
      <c r="AF191" s="81">
        <v>26760598.042522617</v>
      </c>
      <c r="AG191" s="81">
        <v>1841844.0965182972</v>
      </c>
      <c r="AH191" s="81">
        <v>1183284.0546165267</v>
      </c>
      <c r="AI191" s="81">
        <v>54243924.076023489</v>
      </c>
      <c r="AJ191" s="81">
        <v>66535983.051610865</v>
      </c>
      <c r="AK191" s="81">
        <v>0</v>
      </c>
      <c r="AL191" s="81">
        <v>0</v>
      </c>
      <c r="AM191" s="81">
        <v>4564447.5865847217</v>
      </c>
      <c r="AN191" s="81">
        <v>0</v>
      </c>
      <c r="AO191" s="81">
        <v>0</v>
      </c>
      <c r="AP191" s="82"/>
      <c r="AQ191" s="81">
        <v>945</v>
      </c>
      <c r="AR191" s="81">
        <v>377</v>
      </c>
      <c r="AS191" s="81">
        <v>0</v>
      </c>
      <c r="AT191" s="81">
        <v>0</v>
      </c>
      <c r="AU191" s="81">
        <v>0</v>
      </c>
      <c r="AV191" s="81">
        <v>0</v>
      </c>
      <c r="AW191" s="81" t="s">
        <v>564</v>
      </c>
      <c r="AX191" s="82"/>
      <c r="AY191" s="81">
        <v>4168.2</v>
      </c>
      <c r="AZ191" s="81">
        <v>13067.3</v>
      </c>
      <c r="BA191" s="81">
        <v>0</v>
      </c>
      <c r="BB191" s="81">
        <v>0</v>
      </c>
      <c r="BC191" s="81">
        <v>0</v>
      </c>
      <c r="BD191" s="81">
        <v>0</v>
      </c>
      <c r="BE191" s="81" t="s">
        <v>564</v>
      </c>
      <c r="BF191" s="82"/>
      <c r="BG191" s="81">
        <v>0</v>
      </c>
      <c r="BH191" s="81">
        <v>0</v>
      </c>
      <c r="BI191" s="81">
        <v>3.6509999999999998</v>
      </c>
      <c r="BJ191" s="81">
        <v>0</v>
      </c>
      <c r="BK191" s="81">
        <v>0</v>
      </c>
      <c r="BL191" s="81">
        <v>0</v>
      </c>
      <c r="BM191" s="82"/>
      <c r="BN191" s="81">
        <v>0</v>
      </c>
      <c r="BO191" s="81">
        <v>0</v>
      </c>
      <c r="BP191" s="81">
        <v>1</v>
      </c>
      <c r="BQ191" s="81">
        <v>0</v>
      </c>
      <c r="BR191" s="81">
        <v>0</v>
      </c>
      <c r="BS191" s="81">
        <v>0</v>
      </c>
      <c r="BT191"/>
      <c r="BU191" s="80">
        <v>3.6509999999999998</v>
      </c>
      <c r="BV191" s="80">
        <v>0</v>
      </c>
      <c r="BW191" s="80">
        <v>0</v>
      </c>
      <c r="BX191" s="80">
        <v>0</v>
      </c>
      <c r="BY191" s="80">
        <v>0</v>
      </c>
      <c r="BZ191" s="80">
        <v>0</v>
      </c>
      <c r="CA191" s="80">
        <v>0</v>
      </c>
      <c r="CB191" s="80">
        <v>0</v>
      </c>
      <c r="CC191" s="80">
        <v>0</v>
      </c>
    </row>
    <row r="192" spans="1:81">
      <c r="A192" s="80" t="s">
        <v>1933</v>
      </c>
      <c r="B192" s="80">
        <v>455</v>
      </c>
      <c r="C192" s="80">
        <v>13</v>
      </c>
      <c r="D192" s="80">
        <v>27</v>
      </c>
      <c r="E192" s="80">
        <v>2016</v>
      </c>
      <c r="F192" s="80" t="s">
        <v>92</v>
      </c>
      <c r="G192" s="80" t="s">
        <v>1920</v>
      </c>
      <c r="H192" s="80" t="s">
        <v>1921</v>
      </c>
      <c r="I192" s="177"/>
      <c r="J192" s="81">
        <v>15.736440344640323</v>
      </c>
      <c r="K192" s="81">
        <v>2.6930212675355265</v>
      </c>
      <c r="L192" s="81">
        <v>6.5447652503446143</v>
      </c>
      <c r="M192" s="81">
        <v>35.243726967914426</v>
      </c>
      <c r="N192" s="81">
        <v>43.836876929169861</v>
      </c>
      <c r="O192" s="81">
        <v>36.353936861605817</v>
      </c>
      <c r="P192" s="81">
        <v>47.139320204257089</v>
      </c>
      <c r="Q192" s="81">
        <v>2.3228048679180513</v>
      </c>
      <c r="R192" s="81">
        <v>0</v>
      </c>
      <c r="S192" s="81">
        <v>1.4735812395360195</v>
      </c>
      <c r="T192" s="82"/>
      <c r="U192" s="81">
        <v>3051721</v>
      </c>
      <c r="V192" s="81">
        <v>1002</v>
      </c>
      <c r="W192" s="81">
        <v>195</v>
      </c>
      <c r="X192" s="81">
        <v>8467</v>
      </c>
      <c r="Y192" s="81">
        <v>13241</v>
      </c>
      <c r="Z192" s="81">
        <v>21381</v>
      </c>
      <c r="AA192" s="81">
        <v>9702</v>
      </c>
      <c r="AB192" s="81">
        <v>32886</v>
      </c>
      <c r="AC192" s="81">
        <v>0</v>
      </c>
      <c r="AD192" s="81">
        <v>1.473581239536019</v>
      </c>
      <c r="AE192" s="82"/>
      <c r="AF192" s="81">
        <v>23677624.72590784</v>
      </c>
      <c r="AG192" s="81">
        <v>2023150.8450984829</v>
      </c>
      <c r="AH192" s="81">
        <v>1120756.9415097099</v>
      </c>
      <c r="AI192" s="81">
        <v>54215998.600458547</v>
      </c>
      <c r="AJ192" s="81">
        <v>60544512.971775979</v>
      </c>
      <c r="AK192" s="81">
        <v>0</v>
      </c>
      <c r="AL192" s="81">
        <v>0</v>
      </c>
      <c r="AM192" s="81">
        <v>4510389.7584532583</v>
      </c>
      <c r="AN192" s="81">
        <v>0</v>
      </c>
      <c r="AO192" s="81">
        <v>0</v>
      </c>
      <c r="AP192" s="82"/>
      <c r="AQ192" s="81">
        <v>1012</v>
      </c>
      <c r="AR192" s="81">
        <v>438</v>
      </c>
      <c r="AS192" s="81">
        <v>0</v>
      </c>
      <c r="AT192" s="81">
        <v>0</v>
      </c>
      <c r="AU192" s="81">
        <v>0</v>
      </c>
      <c r="AV192" s="81">
        <v>0</v>
      </c>
      <c r="AW192" s="81" t="s">
        <v>564</v>
      </c>
      <c r="AX192" s="82"/>
      <c r="AY192" s="81">
        <v>4553.6000000000004</v>
      </c>
      <c r="AZ192" s="81">
        <v>17472.3</v>
      </c>
      <c r="BA192" s="81">
        <v>0</v>
      </c>
      <c r="BB192" s="81">
        <v>0</v>
      </c>
      <c r="BC192" s="81">
        <v>0</v>
      </c>
      <c r="BD192" s="81">
        <v>0</v>
      </c>
      <c r="BE192" s="81" t="s">
        <v>564</v>
      </c>
      <c r="BF192" s="82"/>
      <c r="BG192" s="81">
        <v>0</v>
      </c>
      <c r="BH192" s="81">
        <v>0</v>
      </c>
      <c r="BI192" s="81">
        <v>3.7970000000000002</v>
      </c>
      <c r="BJ192" s="81">
        <v>0</v>
      </c>
      <c r="BK192" s="81">
        <v>0</v>
      </c>
      <c r="BL192" s="81">
        <v>0</v>
      </c>
      <c r="BM192" s="82"/>
      <c r="BN192" s="81">
        <v>0</v>
      </c>
      <c r="BO192" s="81">
        <v>0</v>
      </c>
      <c r="BP192" s="81">
        <v>1</v>
      </c>
      <c r="BQ192" s="81">
        <v>0</v>
      </c>
      <c r="BR192" s="81">
        <v>0</v>
      </c>
      <c r="BS192" s="81">
        <v>0</v>
      </c>
      <c r="BT192"/>
      <c r="BU192" s="80">
        <v>3.7970000000000002</v>
      </c>
      <c r="BV192" s="80">
        <v>0</v>
      </c>
      <c r="BW192" s="80">
        <v>0</v>
      </c>
      <c r="BX192" s="80">
        <v>0</v>
      </c>
      <c r="BY192" s="80">
        <v>0</v>
      </c>
      <c r="BZ192" s="80">
        <v>0</v>
      </c>
      <c r="CA192" s="80">
        <v>0</v>
      </c>
      <c r="CB192" s="80">
        <v>0</v>
      </c>
      <c r="CC192" s="80">
        <v>0</v>
      </c>
    </row>
    <row r="193" spans="1:81">
      <c r="A193" s="80" t="s">
        <v>1934</v>
      </c>
      <c r="B193" s="80">
        <v>456</v>
      </c>
      <c r="C193" s="80">
        <v>14</v>
      </c>
      <c r="D193" s="80">
        <v>27</v>
      </c>
      <c r="E193" s="80">
        <v>2017</v>
      </c>
      <c r="F193" s="80" t="s">
        <v>71</v>
      </c>
      <c r="G193" s="80" t="s">
        <v>1920</v>
      </c>
      <c r="H193" s="80" t="s">
        <v>1921</v>
      </c>
      <c r="I193" s="177"/>
      <c r="J193" s="81">
        <v>13.620538263370937</v>
      </c>
      <c r="K193" s="81">
        <v>2.6958545931851936</v>
      </c>
      <c r="L193" s="81">
        <v>6.1014186539341626</v>
      </c>
      <c r="M193" s="81">
        <v>35.621150687849543</v>
      </c>
      <c r="N193" s="81">
        <v>47.229894321098278</v>
      </c>
      <c r="O193" s="81">
        <v>35.760727234142898</v>
      </c>
      <c r="P193" s="81">
        <v>46.54620488000473</v>
      </c>
      <c r="Q193" s="81">
        <v>2.2118485366987231</v>
      </c>
      <c r="R193" s="81">
        <v>0</v>
      </c>
      <c r="S193" s="81">
        <v>4.4137569055220043</v>
      </c>
      <c r="T193" s="82"/>
      <c r="U193" s="81">
        <v>3145495</v>
      </c>
      <c r="V193" s="81">
        <v>1002</v>
      </c>
      <c r="W193" s="81">
        <v>195</v>
      </c>
      <c r="X193" s="81">
        <v>8467</v>
      </c>
      <c r="Y193" s="81">
        <v>13210</v>
      </c>
      <c r="Z193" s="81">
        <v>21381</v>
      </c>
      <c r="AA193" s="81">
        <v>9641</v>
      </c>
      <c r="AB193" s="81">
        <v>32384</v>
      </c>
      <c r="AC193" s="81">
        <v>0</v>
      </c>
      <c r="AD193" s="81">
        <v>4.4137569055220043</v>
      </c>
      <c r="AE193" s="82"/>
      <c r="AF193" s="81">
        <v>21374770.647660699</v>
      </c>
      <c r="AG193" s="81">
        <v>2055534.261983888</v>
      </c>
      <c r="AH193" s="81">
        <v>1340806.492777043</v>
      </c>
      <c r="AI193" s="81">
        <v>56318763.107562937</v>
      </c>
      <c r="AJ193" s="81">
        <v>66217140.435590647</v>
      </c>
      <c r="AK193" s="81">
        <v>0</v>
      </c>
      <c r="AL193" s="81">
        <v>0</v>
      </c>
      <c r="AM193" s="81">
        <v>4448489.112369095</v>
      </c>
      <c r="AN193" s="81">
        <v>0</v>
      </c>
      <c r="AO193" s="81">
        <v>0</v>
      </c>
      <c r="AP193" s="82"/>
      <c r="AQ193" s="81">
        <v>1051</v>
      </c>
      <c r="AR193" s="81">
        <v>474</v>
      </c>
      <c r="AS193" s="81">
        <v>0</v>
      </c>
      <c r="AT193" s="81">
        <v>1</v>
      </c>
      <c r="AU193" s="81">
        <v>0</v>
      </c>
      <c r="AV193" s="81">
        <v>0</v>
      </c>
      <c r="AW193" s="81" t="s">
        <v>564</v>
      </c>
      <c r="AX193" s="82"/>
      <c r="AY193" s="81">
        <v>4769.3999999999996</v>
      </c>
      <c r="AZ193" s="81">
        <v>17085.399999999991</v>
      </c>
      <c r="BA193" s="81">
        <v>0</v>
      </c>
      <c r="BB193" s="81">
        <v>110</v>
      </c>
      <c r="BC193" s="81">
        <v>0</v>
      </c>
      <c r="BD193" s="81">
        <v>0</v>
      </c>
      <c r="BE193" s="81" t="s">
        <v>564</v>
      </c>
      <c r="BF193" s="82"/>
      <c r="BG193" s="81">
        <v>0</v>
      </c>
      <c r="BH193" s="81">
        <v>0</v>
      </c>
      <c r="BI193" s="81">
        <v>3.9990000000000001</v>
      </c>
      <c r="BJ193" s="81">
        <v>0</v>
      </c>
      <c r="BK193" s="81">
        <v>0</v>
      </c>
      <c r="BL193" s="81">
        <v>0</v>
      </c>
      <c r="BM193" s="82"/>
      <c r="BN193" s="81">
        <v>0</v>
      </c>
      <c r="BO193" s="81">
        <v>0</v>
      </c>
      <c r="BP193" s="81">
        <v>1</v>
      </c>
      <c r="BQ193" s="81">
        <v>0</v>
      </c>
      <c r="BR193" s="81">
        <v>0</v>
      </c>
      <c r="BS193" s="81">
        <v>0</v>
      </c>
      <c r="BT193"/>
      <c r="BU193" s="80">
        <v>3.9990000000000001</v>
      </c>
      <c r="BV193" s="80">
        <v>0</v>
      </c>
      <c r="BW193" s="80">
        <v>0</v>
      </c>
      <c r="BX193" s="80">
        <v>0</v>
      </c>
      <c r="BY193" s="80">
        <v>0</v>
      </c>
      <c r="BZ193" s="80">
        <v>0</v>
      </c>
      <c r="CA193" s="80">
        <v>0</v>
      </c>
      <c r="CB193" s="80">
        <v>0</v>
      </c>
      <c r="CC193" s="80">
        <v>0</v>
      </c>
    </row>
    <row r="194" spans="1:81">
      <c r="A194" s="80" t="s">
        <v>1935</v>
      </c>
      <c r="B194" s="80">
        <v>457</v>
      </c>
      <c r="C194" s="80">
        <v>15</v>
      </c>
      <c r="D194" s="80">
        <v>27</v>
      </c>
      <c r="E194" s="80">
        <v>2018</v>
      </c>
      <c r="F194" s="80" t="s">
        <v>93</v>
      </c>
      <c r="G194" s="80" t="s">
        <v>1920</v>
      </c>
      <c r="H194" s="80" t="s">
        <v>1921</v>
      </c>
      <c r="I194" s="177"/>
      <c r="J194" s="81">
        <v>11.850697259711342</v>
      </c>
      <c r="K194" s="81">
        <v>2.5739273840028867</v>
      </c>
      <c r="L194" s="81">
        <v>5.3991992575773251</v>
      </c>
      <c r="M194" s="81">
        <v>33.109913205925253</v>
      </c>
      <c r="N194" s="81">
        <v>43.403163025533964</v>
      </c>
      <c r="O194" s="81">
        <v>35.049474251558578</v>
      </c>
      <c r="P194" s="81">
        <v>46.025514286545572</v>
      </c>
      <c r="Q194" s="81">
        <v>2.0144560804275797</v>
      </c>
      <c r="R194" s="81">
        <v>0</v>
      </c>
      <c r="S194" s="81">
        <v>4.5635077836417581</v>
      </c>
      <c r="T194" s="82"/>
      <c r="U194" s="81">
        <v>2777905</v>
      </c>
      <c r="V194" s="81">
        <v>1002</v>
      </c>
      <c r="W194" s="81">
        <v>195</v>
      </c>
      <c r="X194" s="81">
        <v>8467</v>
      </c>
      <c r="Y194" s="81">
        <v>13165</v>
      </c>
      <c r="Z194" s="81">
        <v>21357</v>
      </c>
      <c r="AA194" s="81">
        <v>9629</v>
      </c>
      <c r="AB194" s="81">
        <v>31784</v>
      </c>
      <c r="AC194" s="81">
        <v>0</v>
      </c>
      <c r="AD194" s="81">
        <v>4.5635077836417581</v>
      </c>
      <c r="AE194" s="82"/>
      <c r="AF194" s="81">
        <v>18129615.112327371</v>
      </c>
      <c r="AG194" s="81">
        <v>1855051.2392612309</v>
      </c>
      <c r="AH194" s="81">
        <v>1253030.1997793489</v>
      </c>
      <c r="AI194" s="81">
        <v>51695957.402026989</v>
      </c>
      <c r="AJ194" s="81">
        <v>62202532.399979353</v>
      </c>
      <c r="AK194" s="81">
        <v>0</v>
      </c>
      <c r="AL194" s="81">
        <v>0</v>
      </c>
      <c r="AM194" s="81">
        <v>4375102.9028590471</v>
      </c>
      <c r="AN194" s="81">
        <v>0</v>
      </c>
      <c r="AO194" s="81">
        <v>0</v>
      </c>
      <c r="AP194" s="82"/>
      <c r="AQ194" s="81">
        <v>1108</v>
      </c>
      <c r="AR194" s="81">
        <v>507</v>
      </c>
      <c r="AS194" s="81">
        <v>0</v>
      </c>
      <c r="AT194" s="81">
        <v>0</v>
      </c>
      <c r="AU194" s="81">
        <v>0</v>
      </c>
      <c r="AV194" s="81">
        <v>0</v>
      </c>
      <c r="AW194" s="81" t="s">
        <v>564</v>
      </c>
      <c r="AX194" s="82"/>
      <c r="AY194" s="81">
        <v>5082.9999999999982</v>
      </c>
      <c r="AZ194" s="81">
        <v>17897.900000000001</v>
      </c>
      <c r="BA194" s="81">
        <v>0</v>
      </c>
      <c r="BB194" s="81">
        <v>0</v>
      </c>
      <c r="BC194" s="81">
        <v>0</v>
      </c>
      <c r="BD194" s="81">
        <v>0</v>
      </c>
      <c r="BE194" s="81" t="s">
        <v>564</v>
      </c>
      <c r="BF194" s="82"/>
      <c r="BG194" s="81">
        <v>0</v>
      </c>
      <c r="BH194" s="81">
        <v>0</v>
      </c>
      <c r="BI194" s="81">
        <v>4.032</v>
      </c>
      <c r="BJ194" s="81">
        <v>0</v>
      </c>
      <c r="BK194" s="81">
        <v>0</v>
      </c>
      <c r="BL194" s="81">
        <v>0</v>
      </c>
      <c r="BM194" s="82"/>
      <c r="BN194" s="81">
        <v>0</v>
      </c>
      <c r="BO194" s="81">
        <v>0</v>
      </c>
      <c r="BP194" s="81">
        <v>1</v>
      </c>
      <c r="BQ194" s="81">
        <v>0</v>
      </c>
      <c r="BR194" s="81">
        <v>0</v>
      </c>
      <c r="BS194" s="81">
        <v>0</v>
      </c>
      <c r="BT194"/>
      <c r="BU194" s="80">
        <v>4.032</v>
      </c>
      <c r="BV194" s="80">
        <v>0</v>
      </c>
      <c r="BW194" s="80">
        <v>0</v>
      </c>
      <c r="BX194" s="80">
        <v>0</v>
      </c>
      <c r="BY194" s="80">
        <v>0</v>
      </c>
      <c r="BZ194" s="80">
        <v>0</v>
      </c>
      <c r="CA194" s="80">
        <v>0</v>
      </c>
      <c r="CB194" s="80">
        <v>0</v>
      </c>
      <c r="CC194" s="80">
        <v>0</v>
      </c>
    </row>
    <row r="195" spans="1:81">
      <c r="A195" s="80" t="s">
        <v>1936</v>
      </c>
      <c r="B195" s="80">
        <v>458</v>
      </c>
      <c r="C195" s="80">
        <v>16</v>
      </c>
      <c r="D195" s="80">
        <v>27</v>
      </c>
      <c r="E195" s="80">
        <v>2019</v>
      </c>
      <c r="F195" s="80" t="s">
        <v>73</v>
      </c>
      <c r="G195" s="80" t="s">
        <v>1920</v>
      </c>
      <c r="H195" s="80" t="s">
        <v>1921</v>
      </c>
      <c r="I195" s="177"/>
      <c r="J195" s="81">
        <v>13.683505684606965</v>
      </c>
      <c r="K195" s="81">
        <v>2.322163411580874</v>
      </c>
      <c r="L195" s="81">
        <v>5.4424695930105491</v>
      </c>
      <c r="M195" s="81">
        <v>32.181621885626093</v>
      </c>
      <c r="N195" s="81">
        <v>37.793706078553676</v>
      </c>
      <c r="O195" s="81">
        <v>33.970722447665395</v>
      </c>
      <c r="P195" s="81">
        <v>45.062654633731455</v>
      </c>
      <c r="Q195" s="81">
        <v>1.9274740531759271</v>
      </c>
      <c r="R195" s="81">
        <v>0</v>
      </c>
      <c r="S195" s="81">
        <v>5.4500895624449459</v>
      </c>
      <c r="T195" s="82"/>
      <c r="U195" s="81">
        <v>3212054</v>
      </c>
      <c r="V195" s="81">
        <v>1002</v>
      </c>
      <c r="W195" s="81">
        <v>195</v>
      </c>
      <c r="X195" s="81">
        <v>8467</v>
      </c>
      <c r="Y195" s="81">
        <v>13112</v>
      </c>
      <c r="Z195" s="81">
        <v>21268</v>
      </c>
      <c r="AA195" s="81">
        <v>9357</v>
      </c>
      <c r="AB195" s="81">
        <v>31235</v>
      </c>
      <c r="AC195" s="81">
        <v>0</v>
      </c>
      <c r="AD195" s="81">
        <v>5.4500895624449459</v>
      </c>
      <c r="AE195" s="82"/>
      <c r="AF195" s="81">
        <v>21484973.20827201</v>
      </c>
      <c r="AG195" s="81">
        <v>1734797.070541457</v>
      </c>
      <c r="AH195" s="81">
        <v>1334685.1229234701</v>
      </c>
      <c r="AI195" s="81">
        <v>51767675.6471899</v>
      </c>
      <c r="AJ195" s="81">
        <v>53379243.138023518</v>
      </c>
      <c r="AK195" s="81">
        <v>0</v>
      </c>
      <c r="AL195" s="81">
        <v>0</v>
      </c>
      <c r="AM195" s="81">
        <v>4253971.8630458917</v>
      </c>
      <c r="AN195" s="81">
        <v>0</v>
      </c>
      <c r="AO195" s="81">
        <v>0</v>
      </c>
      <c r="AP195" s="82"/>
      <c r="AQ195" s="81">
        <v>1151</v>
      </c>
      <c r="AR195" s="81">
        <v>539</v>
      </c>
      <c r="AS195" s="81">
        <v>0</v>
      </c>
      <c r="AT195" s="81">
        <v>1</v>
      </c>
      <c r="AU195" s="81">
        <v>0</v>
      </c>
      <c r="AV195" s="81">
        <v>0</v>
      </c>
      <c r="AW195" s="81" t="s">
        <v>564</v>
      </c>
      <c r="AX195" s="82"/>
      <c r="AY195" s="81">
        <v>5309.2000000000007</v>
      </c>
      <c r="AZ195" s="81">
        <v>18786.8</v>
      </c>
      <c r="BA195" s="81">
        <v>0</v>
      </c>
      <c r="BB195" s="81">
        <v>110</v>
      </c>
      <c r="BC195" s="81">
        <v>0</v>
      </c>
      <c r="BD195" s="81">
        <v>0</v>
      </c>
      <c r="BE195" s="81" t="s">
        <v>564</v>
      </c>
      <c r="BF195" s="82"/>
      <c r="BG195" s="81">
        <v>0</v>
      </c>
      <c r="BH195" s="81">
        <v>0</v>
      </c>
      <c r="BI195" s="81">
        <v>3.5670000000000002</v>
      </c>
      <c r="BJ195" s="81">
        <v>0</v>
      </c>
      <c r="BK195" s="81">
        <v>0</v>
      </c>
      <c r="BL195" s="81">
        <v>0</v>
      </c>
      <c r="BM195" s="82"/>
      <c r="BN195" s="81">
        <v>0</v>
      </c>
      <c r="BO195" s="81">
        <v>0</v>
      </c>
      <c r="BP195" s="81">
        <v>1</v>
      </c>
      <c r="BQ195" s="81">
        <v>0</v>
      </c>
      <c r="BR195" s="81">
        <v>0</v>
      </c>
      <c r="BS195" s="81">
        <v>0</v>
      </c>
      <c r="BT195"/>
      <c r="BU195" s="80">
        <v>3.5670000000000002</v>
      </c>
      <c r="BV195" s="80">
        <v>0</v>
      </c>
      <c r="BW195" s="80">
        <v>0</v>
      </c>
      <c r="BX195" s="80">
        <v>0</v>
      </c>
      <c r="BY195" s="80">
        <v>0</v>
      </c>
      <c r="BZ195" s="80">
        <v>0</v>
      </c>
      <c r="CA195" s="80">
        <v>0</v>
      </c>
      <c r="CB195" s="80">
        <v>0</v>
      </c>
      <c r="CC195" s="80">
        <v>0</v>
      </c>
    </row>
    <row r="196" spans="1:81">
      <c r="A196" s="80" t="s">
        <v>1937</v>
      </c>
      <c r="B196" s="80">
        <v>459</v>
      </c>
      <c r="C196" s="80">
        <v>17</v>
      </c>
      <c r="D196" s="80">
        <v>27</v>
      </c>
      <c r="E196" s="80">
        <v>2020</v>
      </c>
      <c r="F196" s="80" t="s">
        <v>218</v>
      </c>
      <c r="G196" s="80" t="s">
        <v>1920</v>
      </c>
      <c r="H196" s="80" t="s">
        <v>1921</v>
      </c>
      <c r="I196" s="177"/>
      <c r="J196" s="81">
        <v>11.79204756549259</v>
      </c>
      <c r="K196" s="81">
        <v>2.1175521117535858</v>
      </c>
      <c r="L196" s="81">
        <v>5.7406950795329221</v>
      </c>
      <c r="M196" s="81">
        <v>30.279907081678093</v>
      </c>
      <c r="N196" s="81">
        <v>37.195206918803365</v>
      </c>
      <c r="O196" s="81">
        <v>29.694587512704249</v>
      </c>
      <c r="P196" s="81">
        <v>42.140595361137663</v>
      </c>
      <c r="Q196" s="81">
        <v>1.8142967732761339</v>
      </c>
      <c r="R196" s="81">
        <v>0</v>
      </c>
      <c r="S196" s="81">
        <v>3.6933439065907501</v>
      </c>
      <c r="T196" s="82"/>
      <c r="U196" s="81">
        <v>2944637</v>
      </c>
      <c r="V196" s="81">
        <v>791</v>
      </c>
      <c r="W196" s="81">
        <v>228</v>
      </c>
      <c r="X196" s="81">
        <v>8140</v>
      </c>
      <c r="Y196" s="81">
        <v>13117</v>
      </c>
      <c r="Z196" s="81">
        <v>21219</v>
      </c>
      <c r="AA196" s="81">
        <v>9507</v>
      </c>
      <c r="AB196" s="81">
        <v>30770</v>
      </c>
      <c r="AC196" s="81">
        <v>0</v>
      </c>
      <c r="AD196" s="81">
        <v>3.6933439065907501</v>
      </c>
      <c r="AE196" s="82"/>
      <c r="AF196" s="81">
        <v>19058099.961603351</v>
      </c>
      <c r="AG196" s="81">
        <v>1620880.2357599505</v>
      </c>
      <c r="AH196" s="81">
        <v>1491533.8231988938</v>
      </c>
      <c r="AI196" s="81">
        <v>49634535.056262314</v>
      </c>
      <c r="AJ196" s="81">
        <v>54230433.075973831</v>
      </c>
      <c r="AK196" s="81"/>
      <c r="AL196" s="81"/>
      <c r="AM196" s="81">
        <v>4015826.861830228</v>
      </c>
      <c r="AN196" s="81"/>
      <c r="AO196" s="81"/>
      <c r="AP196" s="82"/>
      <c r="AQ196" s="81">
        <v>1181</v>
      </c>
      <c r="AR196" s="81">
        <v>553</v>
      </c>
      <c r="AS196" s="81">
        <v>0</v>
      </c>
      <c r="AT196" s="81">
        <v>1</v>
      </c>
      <c r="AU196" s="81">
        <v>0</v>
      </c>
      <c r="AV196" s="81">
        <v>0</v>
      </c>
      <c r="AW196" s="81">
        <v>0</v>
      </c>
      <c r="AX196" s="82"/>
      <c r="AY196" s="81">
        <v>5482.4000000000042</v>
      </c>
      <c r="AZ196" s="81">
        <v>19421.60000000002</v>
      </c>
      <c r="BA196" s="81">
        <v>0</v>
      </c>
      <c r="BB196" s="81">
        <v>110</v>
      </c>
      <c r="BC196" s="81">
        <v>0</v>
      </c>
      <c r="BD196" s="81">
        <v>0</v>
      </c>
      <c r="BE196" s="81">
        <v>0</v>
      </c>
      <c r="BF196" s="82"/>
      <c r="BG196" s="81">
        <v>0</v>
      </c>
      <c r="BH196" s="81">
        <v>0</v>
      </c>
      <c r="BI196" s="81">
        <v>2.698</v>
      </c>
      <c r="BJ196" s="81">
        <v>0</v>
      </c>
      <c r="BK196" s="81">
        <v>0</v>
      </c>
      <c r="BL196" s="81">
        <v>0</v>
      </c>
      <c r="BM196" s="82"/>
      <c r="BN196" s="81">
        <v>0</v>
      </c>
      <c r="BO196" s="81">
        <v>0</v>
      </c>
      <c r="BP196" s="81">
        <v>1</v>
      </c>
      <c r="BQ196" s="81">
        <v>0</v>
      </c>
      <c r="BR196" s="81">
        <v>0</v>
      </c>
      <c r="BS196" s="81">
        <v>0</v>
      </c>
      <c r="BT196"/>
      <c r="BU196" s="80">
        <v>2.698</v>
      </c>
      <c r="BV196" s="80">
        <v>0</v>
      </c>
      <c r="BW196" s="80">
        <v>0</v>
      </c>
      <c r="BX196" s="80">
        <v>0</v>
      </c>
      <c r="BY196" s="80">
        <v>0</v>
      </c>
      <c r="BZ196" s="80">
        <v>0</v>
      </c>
      <c r="CA196" s="80">
        <v>0</v>
      </c>
      <c r="CB196" s="80">
        <v>0</v>
      </c>
      <c r="CC196" s="80">
        <v>0</v>
      </c>
    </row>
    <row r="197" spans="1:81">
      <c r="A197" s="80" t="s">
        <v>1938</v>
      </c>
      <c r="B197" s="80">
        <v>459</v>
      </c>
      <c r="C197" s="80">
        <v>18</v>
      </c>
      <c r="D197" s="80">
        <v>27</v>
      </c>
      <c r="E197" s="80">
        <v>2021</v>
      </c>
      <c r="F197" s="80" t="s">
        <v>75</v>
      </c>
      <c r="G197" s="174" t="s">
        <v>1920</v>
      </c>
      <c r="H197" s="80" t="s">
        <v>1921</v>
      </c>
      <c r="I197" s="177"/>
      <c r="J197" s="81">
        <v>13.421338826461781</v>
      </c>
      <c r="K197" s="81">
        <v>2.2154308000502971</v>
      </c>
      <c r="L197" s="81">
        <v>5.2082958374212396</v>
      </c>
      <c r="M197" s="81">
        <v>33.748570515135036</v>
      </c>
      <c r="N197" s="81">
        <v>35.291574525923394</v>
      </c>
      <c r="O197" s="81">
        <v>28.684930793786762</v>
      </c>
      <c r="P197" s="81">
        <v>42.930282106767912</v>
      </c>
      <c r="Q197" s="81">
        <v>1.8167961448200736</v>
      </c>
      <c r="R197" s="81">
        <v>0</v>
      </c>
      <c r="S197" s="81">
        <v>4.9632749912339786</v>
      </c>
      <c r="T197" s="82"/>
      <c r="U197" s="81">
        <v>3573015</v>
      </c>
      <c r="V197" s="81">
        <v>791</v>
      </c>
      <c r="W197" s="81">
        <v>228</v>
      </c>
      <c r="X197" s="81">
        <v>8140</v>
      </c>
      <c r="Y197" s="81">
        <v>13140</v>
      </c>
      <c r="Z197" s="81">
        <v>21106</v>
      </c>
      <c r="AA197" s="81">
        <v>9445</v>
      </c>
      <c r="AB197" s="81">
        <v>30447</v>
      </c>
      <c r="AC197" s="81">
        <v>0</v>
      </c>
      <c r="AD197" s="81">
        <v>4.9632749912339786</v>
      </c>
      <c r="AE197" s="82"/>
      <c r="AF197" s="81">
        <v>21592499.789266083</v>
      </c>
      <c r="AG197" s="81">
        <v>1567861.2671439142</v>
      </c>
      <c r="AH197" s="81">
        <v>1308893.1346268046</v>
      </c>
      <c r="AI197" s="81">
        <v>54715479.477754124</v>
      </c>
      <c r="AJ197" s="81">
        <v>47772748.361061014</v>
      </c>
      <c r="AK197" s="81">
        <v>0</v>
      </c>
      <c r="AL197" s="81">
        <v>0</v>
      </c>
      <c r="AM197" s="81">
        <v>3996591.5920841754</v>
      </c>
      <c r="AN197" s="81">
        <v>0</v>
      </c>
      <c r="AO197" s="81">
        <v>0</v>
      </c>
      <c r="AP197" s="82"/>
      <c r="AQ197" s="81">
        <v>1219</v>
      </c>
      <c r="AR197" s="81">
        <v>558</v>
      </c>
      <c r="AS197" s="81">
        <v>0</v>
      </c>
      <c r="AT197" s="81">
        <v>1</v>
      </c>
      <c r="AU197" s="81">
        <v>0</v>
      </c>
      <c r="AV197" s="81">
        <v>0</v>
      </c>
      <c r="AW197" s="81"/>
      <c r="AX197" s="82"/>
      <c r="AY197" s="81">
        <v>5718.3000000000047</v>
      </c>
      <c r="AZ197" s="81">
        <v>19646.90000000002</v>
      </c>
      <c r="BA197" s="81">
        <v>0</v>
      </c>
      <c r="BB197" s="81">
        <v>110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1939</v>
      </c>
      <c r="B198" s="80">
        <v>459</v>
      </c>
      <c r="C198" s="80">
        <v>19</v>
      </c>
      <c r="D198" s="80">
        <v>27</v>
      </c>
      <c r="E198" s="80">
        <v>2022</v>
      </c>
      <c r="F198" s="80" t="s">
        <v>568</v>
      </c>
      <c r="G198" s="174" t="s">
        <v>1920</v>
      </c>
      <c r="H198" s="80" t="s">
        <v>1921</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1277</v>
      </c>
      <c r="AR198" s="81">
        <v>558</v>
      </c>
      <c r="AS198" s="81">
        <v>0</v>
      </c>
      <c r="AT198" s="81">
        <v>2</v>
      </c>
      <c r="AU198" s="81">
        <v>0</v>
      </c>
      <c r="AV198" s="81">
        <v>0</v>
      </c>
      <c r="AW198" s="81"/>
      <c r="AX198" s="82"/>
      <c r="AY198" s="81">
        <v>6076.6000000000067</v>
      </c>
      <c r="AZ198" s="81">
        <v>19686.400000000016</v>
      </c>
      <c r="BA198" s="81">
        <v>0</v>
      </c>
      <c r="BB198" s="81">
        <v>1010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1940</v>
      </c>
      <c r="B199" s="80">
        <v>477</v>
      </c>
      <c r="C199" s="80">
        <v>1</v>
      </c>
      <c r="D199" s="80">
        <v>29</v>
      </c>
      <c r="E199" s="80">
        <v>1990</v>
      </c>
      <c r="F199" s="80" t="s">
        <v>562</v>
      </c>
      <c r="G199" s="80" t="s">
        <v>1941</v>
      </c>
      <c r="H199" s="80" t="s">
        <v>1942</v>
      </c>
      <c r="I199" s="177"/>
      <c r="J199" s="81">
        <v>37.130105001680676</v>
      </c>
      <c r="K199" s="81">
        <v>5.0618757327848893</v>
      </c>
      <c r="L199" s="81">
        <v>2.9935477760948275</v>
      </c>
      <c r="M199" s="81">
        <v>20.813694284995957</v>
      </c>
      <c r="N199" s="81">
        <v>36.953844016454724</v>
      </c>
      <c r="O199" s="81">
        <v>25.537810278233</v>
      </c>
      <c r="P199" s="81">
        <v>37.148220343233078</v>
      </c>
      <c r="Q199" s="81">
        <v>2.2773852108147628</v>
      </c>
      <c r="R199" s="81">
        <v>0</v>
      </c>
      <c r="S199" s="81">
        <v>1.8579864828153432</v>
      </c>
      <c r="T199" s="82"/>
      <c r="U199" s="81">
        <v>6033214</v>
      </c>
      <c r="V199" s="81">
        <v>1455</v>
      </c>
      <c r="W199" s="81">
        <v>43</v>
      </c>
      <c r="X199" s="81">
        <v>8730</v>
      </c>
      <c r="Y199" s="81">
        <v>9606</v>
      </c>
      <c r="Z199" s="81">
        <v>10504</v>
      </c>
      <c r="AA199" s="81">
        <v>9020</v>
      </c>
      <c r="AB199" s="81">
        <v>36977</v>
      </c>
      <c r="AC199" s="81">
        <v>0</v>
      </c>
      <c r="AD199" s="81">
        <v>1.8579864828153432</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1943</v>
      </c>
      <c r="B200" s="80">
        <v>478</v>
      </c>
      <c r="C200" s="80">
        <v>2</v>
      </c>
      <c r="D200" s="80">
        <v>29</v>
      </c>
      <c r="E200" s="80">
        <v>2005</v>
      </c>
      <c r="F200" s="80" t="s">
        <v>565</v>
      </c>
      <c r="G200" s="80" t="s">
        <v>1941</v>
      </c>
      <c r="H200" s="80" t="s">
        <v>1942</v>
      </c>
      <c r="I200" s="177"/>
      <c r="J200" s="81">
        <v>36.293753050052587</v>
      </c>
      <c r="K200" s="81">
        <v>3.619906241026821</v>
      </c>
      <c r="L200" s="81">
        <v>5.4414284566696667</v>
      </c>
      <c r="M200" s="81">
        <v>47.958214483801086</v>
      </c>
      <c r="N200" s="81">
        <v>58.101317788624868</v>
      </c>
      <c r="O200" s="81">
        <v>40.2570725729286</v>
      </c>
      <c r="P200" s="81">
        <v>35.44202040462519</v>
      </c>
      <c r="Q200" s="81">
        <v>2.0694413664393809</v>
      </c>
      <c r="R200" s="81">
        <v>0</v>
      </c>
      <c r="S200" s="81">
        <v>5.3481572937763362</v>
      </c>
      <c r="T200" s="82"/>
      <c r="U200" s="81">
        <v>4687678</v>
      </c>
      <c r="V200" s="81">
        <v>1335</v>
      </c>
      <c r="W200" s="81">
        <v>61</v>
      </c>
      <c r="X200" s="81">
        <v>7987</v>
      </c>
      <c r="Y200" s="81">
        <v>10791</v>
      </c>
      <c r="Z200" s="81">
        <v>19161</v>
      </c>
      <c r="AA200" s="81">
        <v>7048</v>
      </c>
      <c r="AB200" s="81">
        <v>35126</v>
      </c>
      <c r="AC200" s="81">
        <v>0</v>
      </c>
      <c r="AD200" s="81">
        <v>5.3481572937763362</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1944</v>
      </c>
      <c r="B201" s="80">
        <v>479</v>
      </c>
      <c r="C201" s="80">
        <v>3</v>
      </c>
      <c r="D201" s="80">
        <v>29</v>
      </c>
      <c r="E201" s="80">
        <v>2006</v>
      </c>
      <c r="F201" s="80" t="s">
        <v>566</v>
      </c>
      <c r="G201" s="80" t="s">
        <v>1941</v>
      </c>
      <c r="H201" s="80" t="s">
        <v>1942</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1945</v>
      </c>
      <c r="B202" s="80">
        <v>480</v>
      </c>
      <c r="C202" s="80">
        <v>4</v>
      </c>
      <c r="D202" s="80">
        <v>29</v>
      </c>
      <c r="E202" s="80">
        <v>2007</v>
      </c>
      <c r="F202" s="80" t="s">
        <v>567</v>
      </c>
      <c r="G202" s="80" t="s">
        <v>1941</v>
      </c>
      <c r="H202" s="80" t="s">
        <v>1942</v>
      </c>
      <c r="I202" s="177"/>
      <c r="J202" s="81">
        <v>36.13792434154211</v>
      </c>
      <c r="K202" s="81">
        <v>3.0649874661243386</v>
      </c>
      <c r="L202" s="81">
        <v>6.5599271478770049</v>
      </c>
      <c r="M202" s="81">
        <v>45.35264425744645</v>
      </c>
      <c r="N202" s="81">
        <v>58.510092099125202</v>
      </c>
      <c r="O202" s="81">
        <v>39.139735855826473</v>
      </c>
      <c r="P202" s="81">
        <v>34.892724137179727</v>
      </c>
      <c r="Q202" s="81">
        <v>2.1558215869073183</v>
      </c>
      <c r="R202" s="81">
        <v>0</v>
      </c>
      <c r="S202" s="81">
        <v>3.9769756708383492</v>
      </c>
      <c r="T202" s="82"/>
      <c r="U202" s="81">
        <v>5194983</v>
      </c>
      <c r="V202" s="81">
        <v>1193</v>
      </c>
      <c r="W202" s="81">
        <v>76</v>
      </c>
      <c r="X202" s="81">
        <v>9306</v>
      </c>
      <c r="Y202" s="81">
        <v>10898</v>
      </c>
      <c r="Z202" s="81">
        <v>19366</v>
      </c>
      <c r="AA202" s="81">
        <v>6833</v>
      </c>
      <c r="AB202" s="81">
        <v>34657</v>
      </c>
      <c r="AC202" s="81">
        <v>0</v>
      </c>
      <c r="AD202" s="81">
        <v>3.9769756708383492</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1946</v>
      </c>
      <c r="B203" s="80">
        <v>481</v>
      </c>
      <c r="C203" s="80">
        <v>5</v>
      </c>
      <c r="D203" s="80">
        <v>29</v>
      </c>
      <c r="E203" s="80">
        <v>2008</v>
      </c>
      <c r="F203" s="80" t="s">
        <v>84</v>
      </c>
      <c r="G203" s="80" t="s">
        <v>1941</v>
      </c>
      <c r="H203" s="80" t="s">
        <v>1942</v>
      </c>
      <c r="I203" s="177"/>
      <c r="J203" s="81">
        <v>29.81190533490674</v>
      </c>
      <c r="K203" s="81">
        <v>2.2923042063502193</v>
      </c>
      <c r="L203" s="81">
        <v>5.8442113840167673</v>
      </c>
      <c r="M203" s="81">
        <v>45.875840819760377</v>
      </c>
      <c r="N203" s="81">
        <v>56.942503192228699</v>
      </c>
      <c r="O203" s="81">
        <v>38.113269246645366</v>
      </c>
      <c r="P203" s="81">
        <v>34.026648262194001</v>
      </c>
      <c r="Q203" s="81">
        <v>2.1051801568985322</v>
      </c>
      <c r="R203" s="81">
        <v>0</v>
      </c>
      <c r="S203" s="81">
        <v>4.0061192143607016</v>
      </c>
      <c r="T203" s="82"/>
      <c r="U203" s="81">
        <v>4902965</v>
      </c>
      <c r="V203" s="81">
        <v>1193</v>
      </c>
      <c r="W203" s="81">
        <v>76</v>
      </c>
      <c r="X203" s="81">
        <v>9306</v>
      </c>
      <c r="Y203" s="81">
        <v>10912</v>
      </c>
      <c r="Z203" s="81">
        <v>19520</v>
      </c>
      <c r="AA203" s="81">
        <v>6671</v>
      </c>
      <c r="AB203" s="81">
        <v>34399</v>
      </c>
      <c r="AC203" s="81">
        <v>0</v>
      </c>
      <c r="AD203" s="81">
        <v>4.0061192143607016</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1947</v>
      </c>
      <c r="B204" s="80">
        <v>482</v>
      </c>
      <c r="C204" s="80">
        <v>6</v>
      </c>
      <c r="D204" s="80">
        <v>29</v>
      </c>
      <c r="E204" s="80">
        <v>2009</v>
      </c>
      <c r="F204" s="80" t="s">
        <v>85</v>
      </c>
      <c r="G204" s="80" t="s">
        <v>1941</v>
      </c>
      <c r="H204" s="80" t="s">
        <v>1942</v>
      </c>
      <c r="I204" s="177"/>
      <c r="J204" s="81">
        <v>33.024106573579161</v>
      </c>
      <c r="K204" s="81">
        <v>2.3583825950058079</v>
      </c>
      <c r="L204" s="81">
        <v>6.403302391102252</v>
      </c>
      <c r="M204" s="81">
        <v>47.912828076420233</v>
      </c>
      <c r="N204" s="81">
        <v>51.48104690848232</v>
      </c>
      <c r="O204" s="81">
        <v>38.965476367516182</v>
      </c>
      <c r="P204" s="81">
        <v>32.329748907611972</v>
      </c>
      <c r="Q204" s="81">
        <v>1.9937407456771978</v>
      </c>
      <c r="R204" s="81">
        <v>0</v>
      </c>
      <c r="S204" s="81">
        <v>3.2968590663135475</v>
      </c>
      <c r="T204" s="82"/>
      <c r="U204" s="81">
        <v>4298541</v>
      </c>
      <c r="V204" s="81">
        <v>1128</v>
      </c>
      <c r="W204" s="81">
        <v>119</v>
      </c>
      <c r="X204" s="81">
        <v>9790</v>
      </c>
      <c r="Y204" s="81">
        <v>10924</v>
      </c>
      <c r="Z204" s="81">
        <v>19698</v>
      </c>
      <c r="AA204" s="81">
        <v>6507</v>
      </c>
      <c r="AB204" s="81">
        <v>34199</v>
      </c>
      <c r="AC204" s="81">
        <v>0</v>
      </c>
      <c r="AD204" s="81">
        <v>3.2968590663135475</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7.09</v>
      </c>
      <c r="BJ204" s="81">
        <v>0</v>
      </c>
      <c r="BK204" s="81">
        <v>0</v>
      </c>
      <c r="BL204" s="81">
        <v>0</v>
      </c>
      <c r="BM204" s="82"/>
      <c r="BN204" s="81">
        <v>0</v>
      </c>
      <c r="BO204" s="81">
        <v>0</v>
      </c>
      <c r="BP204" s="81">
        <v>1</v>
      </c>
      <c r="BQ204" s="81">
        <v>0</v>
      </c>
      <c r="BR204" s="81">
        <v>0</v>
      </c>
      <c r="BS204" s="81">
        <v>0</v>
      </c>
      <c r="BT204"/>
      <c r="BU204" s="80"/>
      <c r="BV204" s="80"/>
      <c r="BW204" s="80"/>
      <c r="BX204" s="80"/>
      <c r="BY204" s="80"/>
      <c r="BZ204" s="80"/>
      <c r="CA204" s="80"/>
      <c r="CB204" s="80"/>
      <c r="CC204" s="80"/>
    </row>
    <row r="205" spans="1:81">
      <c r="A205" s="80" t="s">
        <v>1948</v>
      </c>
      <c r="B205" s="80">
        <v>483</v>
      </c>
      <c r="C205" s="80">
        <v>7</v>
      </c>
      <c r="D205" s="80">
        <v>29</v>
      </c>
      <c r="E205" s="80">
        <v>2010</v>
      </c>
      <c r="F205" s="80" t="s">
        <v>86</v>
      </c>
      <c r="G205" s="80" t="s">
        <v>1941</v>
      </c>
      <c r="H205" s="80" t="s">
        <v>1942</v>
      </c>
      <c r="I205" s="177"/>
      <c r="J205" s="81">
        <v>28.561083566933149</v>
      </c>
      <c r="K205" s="81">
        <v>2.4159405038742912</v>
      </c>
      <c r="L205" s="81">
        <v>6.0716765361252474</v>
      </c>
      <c r="M205" s="81">
        <v>46.008986879124386</v>
      </c>
      <c r="N205" s="81">
        <v>53.197036301725312</v>
      </c>
      <c r="O205" s="81">
        <v>38.552907766539953</v>
      </c>
      <c r="P205" s="81">
        <v>32.495379019427126</v>
      </c>
      <c r="Q205" s="81">
        <v>2.0630059045676949</v>
      </c>
      <c r="R205" s="81">
        <v>0</v>
      </c>
      <c r="S205" s="81">
        <v>3.3534760986972643</v>
      </c>
      <c r="T205" s="82"/>
      <c r="U205" s="81">
        <v>4259638</v>
      </c>
      <c r="V205" s="81">
        <v>1128</v>
      </c>
      <c r="W205" s="81">
        <v>119</v>
      </c>
      <c r="X205" s="81">
        <v>9790</v>
      </c>
      <c r="Y205" s="81">
        <v>10967</v>
      </c>
      <c r="Z205" s="81">
        <v>19580</v>
      </c>
      <c r="AA205" s="81">
        <v>6377</v>
      </c>
      <c r="AB205" s="81">
        <v>33908</v>
      </c>
      <c r="AC205" s="81">
        <v>0</v>
      </c>
      <c r="AD205" s="81">
        <v>3.3534760986972643</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7.992</v>
      </c>
      <c r="BJ205" s="81">
        <v>0</v>
      </c>
      <c r="BK205" s="81">
        <v>0</v>
      </c>
      <c r="BL205" s="81">
        <v>0</v>
      </c>
      <c r="BM205" s="82"/>
      <c r="BN205" s="81">
        <v>0</v>
      </c>
      <c r="BO205" s="81">
        <v>0</v>
      </c>
      <c r="BP205" s="81">
        <v>1</v>
      </c>
      <c r="BQ205" s="81">
        <v>0</v>
      </c>
      <c r="BR205" s="81">
        <v>0</v>
      </c>
      <c r="BS205" s="81">
        <v>0</v>
      </c>
      <c r="BT205"/>
      <c r="BU205" s="80">
        <v>7.992</v>
      </c>
      <c r="BV205" s="80">
        <v>0</v>
      </c>
      <c r="BW205" s="80">
        <v>0</v>
      </c>
      <c r="BX205" s="80">
        <v>0</v>
      </c>
      <c r="BY205" s="80">
        <v>0</v>
      </c>
      <c r="BZ205" s="80">
        <v>0</v>
      </c>
      <c r="CA205" s="80">
        <v>0</v>
      </c>
      <c r="CB205" s="80">
        <v>0</v>
      </c>
      <c r="CC205" s="80">
        <v>0</v>
      </c>
    </row>
    <row r="206" spans="1:81">
      <c r="A206" s="80" t="s">
        <v>1949</v>
      </c>
      <c r="B206" s="80">
        <v>484</v>
      </c>
      <c r="C206" s="80">
        <v>8</v>
      </c>
      <c r="D206" s="80">
        <v>29</v>
      </c>
      <c r="E206" s="80">
        <v>2011</v>
      </c>
      <c r="F206" s="80" t="s">
        <v>87</v>
      </c>
      <c r="G206" s="80" t="s">
        <v>1941</v>
      </c>
      <c r="H206" s="80" t="s">
        <v>1942</v>
      </c>
      <c r="I206" s="177"/>
      <c r="J206" s="81">
        <v>29.294227877549769</v>
      </c>
      <c r="K206" s="81">
        <v>3.1035994771428648</v>
      </c>
      <c r="L206" s="81">
        <v>4.7979294080832933</v>
      </c>
      <c r="M206" s="81">
        <v>51.836298945851482</v>
      </c>
      <c r="N206" s="81">
        <v>61.90294940076582</v>
      </c>
      <c r="O206" s="81">
        <v>38.147487227412839</v>
      </c>
      <c r="P206" s="81">
        <v>31.269302838090979</v>
      </c>
      <c r="Q206" s="81">
        <v>2.3597458678030021</v>
      </c>
      <c r="R206" s="81">
        <v>0</v>
      </c>
      <c r="S206" s="81">
        <v>3.9554160330068804</v>
      </c>
      <c r="T206" s="82"/>
      <c r="U206" s="81">
        <v>4031846</v>
      </c>
      <c r="V206" s="81">
        <v>1128</v>
      </c>
      <c r="W206" s="81">
        <v>119</v>
      </c>
      <c r="X206" s="81">
        <v>9790</v>
      </c>
      <c r="Y206" s="81">
        <v>11026</v>
      </c>
      <c r="Z206" s="81">
        <v>19795</v>
      </c>
      <c r="AA206" s="81">
        <v>6319</v>
      </c>
      <c r="AB206" s="81">
        <v>33625</v>
      </c>
      <c r="AC206" s="81">
        <v>0</v>
      </c>
      <c r="AD206" s="81">
        <v>3.9554160330068804</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11.41</v>
      </c>
      <c r="BJ206" s="81">
        <v>0</v>
      </c>
      <c r="BK206" s="81">
        <v>0</v>
      </c>
      <c r="BL206" s="81">
        <v>0</v>
      </c>
      <c r="BM206" s="82"/>
      <c r="BN206" s="81">
        <v>0</v>
      </c>
      <c r="BO206" s="81">
        <v>0</v>
      </c>
      <c r="BP206" s="81">
        <v>2</v>
      </c>
      <c r="BQ206" s="81">
        <v>0</v>
      </c>
      <c r="BR206" s="81">
        <v>0</v>
      </c>
      <c r="BS206" s="81">
        <v>0</v>
      </c>
      <c r="BT206"/>
      <c r="BU206" s="80">
        <v>11.41</v>
      </c>
      <c r="BV206" s="80">
        <v>0</v>
      </c>
      <c r="BW206" s="80">
        <v>0</v>
      </c>
      <c r="BX206" s="80">
        <v>0</v>
      </c>
      <c r="BY206" s="80">
        <v>0</v>
      </c>
      <c r="BZ206" s="80">
        <v>0</v>
      </c>
      <c r="CA206" s="80">
        <v>0</v>
      </c>
      <c r="CB206" s="80">
        <v>0</v>
      </c>
      <c r="CC206" s="80">
        <v>0</v>
      </c>
    </row>
    <row r="207" spans="1:81">
      <c r="A207" s="80" t="s">
        <v>1950</v>
      </c>
      <c r="B207" s="80">
        <v>485</v>
      </c>
      <c r="C207" s="80">
        <v>9</v>
      </c>
      <c r="D207" s="80">
        <v>29</v>
      </c>
      <c r="E207" s="80">
        <v>2012</v>
      </c>
      <c r="F207" s="80" t="s">
        <v>88</v>
      </c>
      <c r="G207" s="80" t="s">
        <v>1941</v>
      </c>
      <c r="H207" s="80" t="s">
        <v>1942</v>
      </c>
      <c r="I207" s="177"/>
      <c r="J207" s="81">
        <v>38.329245297654268</v>
      </c>
      <c r="K207" s="81">
        <v>2.9130899010752831</v>
      </c>
      <c r="L207" s="81">
        <v>4.7257553602205125</v>
      </c>
      <c r="M207" s="81">
        <v>51.64573271910286</v>
      </c>
      <c r="N207" s="81">
        <v>62.269797409135165</v>
      </c>
      <c r="O207" s="81">
        <v>38.250721405126491</v>
      </c>
      <c r="P207" s="81">
        <v>30.989365104004023</v>
      </c>
      <c r="Q207" s="81">
        <v>2.5557252943066922</v>
      </c>
      <c r="R207" s="81">
        <v>0</v>
      </c>
      <c r="S207" s="81">
        <v>4.0332580909894329</v>
      </c>
      <c r="T207" s="82"/>
      <c r="U207" s="81">
        <v>4651625</v>
      </c>
      <c r="V207" s="81">
        <v>1128</v>
      </c>
      <c r="W207" s="81">
        <v>119</v>
      </c>
      <c r="X207" s="81">
        <v>9790</v>
      </c>
      <c r="Y207" s="81">
        <v>11125</v>
      </c>
      <c r="Z207" s="81">
        <v>20006</v>
      </c>
      <c r="AA207" s="81">
        <v>6227</v>
      </c>
      <c r="AB207" s="81">
        <v>33519</v>
      </c>
      <c r="AC207" s="81">
        <v>0</v>
      </c>
      <c r="AD207" s="81">
        <v>4.0332580909894329</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12.603999999999999</v>
      </c>
      <c r="BJ207" s="81">
        <v>0</v>
      </c>
      <c r="BK207" s="81">
        <v>0</v>
      </c>
      <c r="BL207" s="81">
        <v>0</v>
      </c>
      <c r="BM207" s="82"/>
      <c r="BN207" s="81">
        <v>0</v>
      </c>
      <c r="BO207" s="81">
        <v>0</v>
      </c>
      <c r="BP207" s="81">
        <v>2</v>
      </c>
      <c r="BQ207" s="81">
        <v>0</v>
      </c>
      <c r="BR207" s="81">
        <v>0</v>
      </c>
      <c r="BS207" s="81">
        <v>0</v>
      </c>
      <c r="BT207"/>
      <c r="BU207" s="80">
        <v>12.603999999999999</v>
      </c>
      <c r="BV207" s="80">
        <v>0</v>
      </c>
      <c r="BW207" s="80">
        <v>0</v>
      </c>
      <c r="BX207" s="80">
        <v>0</v>
      </c>
      <c r="BY207" s="80">
        <v>0</v>
      </c>
      <c r="BZ207" s="80">
        <v>0</v>
      </c>
      <c r="CA207" s="80">
        <v>0</v>
      </c>
      <c r="CB207" s="80">
        <v>0</v>
      </c>
      <c r="CC207" s="80">
        <v>0</v>
      </c>
    </row>
    <row r="208" spans="1:81">
      <c r="A208" s="80" t="s">
        <v>1951</v>
      </c>
      <c r="B208" s="80">
        <v>486</v>
      </c>
      <c r="C208" s="80">
        <v>10</v>
      </c>
      <c r="D208" s="80">
        <v>29</v>
      </c>
      <c r="E208" s="80">
        <v>2013</v>
      </c>
      <c r="F208" s="80" t="s">
        <v>89</v>
      </c>
      <c r="G208" s="80" t="s">
        <v>1941</v>
      </c>
      <c r="H208" s="80" t="s">
        <v>1942</v>
      </c>
      <c r="I208" s="177"/>
      <c r="J208" s="81">
        <v>37.124408519310727</v>
      </c>
      <c r="K208" s="81">
        <v>2.5127096889022273</v>
      </c>
      <c r="L208" s="81">
        <v>4.3170372822851757</v>
      </c>
      <c r="M208" s="81">
        <v>49.541301680661164</v>
      </c>
      <c r="N208" s="81">
        <v>65.814546842981031</v>
      </c>
      <c r="O208" s="81">
        <v>36.947163703504117</v>
      </c>
      <c r="P208" s="81">
        <v>31.001227061087004</v>
      </c>
      <c r="Q208" s="81">
        <v>2.5804486410132985</v>
      </c>
      <c r="R208" s="81">
        <v>0</v>
      </c>
      <c r="S208" s="81">
        <v>3.3382048720729305</v>
      </c>
      <c r="T208" s="82"/>
      <c r="U208" s="81">
        <v>4417985</v>
      </c>
      <c r="V208" s="81">
        <v>1128</v>
      </c>
      <c r="W208" s="81">
        <v>119</v>
      </c>
      <c r="X208" s="81">
        <v>9790</v>
      </c>
      <c r="Y208" s="81">
        <v>11162</v>
      </c>
      <c r="Z208" s="81">
        <v>20187</v>
      </c>
      <c r="AA208" s="81">
        <v>6206</v>
      </c>
      <c r="AB208" s="81">
        <v>33358</v>
      </c>
      <c r="AC208" s="81">
        <v>0</v>
      </c>
      <c r="AD208" s="81">
        <v>3.3382048720729305</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13.507</v>
      </c>
      <c r="BJ208" s="81">
        <v>0</v>
      </c>
      <c r="BK208" s="81">
        <v>0</v>
      </c>
      <c r="BL208" s="81">
        <v>0</v>
      </c>
      <c r="BM208" s="82"/>
      <c r="BN208" s="81">
        <v>0</v>
      </c>
      <c r="BO208" s="81">
        <v>0</v>
      </c>
      <c r="BP208" s="81">
        <v>2</v>
      </c>
      <c r="BQ208" s="81">
        <v>0</v>
      </c>
      <c r="BR208" s="81">
        <v>0</v>
      </c>
      <c r="BS208" s="81">
        <v>0</v>
      </c>
      <c r="BT208"/>
      <c r="BU208" s="80">
        <v>13.507</v>
      </c>
      <c r="BV208" s="80">
        <v>0</v>
      </c>
      <c r="BW208" s="80">
        <v>0</v>
      </c>
      <c r="BX208" s="80">
        <v>0</v>
      </c>
      <c r="BY208" s="80">
        <v>0</v>
      </c>
      <c r="BZ208" s="80">
        <v>0</v>
      </c>
      <c r="CA208" s="80">
        <v>0</v>
      </c>
      <c r="CB208" s="80">
        <v>0</v>
      </c>
      <c r="CC208" s="80">
        <v>0</v>
      </c>
    </row>
    <row r="209" spans="1:81">
      <c r="A209" s="80" t="s">
        <v>1952</v>
      </c>
      <c r="B209" s="80">
        <v>487</v>
      </c>
      <c r="C209" s="80">
        <v>11</v>
      </c>
      <c r="D209" s="80">
        <v>29</v>
      </c>
      <c r="E209" s="80">
        <v>2014</v>
      </c>
      <c r="F209" s="80" t="s">
        <v>90</v>
      </c>
      <c r="G209" s="80" t="s">
        <v>1941</v>
      </c>
      <c r="H209" s="80" t="s">
        <v>1942</v>
      </c>
      <c r="I209" s="177"/>
      <c r="J209" s="81">
        <v>32.759239229295304</v>
      </c>
      <c r="K209" s="81">
        <v>2.2063717835297969</v>
      </c>
      <c r="L209" s="81">
        <v>3.6057638135435619</v>
      </c>
      <c r="M209" s="81">
        <v>48.558275314577685</v>
      </c>
      <c r="N209" s="81">
        <v>57.544155171982801</v>
      </c>
      <c r="O209" s="81">
        <v>35.356794516190604</v>
      </c>
      <c r="P209" s="81">
        <v>30.590033743996518</v>
      </c>
      <c r="Q209" s="81">
        <v>2.4462102503824497</v>
      </c>
      <c r="R209" s="81">
        <v>0</v>
      </c>
      <c r="S209" s="81">
        <v>2.9938891227287505</v>
      </c>
      <c r="T209" s="82"/>
      <c r="U209" s="81">
        <v>4667886</v>
      </c>
      <c r="V209" s="81">
        <v>905</v>
      </c>
      <c r="W209" s="81">
        <v>82</v>
      </c>
      <c r="X209" s="81">
        <v>9538</v>
      </c>
      <c r="Y209" s="81">
        <v>11181</v>
      </c>
      <c r="Z209" s="81">
        <v>20346</v>
      </c>
      <c r="AA209" s="81">
        <v>6092</v>
      </c>
      <c r="AB209" s="81">
        <v>32959</v>
      </c>
      <c r="AC209" s="81">
        <v>0</v>
      </c>
      <c r="AD209" s="81">
        <v>2.9938891227287505</v>
      </c>
      <c r="AE209" s="82"/>
      <c r="AF209" s="81">
        <v>44724826.761987358</v>
      </c>
      <c r="AG209" s="81">
        <v>1724738.0745721944</v>
      </c>
      <c r="AH209" s="81">
        <v>872114.02598417737</v>
      </c>
      <c r="AI209" s="81">
        <v>56672759.79703439</v>
      </c>
      <c r="AJ209" s="81">
        <v>66592711.021572724</v>
      </c>
      <c r="AK209" s="81">
        <v>0</v>
      </c>
      <c r="AL209" s="81">
        <v>0</v>
      </c>
      <c r="AM209" s="81">
        <v>4524778.1865778854</v>
      </c>
      <c r="AN209" s="81">
        <v>0</v>
      </c>
      <c r="AO209" s="81">
        <v>0</v>
      </c>
      <c r="AP209" s="82"/>
      <c r="AQ209" s="81">
        <v>245</v>
      </c>
      <c r="AR209" s="81">
        <v>23</v>
      </c>
      <c r="AS209" s="81">
        <v>0</v>
      </c>
      <c r="AT209" s="81">
        <v>0</v>
      </c>
      <c r="AU209" s="81">
        <v>0</v>
      </c>
      <c r="AV209" s="81">
        <v>0</v>
      </c>
      <c r="AW209" s="81" t="s">
        <v>564</v>
      </c>
      <c r="AX209" s="82"/>
      <c r="AY209" s="81">
        <v>1023.8</v>
      </c>
      <c r="AZ209" s="81">
        <v>2321</v>
      </c>
      <c r="BA209" s="81">
        <v>0</v>
      </c>
      <c r="BB209" s="81">
        <v>0</v>
      </c>
      <c r="BC209" s="81">
        <v>0</v>
      </c>
      <c r="BD209" s="81">
        <v>0</v>
      </c>
      <c r="BE209" s="81" t="s">
        <v>564</v>
      </c>
      <c r="BF209" s="82"/>
      <c r="BG209" s="81">
        <v>0</v>
      </c>
      <c r="BH209" s="81">
        <v>0</v>
      </c>
      <c r="BI209" s="81">
        <v>11.757</v>
      </c>
      <c r="BJ209" s="81">
        <v>0</v>
      </c>
      <c r="BK209" s="81">
        <v>0</v>
      </c>
      <c r="BL209" s="81">
        <v>0</v>
      </c>
      <c r="BM209" s="82"/>
      <c r="BN209" s="81">
        <v>0</v>
      </c>
      <c r="BO209" s="81">
        <v>0</v>
      </c>
      <c r="BP209" s="81">
        <v>2</v>
      </c>
      <c r="BQ209" s="81">
        <v>0</v>
      </c>
      <c r="BR209" s="81">
        <v>0</v>
      </c>
      <c r="BS209" s="81">
        <v>0</v>
      </c>
      <c r="BT209"/>
      <c r="BU209" s="80">
        <v>11.757</v>
      </c>
      <c r="BV209" s="80">
        <v>0</v>
      </c>
      <c r="BW209" s="80">
        <v>0</v>
      </c>
      <c r="BX209" s="80">
        <v>0</v>
      </c>
      <c r="BY209" s="80">
        <v>0</v>
      </c>
      <c r="BZ209" s="80">
        <v>0</v>
      </c>
      <c r="CA209" s="80">
        <v>0</v>
      </c>
      <c r="CB209" s="80">
        <v>0</v>
      </c>
      <c r="CC209" s="80">
        <v>0</v>
      </c>
    </row>
    <row r="210" spans="1:81">
      <c r="A210" s="80" t="s">
        <v>1953</v>
      </c>
      <c r="B210" s="80">
        <v>488</v>
      </c>
      <c r="C210" s="80">
        <v>12</v>
      </c>
      <c r="D210" s="80">
        <v>29</v>
      </c>
      <c r="E210" s="80">
        <v>2015</v>
      </c>
      <c r="F210" s="80" t="s">
        <v>91</v>
      </c>
      <c r="G210" s="80" t="s">
        <v>1941</v>
      </c>
      <c r="H210" s="80" t="s">
        <v>1942</v>
      </c>
      <c r="I210" s="177"/>
      <c r="J210" s="81">
        <v>35.673290333328438</v>
      </c>
      <c r="K210" s="81">
        <v>2.2337746314295965</v>
      </c>
      <c r="L210" s="81">
        <v>3.6668329529135417</v>
      </c>
      <c r="M210" s="81">
        <v>49.693103663622928</v>
      </c>
      <c r="N210" s="81">
        <v>51.679614838087709</v>
      </c>
      <c r="O210" s="81">
        <v>35.02799702724338</v>
      </c>
      <c r="P210" s="81">
        <v>30.287458263759781</v>
      </c>
      <c r="Q210" s="81">
        <v>2.3620225237843777</v>
      </c>
      <c r="R210" s="81">
        <v>0</v>
      </c>
      <c r="S210" s="81">
        <v>4.2627248394550872</v>
      </c>
      <c r="T210" s="82"/>
      <c r="U210" s="81">
        <v>4995896</v>
      </c>
      <c r="V210" s="81">
        <v>905</v>
      </c>
      <c r="W210" s="81">
        <v>82</v>
      </c>
      <c r="X210" s="81">
        <v>9538</v>
      </c>
      <c r="Y210" s="81">
        <v>11178</v>
      </c>
      <c r="Z210" s="81">
        <v>20351</v>
      </c>
      <c r="AA210" s="81">
        <v>6027</v>
      </c>
      <c r="AB210" s="81">
        <v>32509</v>
      </c>
      <c r="AC210" s="81">
        <v>0</v>
      </c>
      <c r="AD210" s="81">
        <v>4.2627248394550872</v>
      </c>
      <c r="AE210" s="82"/>
      <c r="AF210" s="81">
        <v>49726803.744270623</v>
      </c>
      <c r="AG210" s="81">
        <v>1612017.9231979484</v>
      </c>
      <c r="AH210" s="81">
        <v>724746.68199921516</v>
      </c>
      <c r="AI210" s="81">
        <v>63930893.054774478</v>
      </c>
      <c r="AJ210" s="81">
        <v>62384174.542053781</v>
      </c>
      <c r="AK210" s="81">
        <v>0</v>
      </c>
      <c r="AL210" s="81">
        <v>0</v>
      </c>
      <c r="AM210" s="81">
        <v>4455222.0798739772</v>
      </c>
      <c r="AN210" s="81">
        <v>0</v>
      </c>
      <c r="AO210" s="81">
        <v>0</v>
      </c>
      <c r="AP210" s="82"/>
      <c r="AQ210" s="81">
        <v>276</v>
      </c>
      <c r="AR210" s="81">
        <v>28</v>
      </c>
      <c r="AS210" s="81">
        <v>0</v>
      </c>
      <c r="AT210" s="81">
        <v>0</v>
      </c>
      <c r="AU210" s="81">
        <v>0</v>
      </c>
      <c r="AV210" s="81">
        <v>0</v>
      </c>
      <c r="AW210" s="81" t="s">
        <v>564</v>
      </c>
      <c r="AX210" s="82"/>
      <c r="AY210" s="81">
        <v>1179</v>
      </c>
      <c r="AZ210" s="81">
        <v>2421.6999999999998</v>
      </c>
      <c r="BA210" s="81">
        <v>0</v>
      </c>
      <c r="BB210" s="81">
        <v>0</v>
      </c>
      <c r="BC210" s="81">
        <v>0</v>
      </c>
      <c r="BD210" s="81">
        <v>0</v>
      </c>
      <c r="BE210" s="81" t="s">
        <v>564</v>
      </c>
      <c r="BF210" s="82"/>
      <c r="BG210" s="81">
        <v>0</v>
      </c>
      <c r="BH210" s="81">
        <v>0</v>
      </c>
      <c r="BI210" s="81">
        <v>11.568</v>
      </c>
      <c r="BJ210" s="81">
        <v>0</v>
      </c>
      <c r="BK210" s="81">
        <v>0</v>
      </c>
      <c r="BL210" s="81">
        <v>0</v>
      </c>
      <c r="BM210" s="82"/>
      <c r="BN210" s="81">
        <v>0</v>
      </c>
      <c r="BO210" s="81">
        <v>0</v>
      </c>
      <c r="BP210" s="81">
        <v>2</v>
      </c>
      <c r="BQ210" s="81">
        <v>0</v>
      </c>
      <c r="BR210" s="81">
        <v>0</v>
      </c>
      <c r="BS210" s="81">
        <v>0</v>
      </c>
      <c r="BT210"/>
      <c r="BU210" s="80">
        <v>11.568</v>
      </c>
      <c r="BV210" s="80">
        <v>0</v>
      </c>
      <c r="BW210" s="80">
        <v>0</v>
      </c>
      <c r="BX210" s="80">
        <v>0</v>
      </c>
      <c r="BY210" s="80">
        <v>0</v>
      </c>
      <c r="BZ210" s="80">
        <v>0</v>
      </c>
      <c r="CA210" s="80">
        <v>0</v>
      </c>
      <c r="CB210" s="80">
        <v>0</v>
      </c>
      <c r="CC210" s="80">
        <v>0</v>
      </c>
    </row>
    <row r="211" spans="1:81">
      <c r="A211" s="80" t="s">
        <v>1954</v>
      </c>
      <c r="B211" s="80">
        <v>489</v>
      </c>
      <c r="C211" s="80">
        <v>13</v>
      </c>
      <c r="D211" s="80">
        <v>29</v>
      </c>
      <c r="E211" s="80">
        <v>2016</v>
      </c>
      <c r="F211" s="80" t="s">
        <v>92</v>
      </c>
      <c r="G211" s="80" t="s">
        <v>1941</v>
      </c>
      <c r="H211" s="80" t="s">
        <v>1942</v>
      </c>
      <c r="I211" s="177"/>
      <c r="J211" s="81">
        <v>36.80427510772784</v>
      </c>
      <c r="K211" s="81">
        <v>2.2307788860425326</v>
      </c>
      <c r="L211" s="81">
        <v>4.2809199890575638</v>
      </c>
      <c r="M211" s="81">
        <v>42.307906674102412</v>
      </c>
      <c r="N211" s="81">
        <v>51.574901959528233</v>
      </c>
      <c r="O211" s="81">
        <v>34.869582206529728</v>
      </c>
      <c r="P211" s="81">
        <v>30.352435922077305</v>
      </c>
      <c r="Q211" s="81">
        <v>2.2731505523385835</v>
      </c>
      <c r="R211" s="81">
        <v>0</v>
      </c>
      <c r="S211" s="81">
        <v>4.1266975548527514</v>
      </c>
      <c r="T211" s="82"/>
      <c r="U211" s="81">
        <v>5476828</v>
      </c>
      <c r="V211" s="81">
        <v>905</v>
      </c>
      <c r="W211" s="81">
        <v>82</v>
      </c>
      <c r="X211" s="81">
        <v>9538</v>
      </c>
      <c r="Y211" s="81">
        <v>11214</v>
      </c>
      <c r="Z211" s="81">
        <v>20508</v>
      </c>
      <c r="AA211" s="81">
        <v>6247</v>
      </c>
      <c r="AB211" s="81">
        <v>32183</v>
      </c>
      <c r="AC211" s="81">
        <v>0</v>
      </c>
      <c r="AD211" s="81">
        <v>4.1266975548527514</v>
      </c>
      <c r="AE211" s="82"/>
      <c r="AF211" s="81">
        <v>51295430.096471541</v>
      </c>
      <c r="AG211" s="81">
        <v>1561083.1987868119</v>
      </c>
      <c r="AH211" s="81">
        <v>644288.53811967897</v>
      </c>
      <c r="AI211" s="81">
        <v>59288987.224926889</v>
      </c>
      <c r="AJ211" s="81">
        <v>56209426.051256321</v>
      </c>
      <c r="AK211" s="81">
        <v>0</v>
      </c>
      <c r="AL211" s="81">
        <v>0</v>
      </c>
      <c r="AM211" s="81">
        <v>4413971.7082132585</v>
      </c>
      <c r="AN211" s="81">
        <v>0</v>
      </c>
      <c r="AO211" s="81">
        <v>0</v>
      </c>
      <c r="AP211" s="82"/>
      <c r="AQ211" s="81">
        <v>295</v>
      </c>
      <c r="AR211" s="81">
        <v>32</v>
      </c>
      <c r="AS211" s="81">
        <v>0</v>
      </c>
      <c r="AT211" s="81">
        <v>0</v>
      </c>
      <c r="AU211" s="81">
        <v>0</v>
      </c>
      <c r="AV211" s="81">
        <v>0</v>
      </c>
      <c r="AW211" s="81" t="s">
        <v>564</v>
      </c>
      <c r="AX211" s="82"/>
      <c r="AY211" s="81">
        <v>1298.4000000000001</v>
      </c>
      <c r="AZ211" s="81">
        <v>2513.6999999999998</v>
      </c>
      <c r="BA211" s="81">
        <v>0</v>
      </c>
      <c r="BB211" s="81">
        <v>0</v>
      </c>
      <c r="BC211" s="81">
        <v>0</v>
      </c>
      <c r="BD211" s="81">
        <v>0</v>
      </c>
      <c r="BE211" s="81" t="s">
        <v>564</v>
      </c>
      <c r="BF211" s="82"/>
      <c r="BG211" s="81">
        <v>0</v>
      </c>
      <c r="BH211" s="81">
        <v>0</v>
      </c>
      <c r="BI211" s="81">
        <v>12.192</v>
      </c>
      <c r="BJ211" s="81">
        <v>0</v>
      </c>
      <c r="BK211" s="81">
        <v>0</v>
      </c>
      <c r="BL211" s="81">
        <v>0</v>
      </c>
      <c r="BM211" s="82"/>
      <c r="BN211" s="81">
        <v>0</v>
      </c>
      <c r="BO211" s="81">
        <v>0</v>
      </c>
      <c r="BP211" s="81">
        <v>2</v>
      </c>
      <c r="BQ211" s="81">
        <v>0</v>
      </c>
      <c r="BR211" s="81">
        <v>0</v>
      </c>
      <c r="BS211" s="81">
        <v>0</v>
      </c>
      <c r="BT211"/>
      <c r="BU211" s="80">
        <v>12.192</v>
      </c>
      <c r="BV211" s="80">
        <v>0</v>
      </c>
      <c r="BW211" s="80">
        <v>0</v>
      </c>
      <c r="BX211" s="80">
        <v>0</v>
      </c>
      <c r="BY211" s="80">
        <v>0</v>
      </c>
      <c r="BZ211" s="80">
        <v>0</v>
      </c>
      <c r="CA211" s="80">
        <v>0</v>
      </c>
      <c r="CB211" s="80">
        <v>0</v>
      </c>
      <c r="CC211" s="80">
        <v>0</v>
      </c>
    </row>
    <row r="212" spans="1:81">
      <c r="A212" s="80" t="s">
        <v>1955</v>
      </c>
      <c r="B212" s="80">
        <v>490</v>
      </c>
      <c r="C212" s="80">
        <v>14</v>
      </c>
      <c r="D212" s="80">
        <v>29</v>
      </c>
      <c r="E212" s="80">
        <v>2017</v>
      </c>
      <c r="F212" s="80" t="s">
        <v>71</v>
      </c>
      <c r="G212" s="80" t="s">
        <v>1941</v>
      </c>
      <c r="H212" s="80" t="s">
        <v>1942</v>
      </c>
      <c r="I212" s="177"/>
      <c r="J212" s="81">
        <v>31.773726091011497</v>
      </c>
      <c r="K212" s="81">
        <v>2.1439422206246754</v>
      </c>
      <c r="L212" s="81">
        <v>3.802157793918238</v>
      </c>
      <c r="M212" s="81">
        <v>36.536534124745828</v>
      </c>
      <c r="N212" s="81">
        <v>54.866731207816485</v>
      </c>
      <c r="O212" s="81">
        <v>34.380875965812706</v>
      </c>
      <c r="P212" s="81">
        <v>30.015325769006271</v>
      </c>
      <c r="Q212" s="81">
        <v>2.17346356641634</v>
      </c>
      <c r="R212" s="81">
        <v>0</v>
      </c>
      <c r="S212" s="81">
        <v>5.234313537360201</v>
      </c>
      <c r="T212" s="82"/>
      <c r="U212" s="81">
        <v>5452588</v>
      </c>
      <c r="V212" s="81">
        <v>905</v>
      </c>
      <c r="W212" s="81">
        <v>82</v>
      </c>
      <c r="X212" s="81">
        <v>9538</v>
      </c>
      <c r="Y212" s="81">
        <v>11270</v>
      </c>
      <c r="Z212" s="81">
        <v>20556</v>
      </c>
      <c r="AA212" s="81">
        <v>6217</v>
      </c>
      <c r="AB212" s="81">
        <v>31822</v>
      </c>
      <c r="AC212" s="81">
        <v>0</v>
      </c>
      <c r="AD212" s="81">
        <v>5.234313537360201</v>
      </c>
      <c r="AE212" s="82"/>
      <c r="AF212" s="81">
        <v>45787987.021791801</v>
      </c>
      <c r="AG212" s="81">
        <v>1529759.5153402251</v>
      </c>
      <c r="AH212" s="81">
        <v>767806.62942715781</v>
      </c>
      <c r="AI212" s="81">
        <v>53616026.030016623</v>
      </c>
      <c r="AJ212" s="81">
        <v>64037547.578783788</v>
      </c>
      <c r="AK212" s="81">
        <v>0</v>
      </c>
      <c r="AL212" s="81">
        <v>0</v>
      </c>
      <c r="AM212" s="81">
        <v>4371288.9245865047</v>
      </c>
      <c r="AN212" s="81">
        <v>0</v>
      </c>
      <c r="AO212" s="81">
        <v>0</v>
      </c>
      <c r="AP212" s="82"/>
      <c r="AQ212" s="81">
        <v>311</v>
      </c>
      <c r="AR212" s="81">
        <v>34</v>
      </c>
      <c r="AS212" s="81">
        <v>0</v>
      </c>
      <c r="AT212" s="81">
        <v>0</v>
      </c>
      <c r="AU212" s="81">
        <v>0</v>
      </c>
      <c r="AV212" s="81">
        <v>0</v>
      </c>
      <c r="AW212" s="81" t="s">
        <v>564</v>
      </c>
      <c r="AX212" s="82"/>
      <c r="AY212" s="81">
        <v>1389</v>
      </c>
      <c r="AZ212" s="81">
        <v>2541.1999999999998</v>
      </c>
      <c r="BA212" s="81">
        <v>0</v>
      </c>
      <c r="BB212" s="81">
        <v>0</v>
      </c>
      <c r="BC212" s="81">
        <v>0</v>
      </c>
      <c r="BD212" s="81">
        <v>0</v>
      </c>
      <c r="BE212" s="81" t="s">
        <v>564</v>
      </c>
      <c r="BF212" s="82"/>
      <c r="BG212" s="81">
        <v>0</v>
      </c>
      <c r="BH212" s="81">
        <v>0</v>
      </c>
      <c r="BI212" s="81">
        <v>13.085000000000001</v>
      </c>
      <c r="BJ212" s="81">
        <v>0</v>
      </c>
      <c r="BK212" s="81">
        <v>0</v>
      </c>
      <c r="BL212" s="81">
        <v>0</v>
      </c>
      <c r="BM212" s="82"/>
      <c r="BN212" s="81">
        <v>0</v>
      </c>
      <c r="BO212" s="81">
        <v>0</v>
      </c>
      <c r="BP212" s="81">
        <v>2</v>
      </c>
      <c r="BQ212" s="81">
        <v>0</v>
      </c>
      <c r="BR212" s="81">
        <v>0</v>
      </c>
      <c r="BS212" s="81">
        <v>0</v>
      </c>
      <c r="BT212"/>
      <c r="BU212" s="80">
        <v>13.085000000000001</v>
      </c>
      <c r="BV212" s="80">
        <v>0</v>
      </c>
      <c r="BW212" s="80">
        <v>0</v>
      </c>
      <c r="BX212" s="80">
        <v>0</v>
      </c>
      <c r="BY212" s="80">
        <v>0</v>
      </c>
      <c r="BZ212" s="80">
        <v>0</v>
      </c>
      <c r="CA212" s="80">
        <v>0</v>
      </c>
      <c r="CB212" s="80">
        <v>0</v>
      </c>
      <c r="CC212" s="80">
        <v>0</v>
      </c>
    </row>
    <row r="213" spans="1:81">
      <c r="A213" s="80" t="s">
        <v>1956</v>
      </c>
      <c r="B213" s="80">
        <v>491</v>
      </c>
      <c r="C213" s="80">
        <v>15</v>
      </c>
      <c r="D213" s="80">
        <v>29</v>
      </c>
      <c r="E213" s="80">
        <v>2018</v>
      </c>
      <c r="F213" s="80" t="s">
        <v>93</v>
      </c>
      <c r="G213" s="80" t="s">
        <v>1941</v>
      </c>
      <c r="H213" s="80" t="s">
        <v>1942</v>
      </c>
      <c r="I213" s="177"/>
      <c r="J213" s="81">
        <v>33.908684190699702</v>
      </c>
      <c r="K213" s="81">
        <v>2.0355852832214656</v>
      </c>
      <c r="L213" s="81">
        <v>3.5085930983846239</v>
      </c>
      <c r="M213" s="81">
        <v>36.91496103233596</v>
      </c>
      <c r="N213" s="81">
        <v>49.702592134790898</v>
      </c>
      <c r="O213" s="81">
        <v>33.680777265755339</v>
      </c>
      <c r="P213" s="81">
        <v>29.463212178031664</v>
      </c>
      <c r="Q213" s="81">
        <v>1.9988647075423172</v>
      </c>
      <c r="R213" s="81">
        <v>0</v>
      </c>
      <c r="S213" s="81">
        <v>5.2253771313545396</v>
      </c>
      <c r="T213" s="82"/>
      <c r="U213" s="81">
        <v>5528298</v>
      </c>
      <c r="V213" s="81">
        <v>905</v>
      </c>
      <c r="W213" s="81">
        <v>82</v>
      </c>
      <c r="X213" s="81">
        <v>9538</v>
      </c>
      <c r="Y213" s="81">
        <v>11333</v>
      </c>
      <c r="Z213" s="81">
        <v>20523</v>
      </c>
      <c r="AA213" s="81">
        <v>6164</v>
      </c>
      <c r="AB213" s="81">
        <v>31538</v>
      </c>
      <c r="AC213" s="81">
        <v>0</v>
      </c>
      <c r="AD213" s="81">
        <v>5.2253771313545396</v>
      </c>
      <c r="AE213" s="82"/>
      <c r="AF213" s="81">
        <v>48541130.27556847</v>
      </c>
      <c r="AG213" s="81">
        <v>1359590.793029851</v>
      </c>
      <c r="AH213" s="81">
        <v>728563.90228528983</v>
      </c>
      <c r="AI213" s="81">
        <v>53042614.55405277</v>
      </c>
      <c r="AJ213" s="81">
        <v>60501165.769738808</v>
      </c>
      <c r="AK213" s="81">
        <v>0</v>
      </c>
      <c r="AL213" s="81">
        <v>0</v>
      </c>
      <c r="AM213" s="81">
        <v>4341240.7296239818</v>
      </c>
      <c r="AN213" s="81">
        <v>0</v>
      </c>
      <c r="AO213" s="81">
        <v>0</v>
      </c>
      <c r="AP213" s="82"/>
      <c r="AQ213" s="81">
        <v>333</v>
      </c>
      <c r="AR213" s="81">
        <v>35</v>
      </c>
      <c r="AS213" s="81">
        <v>0</v>
      </c>
      <c r="AT213" s="81">
        <v>0</v>
      </c>
      <c r="AU213" s="81">
        <v>0</v>
      </c>
      <c r="AV213" s="81">
        <v>0</v>
      </c>
      <c r="AW213" s="81" t="s">
        <v>564</v>
      </c>
      <c r="AX213" s="82"/>
      <c r="AY213" s="81">
        <v>1513.7</v>
      </c>
      <c r="AZ213" s="81">
        <v>4531</v>
      </c>
      <c r="BA213" s="81">
        <v>0</v>
      </c>
      <c r="BB213" s="81">
        <v>0</v>
      </c>
      <c r="BC213" s="81">
        <v>0</v>
      </c>
      <c r="BD213" s="81">
        <v>0</v>
      </c>
      <c r="BE213" s="81" t="s">
        <v>564</v>
      </c>
      <c r="BF213" s="82"/>
      <c r="BG213" s="81">
        <v>0</v>
      </c>
      <c r="BH213" s="81">
        <v>0</v>
      </c>
      <c r="BI213" s="81">
        <v>13.246</v>
      </c>
      <c r="BJ213" s="81">
        <v>0</v>
      </c>
      <c r="BK213" s="81">
        <v>0</v>
      </c>
      <c r="BL213" s="81">
        <v>0</v>
      </c>
      <c r="BM213" s="82"/>
      <c r="BN213" s="81">
        <v>0</v>
      </c>
      <c r="BO213" s="81">
        <v>0</v>
      </c>
      <c r="BP213" s="81">
        <v>2</v>
      </c>
      <c r="BQ213" s="81">
        <v>0</v>
      </c>
      <c r="BR213" s="81">
        <v>0</v>
      </c>
      <c r="BS213" s="81">
        <v>0</v>
      </c>
      <c r="BT213"/>
      <c r="BU213" s="80">
        <v>13.246</v>
      </c>
      <c r="BV213" s="80">
        <v>0</v>
      </c>
      <c r="BW213" s="80">
        <v>0</v>
      </c>
      <c r="BX213" s="80">
        <v>0</v>
      </c>
      <c r="BY213" s="80">
        <v>0</v>
      </c>
      <c r="BZ213" s="80">
        <v>0</v>
      </c>
      <c r="CA213" s="80">
        <v>0</v>
      </c>
      <c r="CB213" s="80">
        <v>0</v>
      </c>
      <c r="CC213" s="80">
        <v>0</v>
      </c>
    </row>
    <row r="214" spans="1:81">
      <c r="A214" s="80" t="s">
        <v>1957</v>
      </c>
      <c r="B214" s="80">
        <v>492</v>
      </c>
      <c r="C214" s="80">
        <v>16</v>
      </c>
      <c r="D214" s="80">
        <v>29</v>
      </c>
      <c r="E214" s="80">
        <v>2019</v>
      </c>
      <c r="F214" s="80" t="s">
        <v>73</v>
      </c>
      <c r="G214" s="80" t="s">
        <v>1941</v>
      </c>
      <c r="H214" s="80" t="s">
        <v>1942</v>
      </c>
      <c r="I214" s="177"/>
      <c r="J214" s="81">
        <v>30.691318855093069</v>
      </c>
      <c r="K214" s="81">
        <v>1.8825458246074609</v>
      </c>
      <c r="L214" s="81">
        <v>3.5441775012461036</v>
      </c>
      <c r="M214" s="81">
        <v>36.199357422441679</v>
      </c>
      <c r="N214" s="81">
        <v>47.968596140236677</v>
      </c>
      <c r="O214" s="81">
        <v>32.691309776959159</v>
      </c>
      <c r="P214" s="81">
        <v>28.067238559943032</v>
      </c>
      <c r="Q214" s="81">
        <v>1.9222288060326596</v>
      </c>
      <c r="R214" s="81">
        <v>0</v>
      </c>
      <c r="S214" s="81">
        <v>4.8704260740477459</v>
      </c>
      <c r="T214" s="82"/>
      <c r="U214" s="81">
        <v>5727435</v>
      </c>
      <c r="V214" s="81">
        <v>905</v>
      </c>
      <c r="W214" s="81">
        <v>82</v>
      </c>
      <c r="X214" s="81">
        <v>9538</v>
      </c>
      <c r="Y214" s="81">
        <v>11381</v>
      </c>
      <c r="Z214" s="81">
        <v>20467</v>
      </c>
      <c r="AA214" s="81">
        <v>5828</v>
      </c>
      <c r="AB214" s="81">
        <v>31150</v>
      </c>
      <c r="AC214" s="81">
        <v>0</v>
      </c>
      <c r="AD214" s="81">
        <v>4.8704260740477459</v>
      </c>
      <c r="AE214" s="82"/>
      <c r="AF214" s="81">
        <v>44286581.617996342</v>
      </c>
      <c r="AG214" s="81">
        <v>1315300.895302885</v>
      </c>
      <c r="AH214" s="81">
        <v>774110.92401867069</v>
      </c>
      <c r="AI214" s="81">
        <v>53626517.800825119</v>
      </c>
      <c r="AJ214" s="81">
        <v>59002230.309411854</v>
      </c>
      <c r="AK214" s="81">
        <v>0</v>
      </c>
      <c r="AL214" s="81">
        <v>0</v>
      </c>
      <c r="AM214" s="81">
        <v>4242395.5029255496</v>
      </c>
      <c r="AN214" s="81">
        <v>0</v>
      </c>
      <c r="AO214" s="81">
        <v>0</v>
      </c>
      <c r="AP214" s="82"/>
      <c r="AQ214" s="81">
        <v>357</v>
      </c>
      <c r="AR214" s="81">
        <v>40</v>
      </c>
      <c r="AS214" s="81">
        <v>0</v>
      </c>
      <c r="AT214" s="81">
        <v>0</v>
      </c>
      <c r="AU214" s="81">
        <v>0</v>
      </c>
      <c r="AV214" s="81">
        <v>0</v>
      </c>
      <c r="AW214" s="81" t="s">
        <v>564</v>
      </c>
      <c r="AX214" s="82"/>
      <c r="AY214" s="81">
        <v>1639.3</v>
      </c>
      <c r="AZ214" s="81">
        <v>6250.7000000000007</v>
      </c>
      <c r="BA214" s="81">
        <v>0</v>
      </c>
      <c r="BB214" s="81">
        <v>0</v>
      </c>
      <c r="BC214" s="81">
        <v>0</v>
      </c>
      <c r="BD214" s="81">
        <v>0</v>
      </c>
      <c r="BE214" s="81" t="s">
        <v>564</v>
      </c>
      <c r="BF214" s="82"/>
      <c r="BG214" s="81">
        <v>0</v>
      </c>
      <c r="BH214" s="81">
        <v>0</v>
      </c>
      <c r="BI214" s="81">
        <v>13.272</v>
      </c>
      <c r="BJ214" s="81">
        <v>0</v>
      </c>
      <c r="BK214" s="81">
        <v>0</v>
      </c>
      <c r="BL214" s="81">
        <v>0</v>
      </c>
      <c r="BM214" s="82"/>
      <c r="BN214" s="81">
        <v>0</v>
      </c>
      <c r="BO214" s="81">
        <v>0</v>
      </c>
      <c r="BP214" s="81">
        <v>2</v>
      </c>
      <c r="BQ214" s="81">
        <v>0</v>
      </c>
      <c r="BR214" s="81">
        <v>0</v>
      </c>
      <c r="BS214" s="81">
        <v>0</v>
      </c>
      <c r="BT214"/>
      <c r="BU214" s="80">
        <v>13.272</v>
      </c>
      <c r="BV214" s="80">
        <v>0</v>
      </c>
      <c r="BW214" s="80">
        <v>0</v>
      </c>
      <c r="BX214" s="80">
        <v>0</v>
      </c>
      <c r="BY214" s="80">
        <v>0</v>
      </c>
      <c r="BZ214" s="80">
        <v>0</v>
      </c>
      <c r="CA214" s="80">
        <v>0</v>
      </c>
      <c r="CB214" s="80">
        <v>0</v>
      </c>
      <c r="CC214" s="80">
        <v>0</v>
      </c>
    </row>
    <row r="215" spans="1:81">
      <c r="A215" s="80" t="s">
        <v>1958</v>
      </c>
      <c r="B215" s="80">
        <v>493</v>
      </c>
      <c r="C215" s="80">
        <v>17</v>
      </c>
      <c r="D215" s="80">
        <v>29</v>
      </c>
      <c r="E215" s="80">
        <v>2020</v>
      </c>
      <c r="F215" s="80" t="s">
        <v>218</v>
      </c>
      <c r="G215" s="80" t="s">
        <v>1941</v>
      </c>
      <c r="H215" s="80" t="s">
        <v>1942</v>
      </c>
      <c r="I215" s="177"/>
      <c r="J215" s="81">
        <v>26.8314643988369</v>
      </c>
      <c r="K215" s="81">
        <v>2.1199695324413281</v>
      </c>
      <c r="L215" s="81">
        <v>4.1726108285646601</v>
      </c>
      <c r="M215" s="81">
        <v>34.611225547132456</v>
      </c>
      <c r="N215" s="81">
        <v>44.776782534865973</v>
      </c>
      <c r="O215" s="81">
        <v>28.617023424633075</v>
      </c>
      <c r="P215" s="81">
        <v>26.985583733944051</v>
      </c>
      <c r="Q215" s="81">
        <v>1.8125278781445679</v>
      </c>
      <c r="R215" s="81">
        <v>0</v>
      </c>
      <c r="S215" s="81">
        <v>4.6518879947273319</v>
      </c>
      <c r="T215" s="82"/>
      <c r="U215" s="81">
        <v>5173775</v>
      </c>
      <c r="V215" s="81">
        <v>901</v>
      </c>
      <c r="W215" s="81">
        <v>122</v>
      </c>
      <c r="X215" s="81">
        <v>9277</v>
      </c>
      <c r="Y215" s="81">
        <v>11420</v>
      </c>
      <c r="Z215" s="81">
        <v>20449</v>
      </c>
      <c r="AA215" s="81">
        <v>6088</v>
      </c>
      <c r="AB215" s="81">
        <v>30740</v>
      </c>
      <c r="AC215" s="81">
        <v>0</v>
      </c>
      <c r="AD215" s="81">
        <v>4.6518879947273319</v>
      </c>
      <c r="AE215" s="82"/>
      <c r="AF215" s="81">
        <v>41934141.196968168</v>
      </c>
      <c r="AG215" s="81">
        <v>1436479.783594152</v>
      </c>
      <c r="AH215" s="81">
        <v>1032123.8772794124</v>
      </c>
      <c r="AI215" s="81">
        <v>54532445.856989391</v>
      </c>
      <c r="AJ215" s="81">
        <v>60422335.595042713</v>
      </c>
      <c r="AK215" s="81"/>
      <c r="AL215" s="81"/>
      <c r="AM215" s="81">
        <v>4011911.5285232761</v>
      </c>
      <c r="AN215" s="81"/>
      <c r="AO215" s="81"/>
      <c r="AP215" s="82"/>
      <c r="AQ215" s="81">
        <v>377</v>
      </c>
      <c r="AR215" s="81">
        <v>40</v>
      </c>
      <c r="AS215" s="81">
        <v>0</v>
      </c>
      <c r="AT215" s="81">
        <v>0</v>
      </c>
      <c r="AU215" s="81">
        <v>0</v>
      </c>
      <c r="AV215" s="81">
        <v>0</v>
      </c>
      <c r="AW215" s="81">
        <v>0</v>
      </c>
      <c r="AX215" s="82"/>
      <c r="AY215" s="81">
        <v>1746.799999999999</v>
      </c>
      <c r="AZ215" s="81">
        <v>6250.7</v>
      </c>
      <c r="BA215" s="81">
        <v>0</v>
      </c>
      <c r="BB215" s="81">
        <v>0</v>
      </c>
      <c r="BC215" s="81">
        <v>0</v>
      </c>
      <c r="BD215" s="81">
        <v>0</v>
      </c>
      <c r="BE215" s="81">
        <v>0</v>
      </c>
      <c r="BF215" s="82"/>
      <c r="BG215" s="81">
        <v>0</v>
      </c>
      <c r="BH215" s="81">
        <v>0</v>
      </c>
      <c r="BI215" s="81">
        <v>12.343999999999999</v>
      </c>
      <c r="BJ215" s="81">
        <v>0</v>
      </c>
      <c r="BK215" s="81">
        <v>0</v>
      </c>
      <c r="BL215" s="81">
        <v>0</v>
      </c>
      <c r="BM215" s="82"/>
      <c r="BN215" s="81">
        <v>0</v>
      </c>
      <c r="BO215" s="81">
        <v>0</v>
      </c>
      <c r="BP215" s="81">
        <v>2</v>
      </c>
      <c r="BQ215" s="81">
        <v>0</v>
      </c>
      <c r="BR215" s="81">
        <v>0</v>
      </c>
      <c r="BS215" s="81">
        <v>0</v>
      </c>
      <c r="BT215"/>
      <c r="BU215" s="80">
        <v>12.343999999999999</v>
      </c>
      <c r="BV215" s="80">
        <v>0</v>
      </c>
      <c r="BW215" s="80">
        <v>0</v>
      </c>
      <c r="BX215" s="80">
        <v>0</v>
      </c>
      <c r="BY215" s="80">
        <v>0</v>
      </c>
      <c r="BZ215" s="80">
        <v>0</v>
      </c>
      <c r="CA215" s="80">
        <v>0</v>
      </c>
      <c r="CB215" s="80">
        <v>0</v>
      </c>
      <c r="CC215" s="80">
        <v>0</v>
      </c>
    </row>
    <row r="216" spans="1:81">
      <c r="A216" s="80" t="s">
        <v>1959</v>
      </c>
      <c r="B216" s="80">
        <v>493</v>
      </c>
      <c r="C216" s="80">
        <v>18</v>
      </c>
      <c r="D216" s="80">
        <v>29</v>
      </c>
      <c r="E216" s="80">
        <v>2021</v>
      </c>
      <c r="F216" s="80" t="s">
        <v>75</v>
      </c>
      <c r="G216" s="174" t="s">
        <v>1941</v>
      </c>
      <c r="H216" s="80" t="s">
        <v>1942</v>
      </c>
      <c r="I216" s="177"/>
      <c r="J216" s="81">
        <v>26.54707444285151</v>
      </c>
      <c r="K216" s="81">
        <v>2.2076505086030278</v>
      </c>
      <c r="L216" s="81">
        <v>3.6254162312060352</v>
      </c>
      <c r="M216" s="81">
        <v>36.175992136616145</v>
      </c>
      <c r="N216" s="81">
        <v>45.279945078906998</v>
      </c>
      <c r="O216" s="81">
        <v>27.752595793097971</v>
      </c>
      <c r="P216" s="81">
        <v>27.508106650096284</v>
      </c>
      <c r="Q216" s="81">
        <v>1.807726186728549</v>
      </c>
      <c r="R216" s="81">
        <v>0</v>
      </c>
      <c r="S216" s="81">
        <v>3.7322250807070549</v>
      </c>
      <c r="T216" s="82"/>
      <c r="U216" s="81">
        <v>5548681</v>
      </c>
      <c r="V216" s="81">
        <v>901</v>
      </c>
      <c r="W216" s="81">
        <v>122</v>
      </c>
      <c r="X216" s="81">
        <v>9277</v>
      </c>
      <c r="Y216" s="81">
        <v>11434</v>
      </c>
      <c r="Z216" s="81">
        <v>20420</v>
      </c>
      <c r="AA216" s="81">
        <v>6052</v>
      </c>
      <c r="AB216" s="81">
        <v>30295</v>
      </c>
      <c r="AC216" s="81">
        <v>0</v>
      </c>
      <c r="AD216" s="81">
        <v>3.7322250807070549</v>
      </c>
      <c r="AE216" s="82"/>
      <c r="AF216" s="81">
        <v>39987099.333695732</v>
      </c>
      <c r="AG216" s="81">
        <v>1457311.6902696944</v>
      </c>
      <c r="AH216" s="81">
        <v>810850.31132718385</v>
      </c>
      <c r="AI216" s="81">
        <v>56012025.852494746</v>
      </c>
      <c r="AJ216" s="81">
        <v>58392498.395925201</v>
      </c>
      <c r="AK216" s="81">
        <v>0</v>
      </c>
      <c r="AL216" s="81">
        <v>0</v>
      </c>
      <c r="AM216" s="81">
        <v>3976639.4811373893</v>
      </c>
      <c r="AN216" s="81">
        <v>0</v>
      </c>
      <c r="AO216" s="81">
        <v>0</v>
      </c>
      <c r="AP216" s="82"/>
      <c r="AQ216" s="81">
        <v>396</v>
      </c>
      <c r="AR216" s="81">
        <v>41</v>
      </c>
      <c r="AS216" s="81">
        <v>0</v>
      </c>
      <c r="AT216" s="81">
        <v>0</v>
      </c>
      <c r="AU216" s="81">
        <v>0</v>
      </c>
      <c r="AV216" s="81">
        <v>0</v>
      </c>
      <c r="AW216" s="81"/>
      <c r="AX216" s="82"/>
      <c r="AY216" s="81">
        <v>1854</v>
      </c>
      <c r="AZ216" s="81">
        <v>6267.2</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1960</v>
      </c>
      <c r="B217" s="80">
        <v>493</v>
      </c>
      <c r="C217" s="80">
        <v>19</v>
      </c>
      <c r="D217" s="80">
        <v>29</v>
      </c>
      <c r="E217" s="80">
        <v>2022</v>
      </c>
      <c r="F217" s="80" t="s">
        <v>568</v>
      </c>
      <c r="G217" s="174" t="s">
        <v>1941</v>
      </c>
      <c r="H217" s="80" t="s">
        <v>1942</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419</v>
      </c>
      <c r="AR217" s="81">
        <v>41</v>
      </c>
      <c r="AS217" s="81">
        <v>0</v>
      </c>
      <c r="AT217" s="81">
        <v>0</v>
      </c>
      <c r="AU217" s="81">
        <v>0</v>
      </c>
      <c r="AV217" s="81">
        <v>0</v>
      </c>
      <c r="AW217" s="81"/>
      <c r="AX217" s="82"/>
      <c r="AY217" s="81">
        <v>1984.8999999999992</v>
      </c>
      <c r="AZ217" s="81">
        <v>6267.2</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1961</v>
      </c>
      <c r="B218" s="80">
        <v>18</v>
      </c>
      <c r="C218" s="80">
        <v>1</v>
      </c>
      <c r="D218" s="80">
        <v>2</v>
      </c>
      <c r="E218" s="80">
        <v>1990</v>
      </c>
      <c r="F218" s="80" t="s">
        <v>562</v>
      </c>
      <c r="G218" s="80" t="s">
        <v>1962</v>
      </c>
      <c r="H218" s="80" t="s">
        <v>1963</v>
      </c>
      <c r="I218" s="177"/>
      <c r="J218" s="81">
        <v>77.953633194441494</v>
      </c>
      <c r="K218" s="81">
        <v>7.2147486735384909</v>
      </c>
      <c r="L218" s="81">
        <v>36.62501758859139</v>
      </c>
      <c r="M218" s="81">
        <v>22.954459992856723</v>
      </c>
      <c r="N218" s="81">
        <v>29.436285345559373</v>
      </c>
      <c r="O218" s="81">
        <v>24.781692704305883</v>
      </c>
      <c r="P218" s="81">
        <v>60.009614037832506</v>
      </c>
      <c r="Q218" s="81">
        <v>2.2982639621051919</v>
      </c>
      <c r="R218" s="81">
        <v>39.499352801573615</v>
      </c>
      <c r="S218" s="81">
        <v>1.8359000668141039</v>
      </c>
      <c r="T218" s="82"/>
      <c r="U218" s="81">
        <v>8146754</v>
      </c>
      <c r="V218" s="81">
        <v>1795</v>
      </c>
      <c r="W218" s="81">
        <v>404</v>
      </c>
      <c r="X218" s="81">
        <v>8573</v>
      </c>
      <c r="Y218" s="81">
        <v>13949</v>
      </c>
      <c r="Z218" s="81">
        <v>10193</v>
      </c>
      <c r="AA218" s="81">
        <v>14571</v>
      </c>
      <c r="AB218" s="81">
        <v>37316</v>
      </c>
      <c r="AC218" s="81">
        <v>6841359</v>
      </c>
      <c r="AD218" s="81">
        <v>1.8359000668141039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1964</v>
      </c>
      <c r="B219" s="80">
        <v>19</v>
      </c>
      <c r="C219" s="80">
        <v>2</v>
      </c>
      <c r="D219" s="80">
        <v>2</v>
      </c>
      <c r="E219" s="80">
        <v>2005</v>
      </c>
      <c r="F219" s="80" t="s">
        <v>565</v>
      </c>
      <c r="G219" s="80" t="s">
        <v>1962</v>
      </c>
      <c r="H219" s="80" t="s">
        <v>1963</v>
      </c>
      <c r="I219" s="177"/>
      <c r="J219" s="81">
        <v>111.29555835105094</v>
      </c>
      <c r="K219" s="81">
        <v>3.49604289421179</v>
      </c>
      <c r="L219" s="81">
        <v>44.754429646868815</v>
      </c>
      <c r="M219" s="81">
        <v>35.657653197289065</v>
      </c>
      <c r="N219" s="81">
        <v>38.656992336191237</v>
      </c>
      <c r="O219" s="81">
        <v>39.212880460369469</v>
      </c>
      <c r="P219" s="81">
        <v>66.282813699399071</v>
      </c>
      <c r="Q219" s="81">
        <v>2.0904739510723838</v>
      </c>
      <c r="R219" s="81">
        <v>34.649519078171757</v>
      </c>
      <c r="S219" s="81">
        <v>0</v>
      </c>
      <c r="T219" s="82"/>
      <c r="U219" s="81">
        <v>12017889</v>
      </c>
      <c r="V219" s="81">
        <v>1299</v>
      </c>
      <c r="W219" s="81">
        <v>476</v>
      </c>
      <c r="X219" s="81">
        <v>7644</v>
      </c>
      <c r="Y219" s="81">
        <v>15484</v>
      </c>
      <c r="Z219" s="81">
        <v>18664</v>
      </c>
      <c r="AA219" s="81">
        <v>13181</v>
      </c>
      <c r="AB219" s="81">
        <v>35483</v>
      </c>
      <c r="AC219" s="81">
        <v>6127050</v>
      </c>
      <c r="AD219" s="81">
        <v>0</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1965</v>
      </c>
      <c r="B220" s="80">
        <v>20</v>
      </c>
      <c r="C220" s="80">
        <v>3</v>
      </c>
      <c r="D220" s="80">
        <v>2</v>
      </c>
      <c r="E220" s="80">
        <v>2006</v>
      </c>
      <c r="F220" s="80" t="s">
        <v>566</v>
      </c>
      <c r="G220" s="80" t="s">
        <v>1962</v>
      </c>
      <c r="H220" s="80" t="s">
        <v>1963</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1966</v>
      </c>
      <c r="B221" s="80">
        <v>21</v>
      </c>
      <c r="C221" s="80">
        <v>4</v>
      </c>
      <c r="D221" s="80">
        <v>2</v>
      </c>
      <c r="E221" s="80">
        <v>2007</v>
      </c>
      <c r="F221" s="80" t="s">
        <v>567</v>
      </c>
      <c r="G221" s="80" t="s">
        <v>1962</v>
      </c>
      <c r="H221" s="80" t="s">
        <v>1963</v>
      </c>
      <c r="I221" s="177"/>
      <c r="J221" s="81">
        <v>104.17756522144047</v>
      </c>
      <c r="K221" s="81">
        <v>3.3770795640209021</v>
      </c>
      <c r="L221" s="81">
        <v>9.4450406367656718</v>
      </c>
      <c r="M221" s="81">
        <v>37.132994742385428</v>
      </c>
      <c r="N221" s="81">
        <v>38.64900820770189</v>
      </c>
      <c r="O221" s="81">
        <v>38.24036673180278</v>
      </c>
      <c r="P221" s="81">
        <v>66.011743732082891</v>
      </c>
      <c r="Q221" s="81">
        <v>2.1619798330654922</v>
      </c>
      <c r="R221" s="81">
        <v>33.807884572501891</v>
      </c>
      <c r="S221" s="81">
        <v>0</v>
      </c>
      <c r="T221" s="82"/>
      <c r="U221" s="81">
        <v>14053385</v>
      </c>
      <c r="V221" s="81">
        <v>1295</v>
      </c>
      <c r="W221" s="81">
        <v>135</v>
      </c>
      <c r="X221" s="81">
        <v>9320</v>
      </c>
      <c r="Y221" s="81">
        <v>15581</v>
      </c>
      <c r="Z221" s="81">
        <v>18921</v>
      </c>
      <c r="AA221" s="81">
        <v>12927</v>
      </c>
      <c r="AB221" s="81">
        <v>34756</v>
      </c>
      <c r="AC221" s="81">
        <v>6149755</v>
      </c>
      <c r="AD221" s="81">
        <v>0</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1967</v>
      </c>
      <c r="B222" s="80">
        <v>22</v>
      </c>
      <c r="C222" s="80">
        <v>5</v>
      </c>
      <c r="D222" s="80">
        <v>2</v>
      </c>
      <c r="E222" s="80">
        <v>2008</v>
      </c>
      <c r="F222" s="80" t="s">
        <v>84</v>
      </c>
      <c r="G222" s="80" t="s">
        <v>1962</v>
      </c>
      <c r="H222" s="80" t="s">
        <v>1963</v>
      </c>
      <c r="I222" s="177"/>
      <c r="J222" s="81">
        <v>118.72737449389359</v>
      </c>
      <c r="K222" s="81">
        <v>2.6342774038900645</v>
      </c>
      <c r="L222" s="81">
        <v>27.879119116439419</v>
      </c>
      <c r="M222" s="81">
        <v>39.529031750030434</v>
      </c>
      <c r="N222" s="81">
        <v>34.833798651491513</v>
      </c>
      <c r="O222" s="81">
        <v>37.279541481875</v>
      </c>
      <c r="P222" s="81">
        <v>63.977851769254883</v>
      </c>
      <c r="Q222" s="81">
        <v>2.1078729074698725</v>
      </c>
      <c r="R222" s="81">
        <v>32.204674991657328</v>
      </c>
      <c r="S222" s="81">
        <v>0</v>
      </c>
      <c r="T222" s="82"/>
      <c r="U222" s="81">
        <v>17322227</v>
      </c>
      <c r="V222" s="81">
        <v>1295</v>
      </c>
      <c r="W222" s="81">
        <v>461</v>
      </c>
      <c r="X222" s="81">
        <v>9320</v>
      </c>
      <c r="Y222" s="81">
        <v>15598</v>
      </c>
      <c r="Z222" s="81">
        <v>19093</v>
      </c>
      <c r="AA222" s="81">
        <v>12543</v>
      </c>
      <c r="AB222" s="81">
        <v>34443</v>
      </c>
      <c r="AC222" s="81">
        <v>6083020</v>
      </c>
      <c r="AD222" s="81">
        <v>0</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1968</v>
      </c>
      <c r="B223" s="80">
        <v>23</v>
      </c>
      <c r="C223" s="80">
        <v>6</v>
      </c>
      <c r="D223" s="80">
        <v>2</v>
      </c>
      <c r="E223" s="80">
        <v>2009</v>
      </c>
      <c r="F223" s="80" t="s">
        <v>85</v>
      </c>
      <c r="G223" s="80" t="s">
        <v>1962</v>
      </c>
      <c r="H223" s="80" t="s">
        <v>1963</v>
      </c>
      <c r="I223" s="177"/>
      <c r="J223" s="81">
        <v>114.9085421035637</v>
      </c>
      <c r="K223" s="81">
        <v>2.4972374136537061</v>
      </c>
      <c r="L223" s="81">
        <v>40.413799451989881</v>
      </c>
      <c r="M223" s="81">
        <v>37.095729177346477</v>
      </c>
      <c r="N223" s="81">
        <v>32.715873450526779</v>
      </c>
      <c r="O223" s="81">
        <v>38.136634119674312</v>
      </c>
      <c r="P223" s="81">
        <v>61.425032387399241</v>
      </c>
      <c r="Q223" s="81">
        <v>1.9915254134062037</v>
      </c>
      <c r="R223" s="81">
        <v>32.161323197783943</v>
      </c>
      <c r="S223" s="81">
        <v>0</v>
      </c>
      <c r="T223" s="82"/>
      <c r="U223" s="81">
        <v>15936655</v>
      </c>
      <c r="V223" s="81">
        <v>1158</v>
      </c>
      <c r="W223" s="81">
        <v>988</v>
      </c>
      <c r="X223" s="81">
        <v>9748</v>
      </c>
      <c r="Y223" s="81">
        <v>15598</v>
      </c>
      <c r="Z223" s="81">
        <v>19279</v>
      </c>
      <c r="AA223" s="81">
        <v>12363</v>
      </c>
      <c r="AB223" s="81">
        <v>34161</v>
      </c>
      <c r="AC223" s="81">
        <v>5926485</v>
      </c>
      <c r="AD223" s="81">
        <v>0</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7.319</v>
      </c>
      <c r="BH223" s="81">
        <v>0</v>
      </c>
      <c r="BI223" s="81">
        <v>46.222999999999999</v>
      </c>
      <c r="BJ223" s="81">
        <v>0</v>
      </c>
      <c r="BK223" s="81">
        <v>0</v>
      </c>
      <c r="BL223" s="81">
        <v>0</v>
      </c>
      <c r="BM223" s="82"/>
      <c r="BN223" s="81">
        <v>1</v>
      </c>
      <c r="BO223" s="81">
        <v>0</v>
      </c>
      <c r="BP223" s="81">
        <v>7</v>
      </c>
      <c r="BQ223" s="81">
        <v>0</v>
      </c>
      <c r="BR223" s="81">
        <v>0</v>
      </c>
      <c r="BS223" s="81">
        <v>0</v>
      </c>
      <c r="BT223"/>
      <c r="BU223" s="80"/>
      <c r="BV223" s="80"/>
      <c r="BW223" s="80"/>
      <c r="BX223" s="80"/>
      <c r="BY223" s="80"/>
      <c r="BZ223" s="80"/>
      <c r="CA223" s="80"/>
      <c r="CB223" s="80"/>
      <c r="CC223" s="80"/>
    </row>
    <row r="224" spans="1:81">
      <c r="A224" s="80" t="s">
        <v>1969</v>
      </c>
      <c r="B224" s="80">
        <v>24</v>
      </c>
      <c r="C224" s="80">
        <v>7</v>
      </c>
      <c r="D224" s="80">
        <v>2</v>
      </c>
      <c r="E224" s="80">
        <v>2010</v>
      </c>
      <c r="F224" s="80" t="s">
        <v>86</v>
      </c>
      <c r="G224" s="80" t="s">
        <v>1962</v>
      </c>
      <c r="H224" s="80" t="s">
        <v>1963</v>
      </c>
      <c r="I224" s="177"/>
      <c r="J224" s="81">
        <v>106.07577255613488</v>
      </c>
      <c r="K224" s="81">
        <v>2.6535192949575732</v>
      </c>
      <c r="L224" s="81">
        <v>37.206211250055404</v>
      </c>
      <c r="M224" s="81">
        <v>39.981420069411008</v>
      </c>
      <c r="N224" s="81">
        <v>38.71790302737552</v>
      </c>
      <c r="O224" s="81">
        <v>38.334349402797059</v>
      </c>
      <c r="P224" s="81">
        <v>61.693829980900766</v>
      </c>
      <c r="Q224" s="81">
        <v>2.0622149680111486</v>
      </c>
      <c r="R224" s="81">
        <v>38.657581395720165</v>
      </c>
      <c r="S224" s="81">
        <v>0</v>
      </c>
      <c r="T224" s="82"/>
      <c r="U224" s="81">
        <v>15483618</v>
      </c>
      <c r="V224" s="81">
        <v>1158</v>
      </c>
      <c r="W224" s="81">
        <v>988</v>
      </c>
      <c r="X224" s="81">
        <v>9748</v>
      </c>
      <c r="Y224" s="81">
        <v>15663</v>
      </c>
      <c r="Z224" s="81">
        <v>19469</v>
      </c>
      <c r="AA224" s="81">
        <v>12107</v>
      </c>
      <c r="AB224" s="81">
        <v>33895</v>
      </c>
      <c r="AC224" s="81">
        <v>6750718</v>
      </c>
      <c r="AD224" s="81">
        <v>0</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5.1859999999999999</v>
      </c>
      <c r="BH224" s="81">
        <v>0</v>
      </c>
      <c r="BI224" s="81">
        <v>45.750999999999998</v>
      </c>
      <c r="BJ224" s="81">
        <v>0</v>
      </c>
      <c r="BK224" s="81">
        <v>0</v>
      </c>
      <c r="BL224" s="81">
        <v>0</v>
      </c>
      <c r="BM224" s="82"/>
      <c r="BN224" s="81">
        <v>1</v>
      </c>
      <c r="BO224" s="81">
        <v>0</v>
      </c>
      <c r="BP224" s="81">
        <v>7</v>
      </c>
      <c r="BQ224" s="81">
        <v>0</v>
      </c>
      <c r="BR224" s="81">
        <v>0</v>
      </c>
      <c r="BS224" s="81">
        <v>0</v>
      </c>
      <c r="BT224"/>
      <c r="BU224" s="80">
        <v>50.936999999999998</v>
      </c>
      <c r="BV224" s="80">
        <v>0</v>
      </c>
      <c r="BW224" s="80">
        <v>0</v>
      </c>
      <c r="BX224" s="80">
        <v>0</v>
      </c>
      <c r="BY224" s="80">
        <v>0</v>
      </c>
      <c r="BZ224" s="80">
        <v>0</v>
      </c>
      <c r="CA224" s="80">
        <v>0</v>
      </c>
      <c r="CB224" s="80">
        <v>0</v>
      </c>
      <c r="CC224" s="80">
        <v>0</v>
      </c>
    </row>
    <row r="225" spans="1:81">
      <c r="A225" s="80" t="s">
        <v>1970</v>
      </c>
      <c r="B225" s="80">
        <v>25</v>
      </c>
      <c r="C225" s="80">
        <v>8</v>
      </c>
      <c r="D225" s="80">
        <v>2</v>
      </c>
      <c r="E225" s="80">
        <v>2011</v>
      </c>
      <c r="F225" s="80" t="s">
        <v>87</v>
      </c>
      <c r="G225" s="80" t="s">
        <v>1962</v>
      </c>
      <c r="H225" s="80" t="s">
        <v>1963</v>
      </c>
      <c r="I225" s="177"/>
      <c r="J225" s="81">
        <v>130.76129297220911</v>
      </c>
      <c r="K225" s="81">
        <v>3.5103713856446888</v>
      </c>
      <c r="L225" s="81">
        <v>50.061349279768194</v>
      </c>
      <c r="M225" s="81">
        <v>47.589412859996322</v>
      </c>
      <c r="N225" s="81">
        <v>47.741234827214299</v>
      </c>
      <c r="O225" s="81">
        <v>38.062693621047288</v>
      </c>
      <c r="P225" s="81">
        <v>59.401283631657563</v>
      </c>
      <c r="Q225" s="81">
        <v>2.3582019448560381</v>
      </c>
      <c r="R225" s="81">
        <v>35.242398430977062</v>
      </c>
      <c r="S225" s="81">
        <v>0</v>
      </c>
      <c r="T225" s="82"/>
      <c r="U225" s="81">
        <v>16085662</v>
      </c>
      <c r="V225" s="81">
        <v>1158</v>
      </c>
      <c r="W225" s="81">
        <v>988</v>
      </c>
      <c r="X225" s="81">
        <v>9748</v>
      </c>
      <c r="Y225" s="81">
        <v>15685</v>
      </c>
      <c r="Z225" s="81">
        <v>19751</v>
      </c>
      <c r="AA225" s="81">
        <v>12004</v>
      </c>
      <c r="AB225" s="81">
        <v>33603</v>
      </c>
      <c r="AC225" s="81">
        <v>6144151</v>
      </c>
      <c r="AD225" s="81">
        <v>0</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8.9220000000000006</v>
      </c>
      <c r="BH225" s="81">
        <v>0</v>
      </c>
      <c r="BI225" s="81">
        <v>46.2</v>
      </c>
      <c r="BJ225" s="81">
        <v>0</v>
      </c>
      <c r="BK225" s="81">
        <v>0</v>
      </c>
      <c r="BL225" s="81">
        <v>0</v>
      </c>
      <c r="BM225" s="82"/>
      <c r="BN225" s="81">
        <v>2</v>
      </c>
      <c r="BO225" s="81">
        <v>0</v>
      </c>
      <c r="BP225" s="81">
        <v>7</v>
      </c>
      <c r="BQ225" s="81">
        <v>0</v>
      </c>
      <c r="BR225" s="81">
        <v>0</v>
      </c>
      <c r="BS225" s="81">
        <v>0</v>
      </c>
      <c r="BT225"/>
      <c r="BU225" s="80">
        <v>55.122</v>
      </c>
      <c r="BV225" s="80">
        <v>0</v>
      </c>
      <c r="BW225" s="80">
        <v>0</v>
      </c>
      <c r="BX225" s="80">
        <v>0</v>
      </c>
      <c r="BY225" s="80">
        <v>0</v>
      </c>
      <c r="BZ225" s="80">
        <v>0</v>
      </c>
      <c r="CA225" s="80">
        <v>0</v>
      </c>
      <c r="CB225" s="80">
        <v>0</v>
      </c>
      <c r="CC225" s="80">
        <v>0</v>
      </c>
    </row>
    <row r="226" spans="1:81">
      <c r="A226" s="80" t="s">
        <v>1971</v>
      </c>
      <c r="B226" s="80">
        <v>26</v>
      </c>
      <c r="C226" s="80">
        <v>9</v>
      </c>
      <c r="D226" s="80">
        <v>2</v>
      </c>
      <c r="E226" s="80">
        <v>2012</v>
      </c>
      <c r="F226" s="80" t="s">
        <v>88</v>
      </c>
      <c r="G226" s="80" t="s">
        <v>1962</v>
      </c>
      <c r="H226" s="80" t="s">
        <v>1963</v>
      </c>
      <c r="I226" s="177"/>
      <c r="J226" s="81">
        <v>145.4494191049115</v>
      </c>
      <c r="K226" s="81">
        <v>3.5950996856955246</v>
      </c>
      <c r="L226" s="81">
        <v>50.732316530615854</v>
      </c>
      <c r="M226" s="81">
        <v>53.231911849713597</v>
      </c>
      <c r="N226" s="81">
        <v>49.494169569847145</v>
      </c>
      <c r="O226" s="81">
        <v>38.189538605718113</v>
      </c>
      <c r="P226" s="81">
        <v>58.738955568100117</v>
      </c>
      <c r="Q226" s="81">
        <v>2.5506167411064609</v>
      </c>
      <c r="R226" s="81">
        <v>35.316089226060342</v>
      </c>
      <c r="S226" s="81">
        <v>0</v>
      </c>
      <c r="T226" s="82"/>
      <c r="U226" s="81">
        <v>17369207</v>
      </c>
      <c r="V226" s="81">
        <v>1158</v>
      </c>
      <c r="W226" s="81">
        <v>988</v>
      </c>
      <c r="X226" s="81">
        <v>9748</v>
      </c>
      <c r="Y226" s="81">
        <v>15776</v>
      </c>
      <c r="Z226" s="81">
        <v>19974</v>
      </c>
      <c r="AA226" s="81">
        <v>11803</v>
      </c>
      <c r="AB226" s="81">
        <v>33452</v>
      </c>
      <c r="AC226" s="81">
        <v>5997527</v>
      </c>
      <c r="AD226" s="81">
        <v>0</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9.641</v>
      </c>
      <c r="BH226" s="81">
        <v>0</v>
      </c>
      <c r="BI226" s="81">
        <v>55.02</v>
      </c>
      <c r="BJ226" s="81">
        <v>0</v>
      </c>
      <c r="BK226" s="81">
        <v>0</v>
      </c>
      <c r="BL226" s="81">
        <v>0</v>
      </c>
      <c r="BM226" s="82"/>
      <c r="BN226" s="81">
        <v>2</v>
      </c>
      <c r="BO226" s="81">
        <v>0</v>
      </c>
      <c r="BP226" s="81">
        <v>7</v>
      </c>
      <c r="BQ226" s="81">
        <v>0</v>
      </c>
      <c r="BR226" s="81">
        <v>0</v>
      </c>
      <c r="BS226" s="81">
        <v>0</v>
      </c>
      <c r="BT226"/>
      <c r="BU226" s="80">
        <v>64.661000000000001</v>
      </c>
      <c r="BV226" s="80">
        <v>0</v>
      </c>
      <c r="BW226" s="80">
        <v>0</v>
      </c>
      <c r="BX226" s="80">
        <v>0</v>
      </c>
      <c r="BY226" s="80">
        <v>0</v>
      </c>
      <c r="BZ226" s="80">
        <v>0</v>
      </c>
      <c r="CA226" s="80">
        <v>0</v>
      </c>
      <c r="CB226" s="80">
        <v>0</v>
      </c>
      <c r="CC226" s="80">
        <v>0</v>
      </c>
    </row>
    <row r="227" spans="1:81">
      <c r="A227" s="80" t="s">
        <v>1972</v>
      </c>
      <c r="B227" s="80">
        <v>27</v>
      </c>
      <c r="C227" s="80">
        <v>10</v>
      </c>
      <c r="D227" s="80">
        <v>2</v>
      </c>
      <c r="E227" s="80">
        <v>2013</v>
      </c>
      <c r="F227" s="80" t="s">
        <v>89</v>
      </c>
      <c r="G227" s="80" t="s">
        <v>1962</v>
      </c>
      <c r="H227" s="80" t="s">
        <v>1963</v>
      </c>
      <c r="I227" s="177"/>
      <c r="J227" s="81">
        <v>174.98311837289381</v>
      </c>
      <c r="K227" s="81">
        <v>3.1656874826410473</v>
      </c>
      <c r="L227" s="81">
        <v>46.434442281053151</v>
      </c>
      <c r="M227" s="81">
        <v>53.318269592021281</v>
      </c>
      <c r="N227" s="81">
        <v>53.326731330918243</v>
      </c>
      <c r="O227" s="81">
        <v>37.051487690778089</v>
      </c>
      <c r="P227" s="81">
        <v>58.156024080756502</v>
      </c>
      <c r="Q227" s="81">
        <v>2.59081437390783</v>
      </c>
      <c r="R227" s="81">
        <v>36.412095699023041</v>
      </c>
      <c r="S227" s="81">
        <v>0</v>
      </c>
      <c r="T227" s="82"/>
      <c r="U227" s="81">
        <v>18778512</v>
      </c>
      <c r="V227" s="81">
        <v>1158</v>
      </c>
      <c r="W227" s="81">
        <v>988</v>
      </c>
      <c r="X227" s="81">
        <v>9748</v>
      </c>
      <c r="Y227" s="81">
        <v>15839</v>
      </c>
      <c r="Z227" s="81">
        <v>20244</v>
      </c>
      <c r="AA227" s="81">
        <v>11642</v>
      </c>
      <c r="AB227" s="81">
        <v>33492</v>
      </c>
      <c r="AC227" s="81">
        <v>6036099</v>
      </c>
      <c r="AD227" s="81">
        <v>0</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8.5609999999999999</v>
      </c>
      <c r="BH227" s="81">
        <v>0</v>
      </c>
      <c r="BI227" s="81">
        <v>63.091999999999999</v>
      </c>
      <c r="BJ227" s="81">
        <v>0</v>
      </c>
      <c r="BK227" s="81">
        <v>0</v>
      </c>
      <c r="BL227" s="81">
        <v>0</v>
      </c>
      <c r="BM227" s="82"/>
      <c r="BN227" s="81">
        <v>2</v>
      </c>
      <c r="BO227" s="81">
        <v>0</v>
      </c>
      <c r="BP227" s="81">
        <v>7</v>
      </c>
      <c r="BQ227" s="81">
        <v>0</v>
      </c>
      <c r="BR227" s="81">
        <v>0</v>
      </c>
      <c r="BS227" s="81">
        <v>0</v>
      </c>
      <c r="BT227"/>
      <c r="BU227" s="80">
        <v>71.653000000000006</v>
      </c>
      <c r="BV227" s="80">
        <v>0</v>
      </c>
      <c r="BW227" s="80">
        <v>0</v>
      </c>
      <c r="BX227" s="80">
        <v>0</v>
      </c>
      <c r="BY227" s="80">
        <v>0</v>
      </c>
      <c r="BZ227" s="80">
        <v>0</v>
      </c>
      <c r="CA227" s="80">
        <v>0</v>
      </c>
      <c r="CB227" s="80">
        <v>0</v>
      </c>
      <c r="CC227" s="80">
        <v>0</v>
      </c>
    </row>
    <row r="228" spans="1:81">
      <c r="A228" s="80" t="s">
        <v>1973</v>
      </c>
      <c r="B228" s="80">
        <v>28</v>
      </c>
      <c r="C228" s="80">
        <v>11</v>
      </c>
      <c r="D228" s="80">
        <v>2</v>
      </c>
      <c r="E228" s="80">
        <v>2014</v>
      </c>
      <c r="F228" s="80" t="s">
        <v>90</v>
      </c>
      <c r="G228" s="80" t="s">
        <v>1962</v>
      </c>
      <c r="H228" s="80" t="s">
        <v>1963</v>
      </c>
      <c r="I228" s="177"/>
      <c r="J228" s="81">
        <v>160.51697486692979</v>
      </c>
      <c r="K228" s="81">
        <v>3.0842247472207567</v>
      </c>
      <c r="L228" s="81">
        <v>35.177747723567826</v>
      </c>
      <c r="M228" s="81">
        <v>48.76433071831444</v>
      </c>
      <c r="N228" s="81">
        <v>51.055507828775397</v>
      </c>
      <c r="O228" s="81">
        <v>35.570540988494322</v>
      </c>
      <c r="P228" s="81">
        <v>57.780616922548901</v>
      </c>
      <c r="Q228" s="81">
        <v>2.4563783624095858</v>
      </c>
      <c r="R228" s="81">
        <v>35.540581521721975</v>
      </c>
      <c r="S228" s="81">
        <v>0</v>
      </c>
      <c r="T228" s="82"/>
      <c r="U228" s="81">
        <v>20000331</v>
      </c>
      <c r="V228" s="81">
        <v>985</v>
      </c>
      <c r="W228" s="81">
        <v>753</v>
      </c>
      <c r="X228" s="81">
        <v>9605</v>
      </c>
      <c r="Y228" s="81">
        <v>15822</v>
      </c>
      <c r="Z228" s="81">
        <v>20469</v>
      </c>
      <c r="AA228" s="81">
        <v>11507</v>
      </c>
      <c r="AB228" s="81">
        <v>33096</v>
      </c>
      <c r="AC228" s="81">
        <v>5910152</v>
      </c>
      <c r="AD228" s="81">
        <v>0</v>
      </c>
      <c r="AE228" s="82"/>
      <c r="AF228" s="81">
        <v>192829467.71653563</v>
      </c>
      <c r="AG228" s="81">
        <v>2518436.9099291768</v>
      </c>
      <c r="AH228" s="81">
        <v>7402943.630322339</v>
      </c>
      <c r="AI228" s="81">
        <v>56890347.806149721</v>
      </c>
      <c r="AJ228" s="81">
        <v>70640936.100648269</v>
      </c>
      <c r="AK228" s="81">
        <v>0</v>
      </c>
      <c r="AL228" s="81">
        <v>0</v>
      </c>
      <c r="AM228" s="81">
        <v>4543586.2393574351</v>
      </c>
      <c r="AN228" s="81">
        <v>0</v>
      </c>
      <c r="AO228" s="81">
        <v>0</v>
      </c>
      <c r="AP228" s="82"/>
      <c r="AQ228" s="81">
        <v>953</v>
      </c>
      <c r="AR228" s="81">
        <v>422</v>
      </c>
      <c r="AS228" s="81">
        <v>0</v>
      </c>
      <c r="AT228" s="81">
        <v>0</v>
      </c>
      <c r="AU228" s="81">
        <v>0</v>
      </c>
      <c r="AV228" s="81">
        <v>0</v>
      </c>
      <c r="AW228" s="81" t="s">
        <v>564</v>
      </c>
      <c r="AX228" s="82"/>
      <c r="AY228" s="81">
        <v>4559.7849999999999</v>
      </c>
      <c r="AZ228" s="81">
        <v>30285.7</v>
      </c>
      <c r="BA228" s="81">
        <v>0</v>
      </c>
      <c r="BB228" s="81">
        <v>0</v>
      </c>
      <c r="BC228" s="81">
        <v>0</v>
      </c>
      <c r="BD228" s="81">
        <v>0</v>
      </c>
      <c r="BE228" s="81" t="s">
        <v>564</v>
      </c>
      <c r="BF228" s="82"/>
      <c r="BG228" s="81">
        <v>9.5839999999999996</v>
      </c>
      <c r="BH228" s="81">
        <v>0</v>
      </c>
      <c r="BI228" s="81">
        <v>64.783000000000001</v>
      </c>
      <c r="BJ228" s="81">
        <v>0</v>
      </c>
      <c r="BK228" s="81">
        <v>0</v>
      </c>
      <c r="BL228" s="81">
        <v>0</v>
      </c>
      <c r="BM228" s="82"/>
      <c r="BN228" s="81">
        <v>2</v>
      </c>
      <c r="BO228" s="81">
        <v>0</v>
      </c>
      <c r="BP228" s="81">
        <v>7</v>
      </c>
      <c r="BQ228" s="81">
        <v>0</v>
      </c>
      <c r="BR228" s="81">
        <v>0</v>
      </c>
      <c r="BS228" s="81">
        <v>0</v>
      </c>
      <c r="BT228"/>
      <c r="BU228" s="80">
        <v>74.367000000000004</v>
      </c>
      <c r="BV228" s="80">
        <v>0</v>
      </c>
      <c r="BW228" s="80">
        <v>0</v>
      </c>
      <c r="BX228" s="80">
        <v>0</v>
      </c>
      <c r="BY228" s="80">
        <v>0</v>
      </c>
      <c r="BZ228" s="80">
        <v>0</v>
      </c>
      <c r="CA228" s="80">
        <v>0</v>
      </c>
      <c r="CB228" s="80">
        <v>0</v>
      </c>
      <c r="CC228" s="80">
        <v>0</v>
      </c>
    </row>
    <row r="229" spans="1:81">
      <c r="A229" s="80" t="s">
        <v>1974</v>
      </c>
      <c r="B229" s="80">
        <v>29</v>
      </c>
      <c r="C229" s="80">
        <v>12</v>
      </c>
      <c r="D229" s="80">
        <v>2</v>
      </c>
      <c r="E229" s="80">
        <v>2015</v>
      </c>
      <c r="F229" s="80" t="s">
        <v>91</v>
      </c>
      <c r="G229" s="80" t="s">
        <v>1962</v>
      </c>
      <c r="H229" s="80" t="s">
        <v>1963</v>
      </c>
      <c r="I229" s="177"/>
      <c r="J229" s="81">
        <v>187.80135089812708</v>
      </c>
      <c r="K229" s="81">
        <v>2.5788986963369309</v>
      </c>
      <c r="L229" s="81">
        <v>37.775422481145263</v>
      </c>
      <c r="M229" s="81">
        <v>48.809542875698391</v>
      </c>
      <c r="N229" s="81">
        <v>44.46260549602335</v>
      </c>
      <c r="O229" s="81">
        <v>35.310272665416825</v>
      </c>
      <c r="P229" s="81">
        <v>57.388878940125565</v>
      </c>
      <c r="Q229" s="81">
        <v>2.3778618578206445</v>
      </c>
      <c r="R229" s="81">
        <v>36.00300865108683</v>
      </c>
      <c r="S229" s="81">
        <v>0</v>
      </c>
      <c r="T229" s="82"/>
      <c r="U229" s="81">
        <v>26890058</v>
      </c>
      <c r="V229" s="81">
        <v>985</v>
      </c>
      <c r="W229" s="81">
        <v>753</v>
      </c>
      <c r="X229" s="81">
        <v>9605</v>
      </c>
      <c r="Y229" s="81">
        <v>15791</v>
      </c>
      <c r="Z229" s="81">
        <v>20515</v>
      </c>
      <c r="AA229" s="81">
        <v>11420</v>
      </c>
      <c r="AB229" s="81">
        <v>32727</v>
      </c>
      <c r="AC229" s="81">
        <v>6167416</v>
      </c>
      <c r="AD229" s="81">
        <v>0</v>
      </c>
      <c r="AE229" s="82"/>
      <c r="AF229" s="81">
        <v>254179225.2491436</v>
      </c>
      <c r="AG229" s="81">
        <v>2213604.8074150933</v>
      </c>
      <c r="AH229" s="81">
        <v>6317499.7161029149</v>
      </c>
      <c r="AI229" s="81">
        <v>58998724.598431803</v>
      </c>
      <c r="AJ229" s="81">
        <v>65168063.690053798</v>
      </c>
      <c r="AK229" s="81">
        <v>0</v>
      </c>
      <c r="AL229" s="81">
        <v>0</v>
      </c>
      <c r="AM229" s="81">
        <v>4485098.0653983727</v>
      </c>
      <c r="AN229" s="81">
        <v>0</v>
      </c>
      <c r="AO229" s="81">
        <v>0</v>
      </c>
      <c r="AP229" s="82"/>
      <c r="AQ229" s="81">
        <v>1012</v>
      </c>
      <c r="AR229" s="81">
        <v>534</v>
      </c>
      <c r="AS229" s="81">
        <v>0</v>
      </c>
      <c r="AT229" s="81">
        <v>0</v>
      </c>
      <c r="AU229" s="81">
        <v>0</v>
      </c>
      <c r="AV229" s="81">
        <v>0</v>
      </c>
      <c r="AW229" s="81" t="s">
        <v>564</v>
      </c>
      <c r="AX229" s="82"/>
      <c r="AY229" s="81">
        <v>5007.6849999999995</v>
      </c>
      <c r="AZ229" s="81">
        <v>39169.699999999997</v>
      </c>
      <c r="BA229" s="81">
        <v>0</v>
      </c>
      <c r="BB229" s="81">
        <v>0</v>
      </c>
      <c r="BC229" s="81">
        <v>0</v>
      </c>
      <c r="BD229" s="81">
        <v>0</v>
      </c>
      <c r="BE229" s="81" t="s">
        <v>564</v>
      </c>
      <c r="BF229" s="82"/>
      <c r="BG229" s="81">
        <v>8.9169999999999998</v>
      </c>
      <c r="BH229" s="81">
        <v>0</v>
      </c>
      <c r="BI229" s="81">
        <v>62.451999999999998</v>
      </c>
      <c r="BJ229" s="81">
        <v>0</v>
      </c>
      <c r="BK229" s="81">
        <v>0</v>
      </c>
      <c r="BL229" s="81">
        <v>0</v>
      </c>
      <c r="BM229" s="82"/>
      <c r="BN229" s="81">
        <v>2</v>
      </c>
      <c r="BO229" s="81">
        <v>0</v>
      </c>
      <c r="BP229" s="81">
        <v>7</v>
      </c>
      <c r="BQ229" s="81">
        <v>0</v>
      </c>
      <c r="BR229" s="81">
        <v>0</v>
      </c>
      <c r="BS229" s="81">
        <v>0</v>
      </c>
      <c r="BT229"/>
      <c r="BU229" s="80">
        <v>71.369</v>
      </c>
      <c r="BV229" s="80">
        <v>0</v>
      </c>
      <c r="BW229" s="80">
        <v>0</v>
      </c>
      <c r="BX229" s="80">
        <v>0</v>
      </c>
      <c r="BY229" s="80">
        <v>0</v>
      </c>
      <c r="BZ229" s="80">
        <v>0</v>
      </c>
      <c r="CA229" s="80">
        <v>0</v>
      </c>
      <c r="CB229" s="80">
        <v>0</v>
      </c>
      <c r="CC229" s="80">
        <v>0</v>
      </c>
    </row>
    <row r="230" spans="1:81">
      <c r="A230" s="80" t="s">
        <v>1975</v>
      </c>
      <c r="B230" s="80">
        <v>30</v>
      </c>
      <c r="C230" s="80">
        <v>13</v>
      </c>
      <c r="D230" s="80">
        <v>2</v>
      </c>
      <c r="E230" s="80">
        <v>2016</v>
      </c>
      <c r="F230" s="80" t="s">
        <v>92</v>
      </c>
      <c r="G230" s="80" t="s">
        <v>1962</v>
      </c>
      <c r="H230" s="80" t="s">
        <v>1963</v>
      </c>
      <c r="I230" s="177"/>
      <c r="J230" s="81">
        <v>130.00138680385601</v>
      </c>
      <c r="K230" s="81">
        <v>2.4947680677712176</v>
      </c>
      <c r="L230" s="81">
        <v>33.349480241403576</v>
      </c>
      <c r="M230" s="81">
        <v>37.932530284332778</v>
      </c>
      <c r="N230" s="81">
        <v>40.751216494110878</v>
      </c>
      <c r="O230" s="81">
        <v>35.022608459630355</v>
      </c>
      <c r="P230" s="81">
        <v>56.361174435104331</v>
      </c>
      <c r="Q230" s="81">
        <v>2.2895371828000868</v>
      </c>
      <c r="R230" s="81">
        <v>45.071583385731223</v>
      </c>
      <c r="S230" s="81">
        <v>0</v>
      </c>
      <c r="T230" s="82"/>
      <c r="U230" s="81">
        <v>19952233</v>
      </c>
      <c r="V230" s="81">
        <v>985</v>
      </c>
      <c r="W230" s="81">
        <v>753</v>
      </c>
      <c r="X230" s="81">
        <v>9605</v>
      </c>
      <c r="Y230" s="81">
        <v>15744</v>
      </c>
      <c r="Z230" s="81">
        <v>20598</v>
      </c>
      <c r="AA230" s="81">
        <v>11600</v>
      </c>
      <c r="AB230" s="81">
        <v>32415</v>
      </c>
      <c r="AC230" s="81">
        <v>7697782.7810511291</v>
      </c>
      <c r="AD230" s="81">
        <v>0</v>
      </c>
      <c r="AE230" s="82"/>
      <c r="AF230" s="81">
        <v>181432887.66981</v>
      </c>
      <c r="AG230" s="81">
        <v>2133187.3849442429</v>
      </c>
      <c r="AH230" s="81">
        <v>5323982.6897389032</v>
      </c>
      <c r="AI230" s="81">
        <v>59381727.88734512</v>
      </c>
      <c r="AJ230" s="81">
        <v>66087824.403969973</v>
      </c>
      <c r="AK230" s="81">
        <v>0</v>
      </c>
      <c r="AL230" s="81">
        <v>0</v>
      </c>
      <c r="AM230" s="81">
        <v>4445791.0363152223</v>
      </c>
      <c r="AN230" s="81">
        <v>0</v>
      </c>
      <c r="AO230" s="81">
        <v>0</v>
      </c>
      <c r="AP230" s="82"/>
      <c r="AQ230" s="81">
        <v>1076</v>
      </c>
      <c r="AR230" s="81">
        <v>636</v>
      </c>
      <c r="AS230" s="81">
        <v>0</v>
      </c>
      <c r="AT230" s="81">
        <v>0</v>
      </c>
      <c r="AU230" s="81">
        <v>0</v>
      </c>
      <c r="AV230" s="81">
        <v>0</v>
      </c>
      <c r="AW230" s="81" t="s">
        <v>564</v>
      </c>
      <c r="AX230" s="82"/>
      <c r="AY230" s="81">
        <v>5373.9850000000006</v>
      </c>
      <c r="AZ230" s="81">
        <v>46067.199999999997</v>
      </c>
      <c r="BA230" s="81">
        <v>0</v>
      </c>
      <c r="BB230" s="81">
        <v>0</v>
      </c>
      <c r="BC230" s="81">
        <v>0</v>
      </c>
      <c r="BD230" s="81">
        <v>0</v>
      </c>
      <c r="BE230" s="81" t="s">
        <v>564</v>
      </c>
      <c r="BF230" s="82"/>
      <c r="BG230" s="81">
        <v>7.931</v>
      </c>
      <c r="BH230" s="81">
        <v>0</v>
      </c>
      <c r="BI230" s="81">
        <v>58.936999999999998</v>
      </c>
      <c r="BJ230" s="81">
        <v>0</v>
      </c>
      <c r="BK230" s="81">
        <v>0</v>
      </c>
      <c r="BL230" s="81">
        <v>0</v>
      </c>
      <c r="BM230" s="82"/>
      <c r="BN230" s="81">
        <v>2</v>
      </c>
      <c r="BO230" s="81">
        <v>0</v>
      </c>
      <c r="BP230" s="81">
        <v>7</v>
      </c>
      <c r="BQ230" s="81">
        <v>0</v>
      </c>
      <c r="BR230" s="81">
        <v>0</v>
      </c>
      <c r="BS230" s="81">
        <v>0</v>
      </c>
      <c r="BT230"/>
      <c r="BU230" s="80">
        <v>66.867999999999995</v>
      </c>
      <c r="BV230" s="80">
        <v>0</v>
      </c>
      <c r="BW230" s="80">
        <v>0</v>
      </c>
      <c r="BX230" s="80">
        <v>0</v>
      </c>
      <c r="BY230" s="80">
        <v>0</v>
      </c>
      <c r="BZ230" s="80">
        <v>0</v>
      </c>
      <c r="CA230" s="80">
        <v>0</v>
      </c>
      <c r="CB230" s="80">
        <v>0</v>
      </c>
      <c r="CC230" s="80">
        <v>0</v>
      </c>
    </row>
    <row r="231" spans="1:81">
      <c r="A231" s="80" t="s">
        <v>1976</v>
      </c>
      <c r="B231" s="80">
        <v>31</v>
      </c>
      <c r="C231" s="80">
        <v>14</v>
      </c>
      <c r="D231" s="80">
        <v>2</v>
      </c>
      <c r="E231" s="80">
        <v>2017</v>
      </c>
      <c r="F231" s="80" t="s">
        <v>71</v>
      </c>
      <c r="G231" s="80" t="s">
        <v>1962</v>
      </c>
      <c r="H231" s="80" t="s">
        <v>1963</v>
      </c>
      <c r="I231" s="177"/>
      <c r="J231" s="81">
        <v>113.60764223194798</v>
      </c>
      <c r="K231" s="81">
        <v>2.5883229206874812</v>
      </c>
      <c r="L231" s="81">
        <v>30.429665412568653</v>
      </c>
      <c r="M231" s="81">
        <v>34.357033252989012</v>
      </c>
      <c r="N231" s="81">
        <v>42.021748441537731</v>
      </c>
      <c r="O231" s="81">
        <v>34.712040270211951</v>
      </c>
      <c r="P231" s="81">
        <v>55.7144699009703</v>
      </c>
      <c r="Q231" s="81">
        <v>2.1870553975305649</v>
      </c>
      <c r="R231" s="81">
        <v>49.054338052082763</v>
      </c>
      <c r="S231" s="81">
        <v>0</v>
      </c>
      <c r="T231" s="82"/>
      <c r="U231" s="81">
        <v>20103421</v>
      </c>
      <c r="V231" s="81">
        <v>985</v>
      </c>
      <c r="W231" s="81">
        <v>753</v>
      </c>
      <c r="X231" s="81">
        <v>9605</v>
      </c>
      <c r="Y231" s="81">
        <v>15742</v>
      </c>
      <c r="Z231" s="81">
        <v>20754</v>
      </c>
      <c r="AA231" s="81">
        <v>11540</v>
      </c>
      <c r="AB231" s="81">
        <v>32021</v>
      </c>
      <c r="AC231" s="81">
        <v>8544234.9999999981</v>
      </c>
      <c r="AD231" s="81">
        <v>0</v>
      </c>
      <c r="AE231" s="82"/>
      <c r="AF231" s="81">
        <v>170063755.45560521</v>
      </c>
      <c r="AG231" s="81">
        <v>2218256.47410913</v>
      </c>
      <c r="AH231" s="81">
        <v>6261632.7825284908</v>
      </c>
      <c r="AI231" s="81">
        <v>56749100.574937783</v>
      </c>
      <c r="AJ231" s="81">
        <v>73896593.878690854</v>
      </c>
      <c r="AK231" s="81">
        <v>0</v>
      </c>
      <c r="AL231" s="81">
        <v>0</v>
      </c>
      <c r="AM231" s="81">
        <v>4398624.9341394147</v>
      </c>
      <c r="AN231" s="81">
        <v>0</v>
      </c>
      <c r="AO231" s="81">
        <v>0</v>
      </c>
      <c r="AP231" s="82"/>
      <c r="AQ231" s="81">
        <v>1132</v>
      </c>
      <c r="AR231" s="81">
        <v>679</v>
      </c>
      <c r="AS231" s="81">
        <v>0</v>
      </c>
      <c r="AT231" s="81">
        <v>0</v>
      </c>
      <c r="AU231" s="81">
        <v>0</v>
      </c>
      <c r="AV231" s="81">
        <v>0</v>
      </c>
      <c r="AW231" s="81" t="s">
        <v>564</v>
      </c>
      <c r="AX231" s="82"/>
      <c r="AY231" s="81">
        <v>5716.6849999999986</v>
      </c>
      <c r="AZ231" s="81">
        <v>48095.399999999987</v>
      </c>
      <c r="BA231" s="81">
        <v>0</v>
      </c>
      <c r="BB231" s="81">
        <v>0</v>
      </c>
      <c r="BC231" s="81">
        <v>0</v>
      </c>
      <c r="BD231" s="81">
        <v>0</v>
      </c>
      <c r="BE231" s="81" t="s">
        <v>564</v>
      </c>
      <c r="BF231" s="82"/>
      <c r="BG231" s="81">
        <v>6.0309999999999997</v>
      </c>
      <c r="BH231" s="81">
        <v>0</v>
      </c>
      <c r="BI231" s="81">
        <v>60.225999999999999</v>
      </c>
      <c r="BJ231" s="81">
        <v>0</v>
      </c>
      <c r="BK231" s="81">
        <v>0</v>
      </c>
      <c r="BL231" s="81">
        <v>0</v>
      </c>
      <c r="BM231" s="82"/>
      <c r="BN231" s="81">
        <v>2</v>
      </c>
      <c r="BO231" s="81">
        <v>0</v>
      </c>
      <c r="BP231" s="81">
        <v>8</v>
      </c>
      <c r="BQ231" s="81">
        <v>0</v>
      </c>
      <c r="BR231" s="81">
        <v>0</v>
      </c>
      <c r="BS231" s="81">
        <v>0</v>
      </c>
      <c r="BT231"/>
      <c r="BU231" s="80">
        <v>66.257000000000005</v>
      </c>
      <c r="BV231" s="80">
        <v>0</v>
      </c>
      <c r="BW231" s="80">
        <v>0</v>
      </c>
      <c r="BX231" s="80">
        <v>0</v>
      </c>
      <c r="BY231" s="80">
        <v>0</v>
      </c>
      <c r="BZ231" s="80">
        <v>0</v>
      </c>
      <c r="CA231" s="80">
        <v>0</v>
      </c>
      <c r="CB231" s="80">
        <v>0</v>
      </c>
      <c r="CC231" s="80">
        <v>0</v>
      </c>
    </row>
    <row r="232" spans="1:81">
      <c r="A232" s="80" t="s">
        <v>1977</v>
      </c>
      <c r="B232" s="80">
        <v>32</v>
      </c>
      <c r="C232" s="80">
        <v>15</v>
      </c>
      <c r="D232" s="80">
        <v>2</v>
      </c>
      <c r="E232" s="80">
        <v>2018</v>
      </c>
      <c r="F232" s="80" t="s">
        <v>93</v>
      </c>
      <c r="G232" s="80" t="s">
        <v>1962</v>
      </c>
      <c r="H232" s="80" t="s">
        <v>1963</v>
      </c>
      <c r="I232" s="177"/>
      <c r="J232" s="81">
        <v>106.98488029637768</v>
      </c>
      <c r="K232" s="81">
        <v>2.2476550105227693</v>
      </c>
      <c r="L232" s="81">
        <v>27.056071236690801</v>
      </c>
      <c r="M232" s="81">
        <v>30.713543552148284</v>
      </c>
      <c r="N232" s="81">
        <v>29.467424732872065</v>
      </c>
      <c r="O232" s="81">
        <v>33.944998146707761</v>
      </c>
      <c r="P232" s="81">
        <v>54.882641503594996</v>
      </c>
      <c r="Q232" s="81">
        <v>1.9968999410405153</v>
      </c>
      <c r="R232" s="81">
        <v>54.308050907803135</v>
      </c>
      <c r="S232" s="81">
        <v>0</v>
      </c>
      <c r="T232" s="82"/>
      <c r="U232" s="81">
        <v>22049605</v>
      </c>
      <c r="V232" s="81">
        <v>985</v>
      </c>
      <c r="W232" s="81">
        <v>753</v>
      </c>
      <c r="X232" s="81">
        <v>9605</v>
      </c>
      <c r="Y232" s="81">
        <v>15625</v>
      </c>
      <c r="Z232" s="81">
        <v>20684</v>
      </c>
      <c r="AA232" s="81">
        <v>11482</v>
      </c>
      <c r="AB232" s="81">
        <v>31507</v>
      </c>
      <c r="AC232" s="81">
        <v>9422249</v>
      </c>
      <c r="AD232" s="81">
        <v>0</v>
      </c>
      <c r="AE232" s="82"/>
      <c r="AF232" s="81">
        <v>190148366.37590629</v>
      </c>
      <c r="AG232" s="81">
        <v>2033609.0557743669</v>
      </c>
      <c r="AH232" s="81">
        <v>5557466.7956898026</v>
      </c>
      <c r="AI232" s="81">
        <v>54314507.390591383</v>
      </c>
      <c r="AJ232" s="81">
        <v>69978822.244006887</v>
      </c>
      <c r="AK232" s="81">
        <v>0</v>
      </c>
      <c r="AL232" s="81">
        <v>0</v>
      </c>
      <c r="AM232" s="81">
        <v>4336973.5451919204</v>
      </c>
      <c r="AN232" s="81">
        <v>0</v>
      </c>
      <c r="AO232" s="81">
        <v>0</v>
      </c>
      <c r="AP232" s="82"/>
      <c r="AQ232" s="81">
        <v>1189</v>
      </c>
      <c r="AR232" s="81">
        <v>743</v>
      </c>
      <c r="AS232" s="81">
        <v>0</v>
      </c>
      <c r="AT232" s="81">
        <v>0</v>
      </c>
      <c r="AU232" s="81">
        <v>0</v>
      </c>
      <c r="AV232" s="81">
        <v>0</v>
      </c>
      <c r="AW232" s="81" t="s">
        <v>564</v>
      </c>
      <c r="AX232" s="82"/>
      <c r="AY232" s="81">
        <v>6035.6250000000036</v>
      </c>
      <c r="AZ232" s="81">
        <v>51479.199999999997</v>
      </c>
      <c r="BA232" s="81">
        <v>0</v>
      </c>
      <c r="BB232" s="81">
        <v>0</v>
      </c>
      <c r="BC232" s="81">
        <v>0</v>
      </c>
      <c r="BD232" s="81">
        <v>0</v>
      </c>
      <c r="BE232" s="81" t="s">
        <v>564</v>
      </c>
      <c r="BF232" s="82"/>
      <c r="BG232" s="81">
        <v>5.6360000000000001</v>
      </c>
      <c r="BH232" s="81">
        <v>0</v>
      </c>
      <c r="BI232" s="81">
        <v>61.491999999999997</v>
      </c>
      <c r="BJ232" s="81">
        <v>0</v>
      </c>
      <c r="BK232" s="81">
        <v>0</v>
      </c>
      <c r="BL232" s="81">
        <v>0</v>
      </c>
      <c r="BM232" s="82"/>
      <c r="BN232" s="81">
        <v>2</v>
      </c>
      <c r="BO232" s="81">
        <v>0</v>
      </c>
      <c r="BP232" s="81">
        <v>8</v>
      </c>
      <c r="BQ232" s="81">
        <v>0</v>
      </c>
      <c r="BR232" s="81">
        <v>0</v>
      </c>
      <c r="BS232" s="81">
        <v>0</v>
      </c>
      <c r="BT232"/>
      <c r="BU232" s="80">
        <v>67.128</v>
      </c>
      <c r="BV232" s="80">
        <v>0</v>
      </c>
      <c r="BW232" s="80">
        <v>0</v>
      </c>
      <c r="BX232" s="80">
        <v>0</v>
      </c>
      <c r="BY232" s="80">
        <v>0</v>
      </c>
      <c r="BZ232" s="80">
        <v>0</v>
      </c>
      <c r="CA232" s="80">
        <v>0</v>
      </c>
      <c r="CB232" s="80">
        <v>0</v>
      </c>
      <c r="CC232" s="80">
        <v>0</v>
      </c>
    </row>
    <row r="233" spans="1:81">
      <c r="A233" s="80" t="s">
        <v>1978</v>
      </c>
      <c r="B233" s="80">
        <v>33</v>
      </c>
      <c r="C233" s="80">
        <v>16</v>
      </c>
      <c r="D233" s="80">
        <v>2</v>
      </c>
      <c r="E233" s="80">
        <v>2019</v>
      </c>
      <c r="F233" s="80" t="s">
        <v>73</v>
      </c>
      <c r="G233" s="80" t="s">
        <v>1962</v>
      </c>
      <c r="H233" s="80" t="s">
        <v>1963</v>
      </c>
      <c r="I233" s="177"/>
      <c r="J233" s="81">
        <v>113.92532272795127</v>
      </c>
      <c r="K233" s="81">
        <v>2.1477785603521702</v>
      </c>
      <c r="L233" s="81">
        <v>27.634823049162375</v>
      </c>
      <c r="M233" s="81">
        <v>33.163315230233067</v>
      </c>
      <c r="N233" s="81">
        <v>32.217969427892989</v>
      </c>
      <c r="O233" s="81">
        <v>33.029930858344578</v>
      </c>
      <c r="P233" s="81">
        <v>53.514611338038257</v>
      </c>
      <c r="Q233" s="81">
        <v>1.9179091907382044</v>
      </c>
      <c r="R233" s="81">
        <v>58.036304196097014</v>
      </c>
      <c r="S233" s="81">
        <v>0</v>
      </c>
      <c r="T233" s="82"/>
      <c r="U233" s="81">
        <v>22059234</v>
      </c>
      <c r="V233" s="81">
        <v>985</v>
      </c>
      <c r="W233" s="81">
        <v>753</v>
      </c>
      <c r="X233" s="81">
        <v>9605</v>
      </c>
      <c r="Y233" s="81">
        <v>15519</v>
      </c>
      <c r="Z233" s="81">
        <v>20679</v>
      </c>
      <c r="AA233" s="81">
        <v>11112</v>
      </c>
      <c r="AB233" s="81">
        <v>31080</v>
      </c>
      <c r="AC233" s="81">
        <v>10234007</v>
      </c>
      <c r="AD233" s="81">
        <v>0</v>
      </c>
      <c r="AE233" s="82"/>
      <c r="AF233" s="81">
        <v>197641356.70734689</v>
      </c>
      <c r="AG233" s="81">
        <v>1982863.2115077509</v>
      </c>
      <c r="AH233" s="81">
        <v>6428285.6120400429</v>
      </c>
      <c r="AI233" s="81">
        <v>54873988.195071943</v>
      </c>
      <c r="AJ233" s="81">
        <v>70109398.453561097</v>
      </c>
      <c r="AK233" s="81">
        <v>0</v>
      </c>
      <c r="AL233" s="81">
        <v>0</v>
      </c>
      <c r="AM233" s="81">
        <v>4232862.0298852669</v>
      </c>
      <c r="AN233" s="81">
        <v>0</v>
      </c>
      <c r="AO233" s="81">
        <v>0</v>
      </c>
      <c r="AP233" s="82"/>
      <c r="AQ233" s="81">
        <v>1271</v>
      </c>
      <c r="AR233" s="81">
        <v>915</v>
      </c>
      <c r="AS233" s="81">
        <v>0</v>
      </c>
      <c r="AT233" s="81">
        <v>0</v>
      </c>
      <c r="AU233" s="81">
        <v>0</v>
      </c>
      <c r="AV233" s="81">
        <v>0</v>
      </c>
      <c r="AW233" s="81" t="s">
        <v>564</v>
      </c>
      <c r="AX233" s="82"/>
      <c r="AY233" s="81">
        <v>6561.005000000001</v>
      </c>
      <c r="AZ233" s="81">
        <v>70768.900000000067</v>
      </c>
      <c r="BA233" s="81">
        <v>0</v>
      </c>
      <c r="BB233" s="81">
        <v>0</v>
      </c>
      <c r="BC233" s="81">
        <v>0</v>
      </c>
      <c r="BD233" s="81">
        <v>0</v>
      </c>
      <c r="BE233" s="81" t="s">
        <v>564</v>
      </c>
      <c r="BF233" s="82"/>
      <c r="BG233" s="81">
        <v>6.085</v>
      </c>
      <c r="BH233" s="81">
        <v>0</v>
      </c>
      <c r="BI233" s="81">
        <v>54.945</v>
      </c>
      <c r="BJ233" s="81">
        <v>0</v>
      </c>
      <c r="BK233" s="81">
        <v>0</v>
      </c>
      <c r="BL233" s="81">
        <v>0</v>
      </c>
      <c r="BM233" s="82"/>
      <c r="BN233" s="81">
        <v>2</v>
      </c>
      <c r="BO233" s="81">
        <v>0</v>
      </c>
      <c r="BP233" s="81">
        <v>8</v>
      </c>
      <c r="BQ233" s="81">
        <v>0</v>
      </c>
      <c r="BR233" s="81">
        <v>0</v>
      </c>
      <c r="BS233" s="81">
        <v>0</v>
      </c>
      <c r="BT233"/>
      <c r="BU233" s="80">
        <v>61.03</v>
      </c>
      <c r="BV233" s="80">
        <v>0</v>
      </c>
      <c r="BW233" s="80">
        <v>0</v>
      </c>
      <c r="BX233" s="80">
        <v>0</v>
      </c>
      <c r="BY233" s="80">
        <v>0</v>
      </c>
      <c r="BZ233" s="80">
        <v>0</v>
      </c>
      <c r="CA233" s="80">
        <v>0</v>
      </c>
      <c r="CB233" s="80">
        <v>0</v>
      </c>
      <c r="CC233" s="80">
        <v>0</v>
      </c>
    </row>
    <row r="234" spans="1:81">
      <c r="A234" s="80" t="s">
        <v>1979</v>
      </c>
      <c r="B234" s="80">
        <v>34</v>
      </c>
      <c r="C234" s="80">
        <v>17</v>
      </c>
      <c r="D234" s="80">
        <v>2</v>
      </c>
      <c r="E234" s="80">
        <v>2020</v>
      </c>
      <c r="F234" s="80" t="s">
        <v>218</v>
      </c>
      <c r="G234" s="80" t="s">
        <v>1962</v>
      </c>
      <c r="H234" s="80" t="s">
        <v>1963</v>
      </c>
      <c r="I234" s="177"/>
      <c r="J234" s="81">
        <v>109.7459184750175</v>
      </c>
      <c r="K234" s="81">
        <v>2.2839023561643441</v>
      </c>
      <c r="L234" s="81">
        <v>41.07627406338429</v>
      </c>
      <c r="M234" s="81">
        <v>31.140771223188665</v>
      </c>
      <c r="N234" s="81">
        <v>31.32994801189054</v>
      </c>
      <c r="O234" s="81">
        <v>28.999068874040127</v>
      </c>
      <c r="P234" s="81">
        <v>50.580239157036061</v>
      </c>
      <c r="Q234" s="81">
        <v>1.8069853400656615</v>
      </c>
      <c r="R234" s="81">
        <v>60.243527566110018</v>
      </c>
      <c r="S234" s="81">
        <v>0</v>
      </c>
      <c r="T234" s="82"/>
      <c r="U234" s="81">
        <v>21778257</v>
      </c>
      <c r="V234" s="81">
        <v>929</v>
      </c>
      <c r="W234" s="81">
        <v>977</v>
      </c>
      <c r="X234" s="81">
        <v>9220</v>
      </c>
      <c r="Y234" s="81">
        <v>15467</v>
      </c>
      <c r="Z234" s="81">
        <v>20722</v>
      </c>
      <c r="AA234" s="81">
        <v>11411</v>
      </c>
      <c r="AB234" s="81">
        <v>30646</v>
      </c>
      <c r="AC234" s="81">
        <v>10678645</v>
      </c>
      <c r="AD234" s="81">
        <v>0</v>
      </c>
      <c r="AE234" s="82"/>
      <c r="AF234" s="81">
        <v>184092031.7011807</v>
      </c>
      <c r="AG234" s="81">
        <v>1959637.4855404408</v>
      </c>
      <c r="AH234" s="81">
        <v>11070036.494554622</v>
      </c>
      <c r="AI234" s="81">
        <v>49635178.214635387</v>
      </c>
      <c r="AJ234" s="81">
        <v>64437756.674730167</v>
      </c>
      <c r="AK234" s="81"/>
      <c r="AL234" s="81"/>
      <c r="AM234" s="81">
        <v>3999643.4841614938</v>
      </c>
      <c r="AN234" s="81"/>
      <c r="AO234" s="81"/>
      <c r="AP234" s="82"/>
      <c r="AQ234" s="81">
        <v>1329</v>
      </c>
      <c r="AR234" s="81">
        <v>1058</v>
      </c>
      <c r="AS234" s="81">
        <v>0</v>
      </c>
      <c r="AT234" s="81">
        <v>0</v>
      </c>
      <c r="AU234" s="81">
        <v>0</v>
      </c>
      <c r="AV234" s="81">
        <v>0</v>
      </c>
      <c r="AW234" s="81">
        <v>0</v>
      </c>
      <c r="AX234" s="82"/>
      <c r="AY234" s="81">
        <v>6913.3650000000016</v>
      </c>
      <c r="AZ234" s="81">
        <v>76651.799999999945</v>
      </c>
      <c r="BA234" s="81">
        <v>0</v>
      </c>
      <c r="BB234" s="81">
        <v>0</v>
      </c>
      <c r="BC234" s="81">
        <v>0</v>
      </c>
      <c r="BD234" s="81">
        <v>0</v>
      </c>
      <c r="BE234" s="81">
        <v>0</v>
      </c>
      <c r="BF234" s="82"/>
      <c r="BG234" s="81">
        <v>8.7520000000000007</v>
      </c>
      <c r="BH234" s="81">
        <v>0</v>
      </c>
      <c r="BI234" s="81">
        <v>57.51</v>
      </c>
      <c r="BJ234" s="81">
        <v>0</v>
      </c>
      <c r="BK234" s="81">
        <v>0</v>
      </c>
      <c r="BL234" s="81">
        <v>0</v>
      </c>
      <c r="BM234" s="82"/>
      <c r="BN234" s="81">
        <v>2</v>
      </c>
      <c r="BO234" s="81">
        <v>0</v>
      </c>
      <c r="BP234" s="81">
        <v>8</v>
      </c>
      <c r="BQ234" s="81">
        <v>0</v>
      </c>
      <c r="BR234" s="81">
        <v>0</v>
      </c>
      <c r="BS234" s="81">
        <v>0</v>
      </c>
      <c r="BT234"/>
      <c r="BU234" s="80">
        <v>66.262</v>
      </c>
      <c r="BV234" s="80">
        <v>0</v>
      </c>
      <c r="BW234" s="80">
        <v>0</v>
      </c>
      <c r="BX234" s="80">
        <v>0</v>
      </c>
      <c r="BY234" s="80">
        <v>0</v>
      </c>
      <c r="BZ234" s="80">
        <v>0</v>
      </c>
      <c r="CA234" s="80">
        <v>0</v>
      </c>
      <c r="CB234" s="80">
        <v>0</v>
      </c>
      <c r="CC234" s="80">
        <v>0</v>
      </c>
    </row>
    <row r="235" spans="1:81">
      <c r="A235" s="80" t="s">
        <v>1980</v>
      </c>
      <c r="B235" s="80">
        <v>34</v>
      </c>
      <c r="C235" s="80">
        <v>18</v>
      </c>
      <c r="D235" s="80">
        <v>2</v>
      </c>
      <c r="E235" s="80">
        <v>2021</v>
      </c>
      <c r="F235" s="80" t="s">
        <v>75</v>
      </c>
      <c r="G235" s="174" t="s">
        <v>1962</v>
      </c>
      <c r="H235" s="80" t="s">
        <v>1963</v>
      </c>
      <c r="I235" s="177"/>
      <c r="J235" s="81">
        <v>97.196541799697656</v>
      </c>
      <c r="K235" s="81">
        <v>2.317744720174912</v>
      </c>
      <c r="L235" s="81">
        <v>35.947435339435202</v>
      </c>
      <c r="M235" s="81">
        <v>29.154997108512294</v>
      </c>
      <c r="N235" s="81">
        <v>25.849204926693993</v>
      </c>
      <c r="O235" s="81">
        <v>27.936072797606695</v>
      </c>
      <c r="P235" s="81">
        <v>51.625425534004229</v>
      </c>
      <c r="Q235" s="81">
        <v>1.8008043766060697</v>
      </c>
      <c r="R235" s="81">
        <v>60.900522709940155</v>
      </c>
      <c r="S235" s="81">
        <v>0</v>
      </c>
      <c r="T235" s="82"/>
      <c r="U235" s="81">
        <v>25039916</v>
      </c>
      <c r="V235" s="81">
        <v>929</v>
      </c>
      <c r="W235" s="81">
        <v>977</v>
      </c>
      <c r="X235" s="81">
        <v>9220</v>
      </c>
      <c r="Y235" s="81">
        <v>15341</v>
      </c>
      <c r="Z235" s="81">
        <v>20555</v>
      </c>
      <c r="AA235" s="81">
        <v>11358</v>
      </c>
      <c r="AB235" s="81">
        <v>30179</v>
      </c>
      <c r="AC235" s="81">
        <v>10463301.999999998</v>
      </c>
      <c r="AD235" s="81">
        <v>0</v>
      </c>
      <c r="AE235" s="82"/>
      <c r="AF235" s="81">
        <v>186295752.00464514</v>
      </c>
      <c r="AG235" s="81">
        <v>1988024.98257474</v>
      </c>
      <c r="AH235" s="81">
        <v>10214729.421328448</v>
      </c>
      <c r="AI235" s="81">
        <v>55355529.793688782</v>
      </c>
      <c r="AJ235" s="81">
        <v>64940288.827463374</v>
      </c>
      <c r="AK235" s="81">
        <v>0</v>
      </c>
      <c r="AL235" s="81">
        <v>0</v>
      </c>
      <c r="AM235" s="81">
        <v>3961412.8701516842</v>
      </c>
      <c r="AN235" s="81">
        <v>0</v>
      </c>
      <c r="AO235" s="81">
        <v>0</v>
      </c>
      <c r="AP235" s="82"/>
      <c r="AQ235" s="81">
        <v>1371</v>
      </c>
      <c r="AR235" s="81">
        <v>1114</v>
      </c>
      <c r="AS235" s="81">
        <v>0</v>
      </c>
      <c r="AT235" s="81">
        <v>0</v>
      </c>
      <c r="AU235" s="81">
        <v>0</v>
      </c>
      <c r="AV235" s="81">
        <v>0</v>
      </c>
      <c r="AW235" s="81"/>
      <c r="AX235" s="82"/>
      <c r="AY235" s="81">
        <v>7150.5250000000005</v>
      </c>
      <c r="AZ235" s="81">
        <v>81184.099999999729</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1981</v>
      </c>
      <c r="B236" s="80">
        <v>34</v>
      </c>
      <c r="C236" s="80">
        <v>19</v>
      </c>
      <c r="D236" s="80">
        <v>2</v>
      </c>
      <c r="E236" s="80">
        <v>2022</v>
      </c>
      <c r="F236" s="80" t="s">
        <v>568</v>
      </c>
      <c r="G236" s="174" t="s">
        <v>1962</v>
      </c>
      <c r="H236" s="80" t="s">
        <v>1963</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1426</v>
      </c>
      <c r="AR236" s="81">
        <v>1139</v>
      </c>
      <c r="AS236" s="81">
        <v>0</v>
      </c>
      <c r="AT236" s="81">
        <v>0</v>
      </c>
      <c r="AU236" s="81">
        <v>0</v>
      </c>
      <c r="AV236" s="81">
        <v>0</v>
      </c>
      <c r="AW236" s="81"/>
      <c r="AX236" s="82"/>
      <c r="AY236" s="81">
        <v>7581.3649999999943</v>
      </c>
      <c r="AZ236" s="81">
        <v>82416.099999999729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1982</v>
      </c>
      <c r="B237" s="80">
        <v>86</v>
      </c>
      <c r="C237" s="80">
        <v>1</v>
      </c>
      <c r="D237" s="80">
        <v>6</v>
      </c>
      <c r="E237" s="80">
        <v>1990</v>
      </c>
      <c r="F237" s="80" t="s">
        <v>562</v>
      </c>
      <c r="G237" s="80" t="s">
        <v>1983</v>
      </c>
      <c r="H237" s="80" t="s">
        <v>1984</v>
      </c>
      <c r="I237" s="177"/>
      <c r="J237" s="81">
        <v>20.020140263157135</v>
      </c>
      <c r="K237" s="81">
        <v>1.0817096884243849</v>
      </c>
      <c r="L237" s="81">
        <v>0</v>
      </c>
      <c r="M237" s="81">
        <v>8.8706767444333856</v>
      </c>
      <c r="N237" s="81">
        <v>13.52866673729733</v>
      </c>
      <c r="O237" s="81">
        <v>15.365476100383908</v>
      </c>
      <c r="P237" s="81">
        <v>10.979728983931198</v>
      </c>
      <c r="Q237" s="81">
        <v>1.3277407679028763</v>
      </c>
      <c r="R237" s="81">
        <v>0</v>
      </c>
      <c r="S237" s="81">
        <v>1.6756467862661517</v>
      </c>
      <c r="T237" s="82"/>
      <c r="U237" s="81">
        <v>840067</v>
      </c>
      <c r="V237" s="81">
        <v>479</v>
      </c>
      <c r="W237" s="81">
        <v>0</v>
      </c>
      <c r="X237" s="81">
        <v>3303</v>
      </c>
      <c r="Y237" s="81">
        <v>5823</v>
      </c>
      <c r="Z237" s="81">
        <v>6320</v>
      </c>
      <c r="AA237" s="81">
        <v>2666</v>
      </c>
      <c r="AB237" s="81">
        <v>21558</v>
      </c>
      <c r="AC237" s="81">
        <v>0</v>
      </c>
      <c r="AD237" s="81">
        <v>1.6756467862661517</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1985</v>
      </c>
      <c r="B238" s="80">
        <v>87</v>
      </c>
      <c r="C238" s="80">
        <v>2</v>
      </c>
      <c r="D238" s="80">
        <v>6</v>
      </c>
      <c r="E238" s="80">
        <v>2005</v>
      </c>
      <c r="F238" s="80" t="s">
        <v>565</v>
      </c>
      <c r="G238" s="80" t="s">
        <v>1983</v>
      </c>
      <c r="H238" s="80" t="s">
        <v>1984</v>
      </c>
      <c r="I238" s="177"/>
      <c r="J238" s="81">
        <v>21.347472961791805</v>
      </c>
      <c r="K238" s="81">
        <v>0.84041961452628688</v>
      </c>
      <c r="L238" s="81">
        <v>0</v>
      </c>
      <c r="M238" s="81">
        <v>21.70901757278671</v>
      </c>
      <c r="N238" s="81">
        <v>28.199780386990152</v>
      </c>
      <c r="O238" s="81">
        <v>31.36148020959789</v>
      </c>
      <c r="P238" s="81">
        <v>18.364679131340974</v>
      </c>
      <c r="Q238" s="81">
        <v>1.8265356341092105</v>
      </c>
      <c r="R238" s="81">
        <v>0</v>
      </c>
      <c r="S238" s="81">
        <v>0</v>
      </c>
      <c r="T238" s="82"/>
      <c r="U238" s="81">
        <v>946638</v>
      </c>
      <c r="V238" s="81">
        <v>410</v>
      </c>
      <c r="W238" s="81">
        <v>0</v>
      </c>
      <c r="X238" s="81">
        <v>4415</v>
      </c>
      <c r="Y238" s="81">
        <v>10497</v>
      </c>
      <c r="Z238" s="81">
        <v>14927</v>
      </c>
      <c r="AA238" s="81">
        <v>3652</v>
      </c>
      <c r="AB238" s="81">
        <v>31003</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1986</v>
      </c>
      <c r="B239" s="80">
        <v>88</v>
      </c>
      <c r="C239" s="80">
        <v>3</v>
      </c>
      <c r="D239" s="80">
        <v>6</v>
      </c>
      <c r="E239" s="80">
        <v>2006</v>
      </c>
      <c r="F239" s="80" t="s">
        <v>566</v>
      </c>
      <c r="G239" s="80" t="s">
        <v>1983</v>
      </c>
      <c r="H239" s="80" t="s">
        <v>1984</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1987</v>
      </c>
      <c r="B240" s="80">
        <v>89</v>
      </c>
      <c r="C240" s="80">
        <v>4</v>
      </c>
      <c r="D240" s="80">
        <v>6</v>
      </c>
      <c r="E240" s="80">
        <v>2007</v>
      </c>
      <c r="F240" s="80" t="s">
        <v>567</v>
      </c>
      <c r="G240" s="80" t="s">
        <v>1983</v>
      </c>
      <c r="H240" s="80" t="s">
        <v>1984</v>
      </c>
      <c r="I240" s="177"/>
      <c r="J240" s="81">
        <v>21.776898774171084</v>
      </c>
      <c r="K240" s="81">
        <v>0.94616142671841919</v>
      </c>
      <c r="L240" s="81">
        <v>1.1046787975097601</v>
      </c>
      <c r="M240" s="81">
        <v>22.655015355494676</v>
      </c>
      <c r="N240" s="81">
        <v>31.800026011943956</v>
      </c>
      <c r="O240" s="81">
        <v>30.356234253563649</v>
      </c>
      <c r="P240" s="81">
        <v>18.751073178943944</v>
      </c>
      <c r="Q240" s="81">
        <v>1.9958315958080997</v>
      </c>
      <c r="R240" s="81">
        <v>0</v>
      </c>
      <c r="S240" s="81">
        <v>2.6496265187700003</v>
      </c>
      <c r="T240" s="82"/>
      <c r="U240" s="81">
        <v>1031174</v>
      </c>
      <c r="V240" s="81">
        <v>348</v>
      </c>
      <c r="W240" s="81">
        <v>13</v>
      </c>
      <c r="X240" s="81">
        <v>5888</v>
      </c>
      <c r="Y240" s="81">
        <v>11140</v>
      </c>
      <c r="Z240" s="81">
        <v>15020</v>
      </c>
      <c r="AA240" s="81">
        <v>3672</v>
      </c>
      <c r="AB240" s="81">
        <v>32085</v>
      </c>
      <c r="AC240" s="81">
        <v>0</v>
      </c>
      <c r="AD240" s="81">
        <v>2.6496265187700003</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1988</v>
      </c>
      <c r="B241" s="80">
        <v>90</v>
      </c>
      <c r="C241" s="80">
        <v>5</v>
      </c>
      <c r="D241" s="80">
        <v>6</v>
      </c>
      <c r="E241" s="80">
        <v>2008</v>
      </c>
      <c r="F241" s="80" t="s">
        <v>84</v>
      </c>
      <c r="G241" s="80" t="s">
        <v>1983</v>
      </c>
      <c r="H241" s="80" t="s">
        <v>1984</v>
      </c>
      <c r="I241" s="177"/>
      <c r="J241" s="81">
        <v>17.058673832113339</v>
      </c>
      <c r="K241" s="81">
        <v>0.74232756578766246</v>
      </c>
      <c r="L241" s="81">
        <v>0.99657574546321503</v>
      </c>
      <c r="M241" s="81">
        <v>24.809419103468628</v>
      </c>
      <c r="N241" s="81">
        <v>29.200489369314962</v>
      </c>
      <c r="O241" s="81">
        <v>29.235142440062557</v>
      </c>
      <c r="P241" s="81">
        <v>17.082183335345182</v>
      </c>
      <c r="Q241" s="81">
        <v>1.9830883980388976</v>
      </c>
      <c r="R241" s="81">
        <v>0</v>
      </c>
      <c r="S241" s="81">
        <v>1.4276282021905959</v>
      </c>
      <c r="T241" s="82"/>
      <c r="U241" s="81">
        <v>911203</v>
      </c>
      <c r="V241" s="81">
        <v>348</v>
      </c>
      <c r="W241" s="81">
        <v>13</v>
      </c>
      <c r="X241" s="81">
        <v>5888</v>
      </c>
      <c r="Y241" s="81">
        <v>11423</v>
      </c>
      <c r="Z241" s="81">
        <v>14973</v>
      </c>
      <c r="AA241" s="81">
        <v>3349</v>
      </c>
      <c r="AB241" s="81">
        <v>32404</v>
      </c>
      <c r="AC241" s="81">
        <v>0</v>
      </c>
      <c r="AD241" s="81">
        <v>1.4276282021905959</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1989</v>
      </c>
      <c r="B242" s="80">
        <v>91</v>
      </c>
      <c r="C242" s="80">
        <v>6</v>
      </c>
      <c r="D242" s="80">
        <v>6</v>
      </c>
      <c r="E242" s="80">
        <v>2009</v>
      </c>
      <c r="F242" s="80" t="s">
        <v>85</v>
      </c>
      <c r="G242" s="80" t="s">
        <v>1983</v>
      </c>
      <c r="H242" s="80" t="s">
        <v>1984</v>
      </c>
      <c r="I242" s="177"/>
      <c r="J242" s="81">
        <v>12.951435033631018</v>
      </c>
      <c r="K242" s="81">
        <v>0.61695559328206695</v>
      </c>
      <c r="L242" s="81">
        <v>15.358773099222153</v>
      </c>
      <c r="M242" s="81">
        <v>22.989958557424014</v>
      </c>
      <c r="N242" s="81">
        <v>25.89069398745918</v>
      </c>
      <c r="O242" s="81">
        <v>30.079654464638601</v>
      </c>
      <c r="P242" s="81">
        <v>15.879188183299195</v>
      </c>
      <c r="Q242" s="81">
        <v>1.8914273736878566</v>
      </c>
      <c r="R242" s="81">
        <v>0</v>
      </c>
      <c r="S242" s="81">
        <v>2.6548677696953322</v>
      </c>
      <c r="T242" s="82"/>
      <c r="U242" s="81">
        <v>611436</v>
      </c>
      <c r="V242" s="81">
        <v>395</v>
      </c>
      <c r="W242" s="81">
        <v>240</v>
      </c>
      <c r="X242" s="81">
        <v>6733</v>
      </c>
      <c r="Y242" s="81">
        <v>11584</v>
      </c>
      <c r="Z242" s="81">
        <v>15206</v>
      </c>
      <c r="AA242" s="81">
        <v>3196</v>
      </c>
      <c r="AB242" s="81">
        <v>32444</v>
      </c>
      <c r="AC242" s="81">
        <v>0</v>
      </c>
      <c r="AD242" s="81">
        <v>2.6548677696953322</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3.57</v>
      </c>
      <c r="BL242" s="81">
        <v>0</v>
      </c>
      <c r="BM242" s="82"/>
      <c r="BN242" s="81">
        <v>0</v>
      </c>
      <c r="BO242" s="81">
        <v>0</v>
      </c>
      <c r="BP242" s="81">
        <v>0</v>
      </c>
      <c r="BQ242" s="81">
        <v>0</v>
      </c>
      <c r="BR242" s="81">
        <v>1</v>
      </c>
      <c r="BS242" s="81">
        <v>0</v>
      </c>
      <c r="BT242"/>
      <c r="BU242" s="80"/>
      <c r="BV242" s="80"/>
      <c r="BW242" s="80"/>
      <c r="BX242" s="80"/>
      <c r="BY242" s="80"/>
      <c r="BZ242" s="80"/>
      <c r="CA242" s="80"/>
      <c r="CB242" s="80"/>
      <c r="CC242" s="80"/>
    </row>
    <row r="243" spans="1:81">
      <c r="A243" s="80" t="s">
        <v>1990</v>
      </c>
      <c r="B243" s="80">
        <v>92</v>
      </c>
      <c r="C243" s="80">
        <v>7</v>
      </c>
      <c r="D243" s="80">
        <v>6</v>
      </c>
      <c r="E243" s="80">
        <v>2010</v>
      </c>
      <c r="F243" s="80" t="s">
        <v>86</v>
      </c>
      <c r="G243" s="80" t="s">
        <v>1983</v>
      </c>
      <c r="H243" s="80" t="s">
        <v>1984</v>
      </c>
      <c r="I243" s="177"/>
      <c r="J243" s="81">
        <v>13.886952578849865</v>
      </c>
      <c r="K243" s="81">
        <v>0.86464612088039117</v>
      </c>
      <c r="L243" s="81">
        <v>14.286026248597024</v>
      </c>
      <c r="M243" s="81">
        <v>25.247900436913138</v>
      </c>
      <c r="N243" s="81">
        <v>28.426203501104098</v>
      </c>
      <c r="O243" s="81">
        <v>29.637301721244093</v>
      </c>
      <c r="P243" s="81">
        <v>15.648942914953849</v>
      </c>
      <c r="Q243" s="81">
        <v>1.9690061368858178</v>
      </c>
      <c r="R243" s="81">
        <v>0</v>
      </c>
      <c r="S243" s="81">
        <v>3.5381575009986239</v>
      </c>
      <c r="T243" s="82"/>
      <c r="U243" s="81">
        <v>639964</v>
      </c>
      <c r="V243" s="81">
        <v>395</v>
      </c>
      <c r="W243" s="81">
        <v>240</v>
      </c>
      <c r="X243" s="81">
        <v>6733</v>
      </c>
      <c r="Y243" s="81">
        <v>11735</v>
      </c>
      <c r="Z243" s="81">
        <v>15052</v>
      </c>
      <c r="AA243" s="81">
        <v>3071</v>
      </c>
      <c r="AB243" s="81">
        <v>32363</v>
      </c>
      <c r="AC243" s="81">
        <v>0</v>
      </c>
      <c r="AD243" s="81">
        <v>3.5381575009986239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2.8279999999999998</v>
      </c>
      <c r="BL243" s="81">
        <v>0</v>
      </c>
      <c r="BM243" s="82"/>
      <c r="BN243" s="81">
        <v>0</v>
      </c>
      <c r="BO243" s="81">
        <v>0</v>
      </c>
      <c r="BP243" s="81">
        <v>0</v>
      </c>
      <c r="BQ243" s="81">
        <v>0</v>
      </c>
      <c r="BR243" s="81">
        <v>1</v>
      </c>
      <c r="BS243" s="81">
        <v>0</v>
      </c>
      <c r="BT243"/>
      <c r="BU243" s="80">
        <v>2.8279999999999998</v>
      </c>
      <c r="BV243" s="80">
        <v>0</v>
      </c>
      <c r="BW243" s="80">
        <v>0</v>
      </c>
      <c r="BX243" s="80">
        <v>0</v>
      </c>
      <c r="BY243" s="80">
        <v>0</v>
      </c>
      <c r="BZ243" s="80">
        <v>0</v>
      </c>
      <c r="CA243" s="80">
        <v>0</v>
      </c>
      <c r="CB243" s="80">
        <v>0</v>
      </c>
      <c r="CC243" s="80">
        <v>0</v>
      </c>
    </row>
    <row r="244" spans="1:81">
      <c r="A244" s="80" t="s">
        <v>1991</v>
      </c>
      <c r="B244" s="80">
        <v>93</v>
      </c>
      <c r="C244" s="80">
        <v>8</v>
      </c>
      <c r="D244" s="80">
        <v>6</v>
      </c>
      <c r="E244" s="80">
        <v>2011</v>
      </c>
      <c r="F244" s="80" t="s">
        <v>87</v>
      </c>
      <c r="G244" s="80" t="s">
        <v>1983</v>
      </c>
      <c r="H244" s="80" t="s">
        <v>1984</v>
      </c>
      <c r="I244" s="177"/>
      <c r="J244" s="81">
        <v>13.552343688697405</v>
      </c>
      <c r="K244" s="81">
        <v>0.91066931214938329</v>
      </c>
      <c r="L244" s="81">
        <v>10.87931461762968</v>
      </c>
      <c r="M244" s="81">
        <v>31.662825243491255</v>
      </c>
      <c r="N244" s="81">
        <v>34.604375189544946</v>
      </c>
      <c r="O244" s="81">
        <v>29.136239423655205</v>
      </c>
      <c r="P244" s="81">
        <v>14.88496011029873</v>
      </c>
      <c r="Q244" s="81">
        <v>2.259952302776508</v>
      </c>
      <c r="R244" s="81">
        <v>0</v>
      </c>
      <c r="S244" s="81">
        <v>7.5491522341082691</v>
      </c>
      <c r="T244" s="82"/>
      <c r="U244" s="81">
        <v>608560</v>
      </c>
      <c r="V244" s="81">
        <v>395</v>
      </c>
      <c r="W244" s="81">
        <v>240</v>
      </c>
      <c r="X244" s="81">
        <v>6733</v>
      </c>
      <c r="Y244" s="81">
        <v>11815</v>
      </c>
      <c r="Z244" s="81">
        <v>15119</v>
      </c>
      <c r="AA244" s="81">
        <v>3008</v>
      </c>
      <c r="AB244" s="81">
        <v>32203</v>
      </c>
      <c r="AC244" s="81">
        <v>0</v>
      </c>
      <c r="AD244" s="81">
        <v>7.5491522341082691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2.4750000000000001</v>
      </c>
      <c r="BL244" s="81">
        <v>0</v>
      </c>
      <c r="BM244" s="82"/>
      <c r="BN244" s="81">
        <v>0</v>
      </c>
      <c r="BO244" s="81">
        <v>0</v>
      </c>
      <c r="BP244" s="81">
        <v>0</v>
      </c>
      <c r="BQ244" s="81">
        <v>0</v>
      </c>
      <c r="BR244" s="81">
        <v>1</v>
      </c>
      <c r="BS244" s="81">
        <v>0</v>
      </c>
      <c r="BT244"/>
      <c r="BU244" s="80">
        <v>2.4750000000000001</v>
      </c>
      <c r="BV244" s="80">
        <v>0</v>
      </c>
      <c r="BW244" s="80">
        <v>0</v>
      </c>
      <c r="BX244" s="80">
        <v>0</v>
      </c>
      <c r="BY244" s="80">
        <v>0</v>
      </c>
      <c r="BZ244" s="80">
        <v>0</v>
      </c>
      <c r="CA244" s="80">
        <v>0</v>
      </c>
      <c r="CB244" s="80">
        <v>0</v>
      </c>
      <c r="CC244" s="80">
        <v>0</v>
      </c>
    </row>
    <row r="245" spans="1:81">
      <c r="A245" s="80" t="s">
        <v>1992</v>
      </c>
      <c r="B245" s="80">
        <v>94</v>
      </c>
      <c r="C245" s="80">
        <v>9</v>
      </c>
      <c r="D245" s="80">
        <v>6</v>
      </c>
      <c r="E245" s="80">
        <v>2012</v>
      </c>
      <c r="F245" s="80" t="s">
        <v>88</v>
      </c>
      <c r="G245" s="80" t="s">
        <v>1983</v>
      </c>
      <c r="H245" s="80" t="s">
        <v>1984</v>
      </c>
      <c r="I245" s="177"/>
      <c r="J245" s="81">
        <v>13.256429934499232</v>
      </c>
      <c r="K245" s="81">
        <v>0.85831812643038941</v>
      </c>
      <c r="L245" s="81">
        <v>10.669874020122423</v>
      </c>
      <c r="M245" s="81">
        <v>33.658449641487628</v>
      </c>
      <c r="N245" s="81">
        <v>35.094316035247971</v>
      </c>
      <c r="O245" s="81">
        <v>29.449958102727351</v>
      </c>
      <c r="P245" s="81">
        <v>14.621287084561397</v>
      </c>
      <c r="Q245" s="81">
        <v>2.4459295240330672</v>
      </c>
      <c r="R245" s="81">
        <v>0</v>
      </c>
      <c r="S245" s="81">
        <v>2.1667564087273847</v>
      </c>
      <c r="T245" s="82"/>
      <c r="U245" s="81">
        <v>582022</v>
      </c>
      <c r="V245" s="81">
        <v>395</v>
      </c>
      <c r="W245" s="81">
        <v>240</v>
      </c>
      <c r="X245" s="81">
        <v>6733</v>
      </c>
      <c r="Y245" s="81">
        <v>11938</v>
      </c>
      <c r="Z245" s="81">
        <v>15403</v>
      </c>
      <c r="AA245" s="81">
        <v>2938</v>
      </c>
      <c r="AB245" s="81">
        <v>32079</v>
      </c>
      <c r="AC245" s="81">
        <v>0</v>
      </c>
      <c r="AD245" s="81">
        <v>2.1667564087273847</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3.101</v>
      </c>
      <c r="BL245" s="81">
        <v>0</v>
      </c>
      <c r="BM245" s="82"/>
      <c r="BN245" s="81">
        <v>0</v>
      </c>
      <c r="BO245" s="81">
        <v>0</v>
      </c>
      <c r="BP245" s="81">
        <v>0</v>
      </c>
      <c r="BQ245" s="81">
        <v>0</v>
      </c>
      <c r="BR245" s="81">
        <v>1</v>
      </c>
      <c r="BS245" s="81">
        <v>0</v>
      </c>
      <c r="BT245"/>
      <c r="BU245" s="80">
        <v>3.101</v>
      </c>
      <c r="BV245" s="80">
        <v>0</v>
      </c>
      <c r="BW245" s="80">
        <v>0</v>
      </c>
      <c r="BX245" s="80">
        <v>0</v>
      </c>
      <c r="BY245" s="80">
        <v>0</v>
      </c>
      <c r="BZ245" s="80">
        <v>0</v>
      </c>
      <c r="CA245" s="80">
        <v>0</v>
      </c>
      <c r="CB245" s="80">
        <v>0</v>
      </c>
      <c r="CC245" s="80">
        <v>0</v>
      </c>
    </row>
    <row r="246" spans="1:81">
      <c r="A246" s="80" t="s">
        <v>1993</v>
      </c>
      <c r="B246" s="80">
        <v>95</v>
      </c>
      <c r="C246" s="80">
        <v>10</v>
      </c>
      <c r="D246" s="80">
        <v>6</v>
      </c>
      <c r="E246" s="80">
        <v>2013</v>
      </c>
      <c r="F246" s="80" t="s">
        <v>89</v>
      </c>
      <c r="G246" s="80" t="s">
        <v>1983</v>
      </c>
      <c r="H246" s="80" t="s">
        <v>1984</v>
      </c>
      <c r="I246" s="177"/>
      <c r="J246" s="81">
        <v>14.593447241756078</v>
      </c>
      <c r="K246" s="81">
        <v>0.73447652568842903</v>
      </c>
      <c r="L246" s="81">
        <v>10.657157183052567</v>
      </c>
      <c r="M246" s="81">
        <v>32.900319761995085</v>
      </c>
      <c r="N246" s="81">
        <v>38.130541889874721</v>
      </c>
      <c r="O246" s="81">
        <v>28.304744968281128</v>
      </c>
      <c r="P246" s="81">
        <v>14.366665972878863</v>
      </c>
      <c r="Q246" s="81">
        <v>2.4693651153674239</v>
      </c>
      <c r="R246" s="81">
        <v>0</v>
      </c>
      <c r="S246" s="81">
        <v>2.2762151454221127</v>
      </c>
      <c r="T246" s="82"/>
      <c r="U246" s="81">
        <v>596729</v>
      </c>
      <c r="V246" s="81">
        <v>395</v>
      </c>
      <c r="W246" s="81">
        <v>240</v>
      </c>
      <c r="X246" s="81">
        <v>6733</v>
      </c>
      <c r="Y246" s="81">
        <v>12005</v>
      </c>
      <c r="Z246" s="81">
        <v>15465</v>
      </c>
      <c r="AA246" s="81">
        <v>2876</v>
      </c>
      <c r="AB246" s="81">
        <v>31922</v>
      </c>
      <c r="AC246" s="81">
        <v>0</v>
      </c>
      <c r="AD246" s="81">
        <v>2.2762151454221127</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3.5009999999999999</v>
      </c>
      <c r="BL246" s="81">
        <v>0</v>
      </c>
      <c r="BM246" s="82"/>
      <c r="BN246" s="81">
        <v>0</v>
      </c>
      <c r="BO246" s="81">
        <v>0</v>
      </c>
      <c r="BP246" s="81">
        <v>0</v>
      </c>
      <c r="BQ246" s="81">
        <v>0</v>
      </c>
      <c r="BR246" s="81">
        <v>1</v>
      </c>
      <c r="BS246" s="81">
        <v>0</v>
      </c>
      <c r="BT246"/>
      <c r="BU246" s="80">
        <v>3.5009999999999999</v>
      </c>
      <c r="BV246" s="80">
        <v>0</v>
      </c>
      <c r="BW246" s="80">
        <v>0</v>
      </c>
      <c r="BX246" s="80">
        <v>0</v>
      </c>
      <c r="BY246" s="80">
        <v>0</v>
      </c>
      <c r="BZ246" s="80">
        <v>0</v>
      </c>
      <c r="CA246" s="80">
        <v>0</v>
      </c>
      <c r="CB246" s="80">
        <v>0</v>
      </c>
      <c r="CC246" s="80">
        <v>0</v>
      </c>
    </row>
    <row r="247" spans="1:81">
      <c r="A247" s="80" t="s">
        <v>1994</v>
      </c>
      <c r="B247" s="80">
        <v>96</v>
      </c>
      <c r="C247" s="80">
        <v>11</v>
      </c>
      <c r="D247" s="80">
        <v>6</v>
      </c>
      <c r="E247" s="80">
        <v>2014</v>
      </c>
      <c r="F247" s="80" t="s">
        <v>90</v>
      </c>
      <c r="G247" s="80" t="s">
        <v>1983</v>
      </c>
      <c r="H247" s="80" t="s">
        <v>1984</v>
      </c>
      <c r="I247" s="177"/>
      <c r="J247" s="81">
        <v>15.293959030095397</v>
      </c>
      <c r="K247" s="81">
        <v>0.85332744812864503</v>
      </c>
      <c r="L247" s="81">
        <v>11.611785989565318</v>
      </c>
      <c r="M247" s="81">
        <v>34.650510771285134</v>
      </c>
      <c r="N247" s="81">
        <v>34.387381431780433</v>
      </c>
      <c r="O247" s="81">
        <v>27.116259787213124</v>
      </c>
      <c r="P247" s="81">
        <v>14.436366876886076</v>
      </c>
      <c r="Q247" s="81">
        <v>2.360041067437153</v>
      </c>
      <c r="R247" s="81">
        <v>0</v>
      </c>
      <c r="S247" s="81">
        <v>3.0716206392162722</v>
      </c>
      <c r="T247" s="82"/>
      <c r="U247" s="81">
        <v>675667</v>
      </c>
      <c r="V247" s="81">
        <v>375</v>
      </c>
      <c r="W247" s="81">
        <v>252</v>
      </c>
      <c r="X247" s="81">
        <v>6577</v>
      </c>
      <c r="Y247" s="81">
        <v>12103</v>
      </c>
      <c r="Z247" s="81">
        <v>15604</v>
      </c>
      <c r="AA247" s="81">
        <v>2875</v>
      </c>
      <c r="AB247" s="81">
        <v>31798</v>
      </c>
      <c r="AC247" s="81">
        <v>0</v>
      </c>
      <c r="AD247" s="81">
        <v>3.0716206392162722</v>
      </c>
      <c r="AE247" s="82"/>
      <c r="AF247" s="81">
        <v>6057723.8673483403</v>
      </c>
      <c r="AG247" s="81">
        <v>728037.5192538969</v>
      </c>
      <c r="AH247" s="81">
        <v>2511140.0828599725</v>
      </c>
      <c r="AI247" s="81">
        <v>46436914.147567987</v>
      </c>
      <c r="AJ247" s="81">
        <v>47499368.159006439</v>
      </c>
      <c r="AK247" s="81">
        <v>0</v>
      </c>
      <c r="AL247" s="81">
        <v>0</v>
      </c>
      <c r="AM247" s="81">
        <v>4365390.2356504621</v>
      </c>
      <c r="AN247" s="81">
        <v>0</v>
      </c>
      <c r="AO247" s="81">
        <v>0</v>
      </c>
      <c r="AP247" s="82"/>
      <c r="AQ247" s="81">
        <v>833</v>
      </c>
      <c r="AR247" s="81">
        <v>76</v>
      </c>
      <c r="AS247" s="81">
        <v>0</v>
      </c>
      <c r="AT247" s="81">
        <v>0</v>
      </c>
      <c r="AU247" s="81">
        <v>0</v>
      </c>
      <c r="AV247" s="81">
        <v>0</v>
      </c>
      <c r="AW247" s="81" t="s">
        <v>564</v>
      </c>
      <c r="AX247" s="82"/>
      <c r="AY247" s="81">
        <v>3040.3999999999996</v>
      </c>
      <c r="AZ247" s="81">
        <v>2723.5</v>
      </c>
      <c r="BA247" s="81">
        <v>0</v>
      </c>
      <c r="BB247" s="81">
        <v>0</v>
      </c>
      <c r="BC247" s="81">
        <v>0</v>
      </c>
      <c r="BD247" s="81">
        <v>0</v>
      </c>
      <c r="BE247" s="81" t="s">
        <v>564</v>
      </c>
      <c r="BF247" s="82"/>
      <c r="BG247" s="81">
        <v>0</v>
      </c>
      <c r="BH247" s="81">
        <v>0</v>
      </c>
      <c r="BI247" s="81">
        <v>0</v>
      </c>
      <c r="BJ247" s="81">
        <v>0</v>
      </c>
      <c r="BK247" s="81">
        <v>3.2549999999999999</v>
      </c>
      <c r="BL247" s="81">
        <v>0</v>
      </c>
      <c r="BM247" s="82"/>
      <c r="BN247" s="81">
        <v>0</v>
      </c>
      <c r="BO247" s="81">
        <v>0</v>
      </c>
      <c r="BP247" s="81">
        <v>0</v>
      </c>
      <c r="BQ247" s="81">
        <v>0</v>
      </c>
      <c r="BR247" s="81">
        <v>1</v>
      </c>
      <c r="BS247" s="81">
        <v>0</v>
      </c>
      <c r="BT247"/>
      <c r="BU247" s="80">
        <v>3.2549999999999999</v>
      </c>
      <c r="BV247" s="80">
        <v>0</v>
      </c>
      <c r="BW247" s="80">
        <v>0</v>
      </c>
      <c r="BX247" s="80">
        <v>0</v>
      </c>
      <c r="BY247" s="80">
        <v>0</v>
      </c>
      <c r="BZ247" s="80">
        <v>0</v>
      </c>
      <c r="CA247" s="80">
        <v>0</v>
      </c>
      <c r="CB247" s="80">
        <v>0</v>
      </c>
      <c r="CC247" s="80">
        <v>0</v>
      </c>
    </row>
    <row r="248" spans="1:81">
      <c r="A248" s="80" t="s">
        <v>1995</v>
      </c>
      <c r="B248" s="80">
        <v>97</v>
      </c>
      <c r="C248" s="80">
        <v>12</v>
      </c>
      <c r="D248" s="80">
        <v>6</v>
      </c>
      <c r="E248" s="80">
        <v>2015</v>
      </c>
      <c r="F248" s="80" t="s">
        <v>91</v>
      </c>
      <c r="G248" s="80" t="s">
        <v>1983</v>
      </c>
      <c r="H248" s="80" t="s">
        <v>1984</v>
      </c>
      <c r="I248" s="177"/>
      <c r="J248" s="81">
        <v>14.687600950875472</v>
      </c>
      <c r="K248" s="81">
        <v>0.82152067156946407</v>
      </c>
      <c r="L248" s="81">
        <v>13.595536476884829</v>
      </c>
      <c r="M248" s="81">
        <v>32.161760513692002</v>
      </c>
      <c r="N248" s="81">
        <v>31.655509671567163</v>
      </c>
      <c r="O248" s="81">
        <v>27.064037406337523</v>
      </c>
      <c r="P248" s="81">
        <v>14.442700356735628</v>
      </c>
      <c r="Q248" s="81">
        <v>2.305494992223756</v>
      </c>
      <c r="R248" s="81">
        <v>0</v>
      </c>
      <c r="S248" s="81">
        <v>2.5585008616439864</v>
      </c>
      <c r="T248" s="82"/>
      <c r="U248" s="81">
        <v>695067</v>
      </c>
      <c r="V248" s="81">
        <v>375</v>
      </c>
      <c r="W248" s="81">
        <v>252</v>
      </c>
      <c r="X248" s="81">
        <v>6577</v>
      </c>
      <c r="Y248" s="81">
        <v>12205</v>
      </c>
      <c r="Z248" s="81">
        <v>15724</v>
      </c>
      <c r="AA248" s="81">
        <v>2874</v>
      </c>
      <c r="AB248" s="81">
        <v>31731</v>
      </c>
      <c r="AC248" s="81">
        <v>0</v>
      </c>
      <c r="AD248" s="81">
        <v>2.5585008616439864</v>
      </c>
      <c r="AE248" s="82"/>
      <c r="AF248" s="81">
        <v>5843751.0097123589</v>
      </c>
      <c r="AG248" s="81">
        <v>651917.74854560301</v>
      </c>
      <c r="AH248" s="81">
        <v>2618192.9667878733</v>
      </c>
      <c r="AI248" s="81">
        <v>43945315.042043701</v>
      </c>
      <c r="AJ248" s="81">
        <v>44677136.642105043</v>
      </c>
      <c r="AK248" s="81">
        <v>0</v>
      </c>
      <c r="AL248" s="81">
        <v>0</v>
      </c>
      <c r="AM248" s="81">
        <v>4348600.4434612328</v>
      </c>
      <c r="AN248" s="81">
        <v>0</v>
      </c>
      <c r="AO248" s="81">
        <v>0</v>
      </c>
      <c r="AP248" s="82"/>
      <c r="AQ248" s="81">
        <v>952</v>
      </c>
      <c r="AR248" s="81">
        <v>98</v>
      </c>
      <c r="AS248" s="81">
        <v>0</v>
      </c>
      <c r="AT248" s="81">
        <v>0</v>
      </c>
      <c r="AU248" s="81">
        <v>0</v>
      </c>
      <c r="AV248" s="81">
        <v>0</v>
      </c>
      <c r="AW248" s="81" t="s">
        <v>564</v>
      </c>
      <c r="AX248" s="82"/>
      <c r="AY248" s="81">
        <v>3480.5</v>
      </c>
      <c r="AZ248" s="81">
        <v>3574.4</v>
      </c>
      <c r="BA248" s="81">
        <v>0</v>
      </c>
      <c r="BB248" s="81">
        <v>0</v>
      </c>
      <c r="BC248" s="81">
        <v>0</v>
      </c>
      <c r="BD248" s="81">
        <v>0</v>
      </c>
      <c r="BE248" s="81" t="s">
        <v>564</v>
      </c>
      <c r="BF248" s="82"/>
      <c r="BG248" s="81">
        <v>0</v>
      </c>
      <c r="BH248" s="81">
        <v>0</v>
      </c>
      <c r="BI248" s="81">
        <v>0</v>
      </c>
      <c r="BJ248" s="81">
        <v>0</v>
      </c>
      <c r="BK248" s="81">
        <v>3.3149999999999999</v>
      </c>
      <c r="BL248" s="81">
        <v>0</v>
      </c>
      <c r="BM248" s="82"/>
      <c r="BN248" s="81">
        <v>0</v>
      </c>
      <c r="BO248" s="81">
        <v>0</v>
      </c>
      <c r="BP248" s="81">
        <v>0</v>
      </c>
      <c r="BQ248" s="81">
        <v>0</v>
      </c>
      <c r="BR248" s="81">
        <v>1</v>
      </c>
      <c r="BS248" s="81">
        <v>0</v>
      </c>
      <c r="BT248"/>
      <c r="BU248" s="80">
        <v>3.3149999999999999</v>
      </c>
      <c r="BV248" s="80">
        <v>0</v>
      </c>
      <c r="BW248" s="80">
        <v>0</v>
      </c>
      <c r="BX248" s="80">
        <v>0</v>
      </c>
      <c r="BY248" s="80">
        <v>0</v>
      </c>
      <c r="BZ248" s="80">
        <v>0</v>
      </c>
      <c r="CA248" s="80">
        <v>0</v>
      </c>
      <c r="CB248" s="80">
        <v>0</v>
      </c>
      <c r="CC248" s="80">
        <v>0</v>
      </c>
    </row>
    <row r="249" spans="1:81">
      <c r="A249" s="80" t="s">
        <v>1996</v>
      </c>
      <c r="B249" s="80">
        <v>98</v>
      </c>
      <c r="C249" s="80">
        <v>13</v>
      </c>
      <c r="D249" s="80">
        <v>6</v>
      </c>
      <c r="E249" s="80">
        <v>2016</v>
      </c>
      <c r="F249" s="80" t="s">
        <v>92</v>
      </c>
      <c r="G249" s="80" t="s">
        <v>1983</v>
      </c>
      <c r="H249" s="80" t="s">
        <v>1984</v>
      </c>
      <c r="I249" s="177"/>
      <c r="J249" s="81">
        <v>16.345880954622178</v>
      </c>
      <c r="K249" s="81">
        <v>0.78125291769560157</v>
      </c>
      <c r="L249" s="81">
        <v>13.413252648012611</v>
      </c>
      <c r="M249" s="81">
        <v>29.03814844929315</v>
      </c>
      <c r="N249" s="81">
        <v>29.309347082819482</v>
      </c>
      <c r="O249" s="81">
        <v>26.890113253182545</v>
      </c>
      <c r="P249" s="81">
        <v>13.769617961128077</v>
      </c>
      <c r="Q249" s="81">
        <v>2.2410836116940906</v>
      </c>
      <c r="R249" s="81">
        <v>0</v>
      </c>
      <c r="S249" s="81">
        <v>4.20201935432108</v>
      </c>
      <c r="T249" s="82"/>
      <c r="U249" s="81">
        <v>775069</v>
      </c>
      <c r="V249" s="81">
        <v>375</v>
      </c>
      <c r="W249" s="81">
        <v>252</v>
      </c>
      <c r="X249" s="81">
        <v>6577</v>
      </c>
      <c r="Y249" s="81">
        <v>12346</v>
      </c>
      <c r="Z249" s="81">
        <v>15815</v>
      </c>
      <c r="AA249" s="81">
        <v>2834</v>
      </c>
      <c r="AB249" s="81">
        <v>31729</v>
      </c>
      <c r="AC249" s="81">
        <v>0</v>
      </c>
      <c r="AD249" s="81">
        <v>4.20201935432108</v>
      </c>
      <c r="AE249" s="82"/>
      <c r="AF249" s="81">
        <v>6498310.094500469</v>
      </c>
      <c r="AG249" s="81">
        <v>588943.13047358429</v>
      </c>
      <c r="AH249" s="81">
        <v>1887489.0527403229</v>
      </c>
      <c r="AI249" s="81">
        <v>43614766.885198534</v>
      </c>
      <c r="AJ249" s="81">
        <v>39967310.426885173</v>
      </c>
      <c r="AK249" s="81">
        <v>0</v>
      </c>
      <c r="AL249" s="81">
        <v>0</v>
      </c>
      <c r="AM249" s="81">
        <v>4351704.5747723486</v>
      </c>
      <c r="AN249" s="81">
        <v>0</v>
      </c>
      <c r="AO249" s="81">
        <v>0</v>
      </c>
      <c r="AP249" s="82"/>
      <c r="AQ249" s="81">
        <v>1035</v>
      </c>
      <c r="AR249" s="81">
        <v>119</v>
      </c>
      <c r="AS249" s="81">
        <v>0</v>
      </c>
      <c r="AT249" s="81">
        <v>0</v>
      </c>
      <c r="AU249" s="81">
        <v>0</v>
      </c>
      <c r="AV249" s="81">
        <v>0</v>
      </c>
      <c r="AW249" s="81" t="s">
        <v>564</v>
      </c>
      <c r="AX249" s="82"/>
      <c r="AY249" s="81">
        <v>3811.5</v>
      </c>
      <c r="AZ249" s="81">
        <v>5941.6</v>
      </c>
      <c r="BA249" s="81">
        <v>0</v>
      </c>
      <c r="BB249" s="81">
        <v>0</v>
      </c>
      <c r="BC249" s="81">
        <v>0</v>
      </c>
      <c r="BD249" s="81">
        <v>0</v>
      </c>
      <c r="BE249" s="81" t="s">
        <v>564</v>
      </c>
      <c r="BF249" s="82"/>
      <c r="BG249" s="81">
        <v>0</v>
      </c>
      <c r="BH249" s="81">
        <v>0</v>
      </c>
      <c r="BI249" s="81">
        <v>0</v>
      </c>
      <c r="BJ249" s="81">
        <v>0</v>
      </c>
      <c r="BK249" s="81">
        <v>3.2269999999999999</v>
      </c>
      <c r="BL249" s="81">
        <v>0</v>
      </c>
      <c r="BM249" s="82"/>
      <c r="BN249" s="81">
        <v>0</v>
      </c>
      <c r="BO249" s="81">
        <v>0</v>
      </c>
      <c r="BP249" s="81">
        <v>0</v>
      </c>
      <c r="BQ249" s="81">
        <v>0</v>
      </c>
      <c r="BR249" s="81">
        <v>1</v>
      </c>
      <c r="BS249" s="81">
        <v>0</v>
      </c>
      <c r="BT249"/>
      <c r="BU249" s="80">
        <v>3.2269999999999999</v>
      </c>
      <c r="BV249" s="80">
        <v>0</v>
      </c>
      <c r="BW249" s="80">
        <v>0</v>
      </c>
      <c r="BX249" s="80">
        <v>0</v>
      </c>
      <c r="BY249" s="80">
        <v>0</v>
      </c>
      <c r="BZ249" s="80">
        <v>0</v>
      </c>
      <c r="CA249" s="80">
        <v>0</v>
      </c>
      <c r="CB249" s="80">
        <v>0</v>
      </c>
      <c r="CC249" s="80">
        <v>0</v>
      </c>
    </row>
    <row r="250" spans="1:81">
      <c r="A250" s="80" t="s">
        <v>1997</v>
      </c>
      <c r="B250" s="80">
        <v>99</v>
      </c>
      <c r="C250" s="80">
        <v>14</v>
      </c>
      <c r="D250" s="80">
        <v>6</v>
      </c>
      <c r="E250" s="80">
        <v>2017</v>
      </c>
      <c r="F250" s="80" t="s">
        <v>71</v>
      </c>
      <c r="G250" s="80" t="s">
        <v>1983</v>
      </c>
      <c r="H250" s="80" t="s">
        <v>1984</v>
      </c>
      <c r="I250" s="177"/>
      <c r="J250" s="81">
        <v>15.326887853918684</v>
      </c>
      <c r="K250" s="81">
        <v>0.76936246755789817</v>
      </c>
      <c r="L250" s="81">
        <v>10.783066840684562</v>
      </c>
      <c r="M250" s="81">
        <v>25.291768369943188</v>
      </c>
      <c r="N250" s="81">
        <v>28.846057110800469</v>
      </c>
      <c r="O250" s="81">
        <v>26.717265648856401</v>
      </c>
      <c r="P250" s="81">
        <v>13.643768798972449</v>
      </c>
      <c r="Q250" s="81">
        <v>2.1510609503084726</v>
      </c>
      <c r="R250" s="81">
        <v>0</v>
      </c>
      <c r="S250" s="81">
        <v>3.6220712516262479</v>
      </c>
      <c r="T250" s="82"/>
      <c r="U250" s="81">
        <v>774456</v>
      </c>
      <c r="V250" s="81">
        <v>375</v>
      </c>
      <c r="W250" s="81">
        <v>252</v>
      </c>
      <c r="X250" s="81">
        <v>6577</v>
      </c>
      <c r="Y250" s="81">
        <v>12452</v>
      </c>
      <c r="Z250" s="81">
        <v>15974</v>
      </c>
      <c r="AA250" s="81">
        <v>2826</v>
      </c>
      <c r="AB250" s="81">
        <v>31494</v>
      </c>
      <c r="AC250" s="81">
        <v>0</v>
      </c>
      <c r="AD250" s="81">
        <v>3.6220712516262479</v>
      </c>
      <c r="AE250" s="82"/>
      <c r="AF250" s="81">
        <v>6294834.9072540561</v>
      </c>
      <c r="AG250" s="81">
        <v>622688.5433787622</v>
      </c>
      <c r="AH250" s="81">
        <v>2083795.7877803319</v>
      </c>
      <c r="AI250" s="81">
        <v>44143558.888466172</v>
      </c>
      <c r="AJ250" s="81">
        <v>44759533.874459207</v>
      </c>
      <c r="AK250" s="81">
        <v>0</v>
      </c>
      <c r="AL250" s="81">
        <v>0</v>
      </c>
      <c r="AM250" s="81">
        <v>4326232.5872329632</v>
      </c>
      <c r="AN250" s="81">
        <v>0</v>
      </c>
      <c r="AO250" s="81">
        <v>0</v>
      </c>
      <c r="AP250" s="82"/>
      <c r="AQ250" s="81">
        <v>1090</v>
      </c>
      <c r="AR250" s="81">
        <v>126</v>
      </c>
      <c r="AS250" s="81">
        <v>0</v>
      </c>
      <c r="AT250" s="81">
        <v>0</v>
      </c>
      <c r="AU250" s="81">
        <v>0</v>
      </c>
      <c r="AV250" s="81">
        <v>0</v>
      </c>
      <c r="AW250" s="81" t="s">
        <v>564</v>
      </c>
      <c r="AX250" s="82"/>
      <c r="AY250" s="81">
        <v>4024.5</v>
      </c>
      <c r="AZ250" s="81">
        <v>6102.5999999999995</v>
      </c>
      <c r="BA250" s="81">
        <v>0</v>
      </c>
      <c r="BB250" s="81">
        <v>0</v>
      </c>
      <c r="BC250" s="81">
        <v>0</v>
      </c>
      <c r="BD250" s="81">
        <v>0</v>
      </c>
      <c r="BE250" s="81" t="s">
        <v>564</v>
      </c>
      <c r="BF250" s="82"/>
      <c r="BG250" s="81">
        <v>0</v>
      </c>
      <c r="BH250" s="81">
        <v>0</v>
      </c>
      <c r="BI250" s="81">
        <v>0</v>
      </c>
      <c r="BJ250" s="81">
        <v>0</v>
      </c>
      <c r="BK250" s="81">
        <v>3.1349999999999998</v>
      </c>
      <c r="BL250" s="81">
        <v>0</v>
      </c>
      <c r="BM250" s="82"/>
      <c r="BN250" s="81">
        <v>0</v>
      </c>
      <c r="BO250" s="81">
        <v>0</v>
      </c>
      <c r="BP250" s="81">
        <v>0</v>
      </c>
      <c r="BQ250" s="81">
        <v>0</v>
      </c>
      <c r="BR250" s="81">
        <v>1</v>
      </c>
      <c r="BS250" s="81">
        <v>0</v>
      </c>
      <c r="BT250"/>
      <c r="BU250" s="80">
        <v>3.1349999999999998</v>
      </c>
      <c r="BV250" s="80">
        <v>0</v>
      </c>
      <c r="BW250" s="80">
        <v>0</v>
      </c>
      <c r="BX250" s="80">
        <v>0</v>
      </c>
      <c r="BY250" s="80">
        <v>0</v>
      </c>
      <c r="BZ250" s="80">
        <v>0</v>
      </c>
      <c r="CA250" s="80">
        <v>0</v>
      </c>
      <c r="CB250" s="80">
        <v>0</v>
      </c>
      <c r="CC250" s="80">
        <v>0</v>
      </c>
    </row>
    <row r="251" spans="1:81">
      <c r="A251" s="80" t="s">
        <v>1998</v>
      </c>
      <c r="B251" s="80">
        <v>100</v>
      </c>
      <c r="C251" s="80">
        <v>15</v>
      </c>
      <c r="D251" s="80">
        <v>6</v>
      </c>
      <c r="E251" s="80">
        <v>2018</v>
      </c>
      <c r="F251" s="80" t="s">
        <v>93</v>
      </c>
      <c r="G251" s="80" t="s">
        <v>1983</v>
      </c>
      <c r="H251" s="80" t="s">
        <v>1984</v>
      </c>
      <c r="I251" s="177"/>
      <c r="J251" s="81">
        <v>14.133841852547055</v>
      </c>
      <c r="K251" s="81">
        <v>0.67069526263204648</v>
      </c>
      <c r="L251" s="81">
        <v>9.7329151062922303</v>
      </c>
      <c r="M251" s="81">
        <v>21.119292983188977</v>
      </c>
      <c r="N251" s="81">
        <v>23.762714680491676</v>
      </c>
      <c r="O251" s="81">
        <v>26.064323175691968</v>
      </c>
      <c r="P251" s="81">
        <v>13.550974452420467</v>
      </c>
      <c r="Q251" s="81">
        <v>1.9823860207530153</v>
      </c>
      <c r="R251" s="81">
        <v>0</v>
      </c>
      <c r="S251" s="81">
        <v>3.8691581147245588</v>
      </c>
      <c r="T251" s="82"/>
      <c r="U251" s="81">
        <v>805478</v>
      </c>
      <c r="V251" s="81">
        <v>375</v>
      </c>
      <c r="W251" s="81">
        <v>252</v>
      </c>
      <c r="X251" s="81">
        <v>6577</v>
      </c>
      <c r="Y251" s="81">
        <v>12550</v>
      </c>
      <c r="Z251" s="81">
        <v>15882</v>
      </c>
      <c r="AA251" s="81">
        <v>2835</v>
      </c>
      <c r="AB251" s="81">
        <v>31278</v>
      </c>
      <c r="AC251" s="81">
        <v>0</v>
      </c>
      <c r="AD251" s="81">
        <v>3.8691581147245588</v>
      </c>
      <c r="AE251" s="82"/>
      <c r="AF251" s="81">
        <v>6280108.9432551442</v>
      </c>
      <c r="AG251" s="81">
        <v>537212.4608409683</v>
      </c>
      <c r="AH251" s="81">
        <v>1960297.1707524681</v>
      </c>
      <c r="AI251" s="81">
        <v>41140799.039206311</v>
      </c>
      <c r="AJ251" s="81">
        <v>43049850.944052577</v>
      </c>
      <c r="AK251" s="81">
        <v>0</v>
      </c>
      <c r="AL251" s="81">
        <v>0</v>
      </c>
      <c r="AM251" s="81">
        <v>4305451.4408389525</v>
      </c>
      <c r="AN251" s="81">
        <v>0</v>
      </c>
      <c r="AO251" s="81">
        <v>0</v>
      </c>
      <c r="AP251" s="82"/>
      <c r="AQ251" s="81">
        <v>1143</v>
      </c>
      <c r="AR251" s="81">
        <v>129</v>
      </c>
      <c r="AS251" s="81">
        <v>0</v>
      </c>
      <c r="AT251" s="81">
        <v>0</v>
      </c>
      <c r="AU251" s="81">
        <v>0</v>
      </c>
      <c r="AV251" s="81">
        <v>0</v>
      </c>
      <c r="AW251" s="81" t="s">
        <v>564</v>
      </c>
      <c r="AX251" s="82"/>
      <c r="AY251" s="81">
        <v>4219.9999999999982</v>
      </c>
      <c r="AZ251" s="81">
        <v>6178</v>
      </c>
      <c r="BA251" s="81">
        <v>0</v>
      </c>
      <c r="BB251" s="81">
        <v>0</v>
      </c>
      <c r="BC251" s="81">
        <v>0</v>
      </c>
      <c r="BD251" s="81">
        <v>0</v>
      </c>
      <c r="BE251" s="81" t="s">
        <v>564</v>
      </c>
      <c r="BF251" s="82"/>
      <c r="BG251" s="81">
        <v>0</v>
      </c>
      <c r="BH251" s="81">
        <v>0</v>
      </c>
      <c r="BI251" s="81">
        <v>0</v>
      </c>
      <c r="BJ251" s="81">
        <v>0</v>
      </c>
      <c r="BK251" s="81">
        <v>2.7109999999999999</v>
      </c>
      <c r="BL251" s="81">
        <v>0</v>
      </c>
      <c r="BM251" s="82"/>
      <c r="BN251" s="81">
        <v>0</v>
      </c>
      <c r="BO251" s="81">
        <v>0</v>
      </c>
      <c r="BP251" s="81">
        <v>0</v>
      </c>
      <c r="BQ251" s="81">
        <v>0</v>
      </c>
      <c r="BR251" s="81">
        <v>1</v>
      </c>
      <c r="BS251" s="81">
        <v>0</v>
      </c>
      <c r="BT251"/>
      <c r="BU251" s="80">
        <v>2.7109999999999999</v>
      </c>
      <c r="BV251" s="80">
        <v>0</v>
      </c>
      <c r="BW251" s="80">
        <v>0</v>
      </c>
      <c r="BX251" s="80">
        <v>0</v>
      </c>
      <c r="BY251" s="80">
        <v>0</v>
      </c>
      <c r="BZ251" s="80">
        <v>0</v>
      </c>
      <c r="CA251" s="80">
        <v>0</v>
      </c>
      <c r="CB251" s="80">
        <v>0</v>
      </c>
      <c r="CC251" s="80">
        <v>0</v>
      </c>
    </row>
    <row r="252" spans="1:81">
      <c r="A252" s="80" t="s">
        <v>1999</v>
      </c>
      <c r="B252" s="80">
        <v>101</v>
      </c>
      <c r="C252" s="80">
        <v>16</v>
      </c>
      <c r="D252" s="80">
        <v>6</v>
      </c>
      <c r="E252" s="80">
        <v>2019</v>
      </c>
      <c r="F252" s="80" t="s">
        <v>73</v>
      </c>
      <c r="G252" s="80" t="s">
        <v>1983</v>
      </c>
      <c r="H252" s="80" t="s">
        <v>1984</v>
      </c>
      <c r="I252" s="177"/>
      <c r="J252" s="81">
        <v>13.046520855550602</v>
      </c>
      <c r="K252" s="81">
        <v>0.62572573704850154</v>
      </c>
      <c r="L252" s="81">
        <v>9.818625928993491</v>
      </c>
      <c r="M252" s="81">
        <v>20.403293834114013</v>
      </c>
      <c r="N252" s="81">
        <v>24.737842908091984</v>
      </c>
      <c r="O252" s="81">
        <v>25.187338831918165</v>
      </c>
      <c r="P252" s="81">
        <v>13.523130726890876</v>
      </c>
      <c r="Q252" s="81">
        <v>1.9020500317285609</v>
      </c>
      <c r="R252" s="81">
        <v>0</v>
      </c>
      <c r="S252" s="81">
        <v>3.4892565295598694</v>
      </c>
      <c r="T252" s="82"/>
      <c r="U252" s="81">
        <v>778582</v>
      </c>
      <c r="V252" s="81">
        <v>375</v>
      </c>
      <c r="W252" s="81">
        <v>252</v>
      </c>
      <c r="X252" s="81">
        <v>6577</v>
      </c>
      <c r="Y252" s="81">
        <v>12537</v>
      </c>
      <c r="Z252" s="81">
        <v>15769</v>
      </c>
      <c r="AA252" s="81">
        <v>2808</v>
      </c>
      <c r="AB252" s="81">
        <v>30823</v>
      </c>
      <c r="AC252" s="81">
        <v>0</v>
      </c>
      <c r="AD252" s="81">
        <v>3.489256529559869</v>
      </c>
      <c r="AE252" s="82"/>
      <c r="AF252" s="81">
        <v>5753062.5117792236</v>
      </c>
      <c r="AG252" s="81">
        <v>541699.64495968574</v>
      </c>
      <c r="AH252" s="81">
        <v>2098205.7099031028</v>
      </c>
      <c r="AI252" s="81">
        <v>41935596.275469057</v>
      </c>
      <c r="AJ252" s="81">
        <v>45983469.124021411</v>
      </c>
      <c r="AK252" s="81">
        <v>0</v>
      </c>
      <c r="AL252" s="81">
        <v>0</v>
      </c>
      <c r="AM252" s="81">
        <v>4197860.564580231</v>
      </c>
      <c r="AN252" s="81">
        <v>0</v>
      </c>
      <c r="AO252" s="81">
        <v>0</v>
      </c>
      <c r="AP252" s="82"/>
      <c r="AQ252" s="81">
        <v>1172</v>
      </c>
      <c r="AR252" s="81">
        <v>134</v>
      </c>
      <c r="AS252" s="81">
        <v>0</v>
      </c>
      <c r="AT252" s="81">
        <v>0</v>
      </c>
      <c r="AU252" s="81">
        <v>0</v>
      </c>
      <c r="AV252" s="81">
        <v>0</v>
      </c>
      <c r="AW252" s="81" t="s">
        <v>564</v>
      </c>
      <c r="AX252" s="82"/>
      <c r="AY252" s="81">
        <v>4343.7</v>
      </c>
      <c r="AZ252" s="81">
        <v>6537.0000000000018</v>
      </c>
      <c r="BA252" s="81">
        <v>0</v>
      </c>
      <c r="BB252" s="81">
        <v>0</v>
      </c>
      <c r="BC252" s="81">
        <v>0</v>
      </c>
      <c r="BD252" s="81">
        <v>0</v>
      </c>
      <c r="BE252" s="81" t="s">
        <v>564</v>
      </c>
      <c r="BF252" s="82"/>
      <c r="BG252" s="81">
        <v>0</v>
      </c>
      <c r="BH252" s="81">
        <v>0</v>
      </c>
      <c r="BI252" s="81">
        <v>0</v>
      </c>
      <c r="BJ252" s="81">
        <v>0</v>
      </c>
      <c r="BK252" s="81">
        <v>2.2789999999999999</v>
      </c>
      <c r="BL252" s="81">
        <v>0</v>
      </c>
      <c r="BM252" s="82"/>
      <c r="BN252" s="81">
        <v>0</v>
      </c>
      <c r="BO252" s="81">
        <v>0</v>
      </c>
      <c r="BP252" s="81">
        <v>0</v>
      </c>
      <c r="BQ252" s="81">
        <v>0</v>
      </c>
      <c r="BR252" s="81">
        <v>1</v>
      </c>
      <c r="BS252" s="81">
        <v>0</v>
      </c>
      <c r="BT252"/>
      <c r="BU252" s="80">
        <v>2.2789999999999999</v>
      </c>
      <c r="BV252" s="80">
        <v>0</v>
      </c>
      <c r="BW252" s="80">
        <v>0</v>
      </c>
      <c r="BX252" s="80">
        <v>0</v>
      </c>
      <c r="BY252" s="80">
        <v>0</v>
      </c>
      <c r="BZ252" s="80">
        <v>0</v>
      </c>
      <c r="CA252" s="80">
        <v>0</v>
      </c>
      <c r="CB252" s="80">
        <v>0</v>
      </c>
      <c r="CC252" s="80">
        <v>0</v>
      </c>
    </row>
    <row r="253" spans="1:81">
      <c r="A253" s="80" t="s">
        <v>2000</v>
      </c>
      <c r="B253" s="80">
        <v>102</v>
      </c>
      <c r="C253" s="80">
        <v>17</v>
      </c>
      <c r="D253" s="80">
        <v>6</v>
      </c>
      <c r="E253" s="80">
        <v>2020</v>
      </c>
      <c r="F253" s="80" t="s">
        <v>218</v>
      </c>
      <c r="G253" s="80" t="s">
        <v>1983</v>
      </c>
      <c r="H253" s="80" t="s">
        <v>1984</v>
      </c>
      <c r="I253" s="177"/>
      <c r="J253" s="81">
        <v>13.78067927154707</v>
      </c>
      <c r="K253" s="81">
        <v>0.63540334141680754</v>
      </c>
      <c r="L253" s="81">
        <v>3.1806157987268193</v>
      </c>
      <c r="M253" s="81">
        <v>20.660799797513111</v>
      </c>
      <c r="N253" s="81">
        <v>24.645034249922784</v>
      </c>
      <c r="O253" s="81">
        <v>22.155837197847855</v>
      </c>
      <c r="P253" s="81">
        <v>12.597409489465996</v>
      </c>
      <c r="Q253" s="81">
        <v>1.7980229380657273</v>
      </c>
      <c r="R253" s="81">
        <v>0</v>
      </c>
      <c r="S253" s="81">
        <v>4.8520888001238536</v>
      </c>
      <c r="T253" s="82"/>
      <c r="U253" s="81">
        <v>798269</v>
      </c>
      <c r="V253" s="81">
        <v>337</v>
      </c>
      <c r="W253" s="81">
        <v>104</v>
      </c>
      <c r="X253" s="81">
        <v>6753</v>
      </c>
      <c r="Y253" s="81">
        <v>12577</v>
      </c>
      <c r="Z253" s="81">
        <v>15832</v>
      </c>
      <c r="AA253" s="81">
        <v>2842</v>
      </c>
      <c r="AB253" s="81">
        <v>30494</v>
      </c>
      <c r="AC253" s="81">
        <v>0</v>
      </c>
      <c r="AD253" s="81">
        <v>4.8520888001238536</v>
      </c>
      <c r="AE253" s="82"/>
      <c r="AF253" s="81">
        <v>6287910.222104162</v>
      </c>
      <c r="AG253" s="81">
        <v>498300.86686197604</v>
      </c>
      <c r="AH253" s="81">
        <v>695184.46030287258</v>
      </c>
      <c r="AI253" s="81">
        <v>40488815.990907043</v>
      </c>
      <c r="AJ253" s="81">
        <v>43771743.850376308</v>
      </c>
      <c r="AK253" s="81"/>
      <c r="AL253" s="81"/>
      <c r="AM253" s="81">
        <v>3979805.7954062712</v>
      </c>
      <c r="AN253" s="81"/>
      <c r="AO253" s="81"/>
      <c r="AP253" s="82"/>
      <c r="AQ253" s="81">
        <v>1200</v>
      </c>
      <c r="AR253" s="81">
        <v>138</v>
      </c>
      <c r="AS253" s="81">
        <v>0</v>
      </c>
      <c r="AT253" s="81">
        <v>0</v>
      </c>
      <c r="AU253" s="81">
        <v>0</v>
      </c>
      <c r="AV253" s="81">
        <v>0</v>
      </c>
      <c r="AW253" s="81">
        <v>0</v>
      </c>
      <c r="AX253" s="82"/>
      <c r="AY253" s="81">
        <v>4487.6999999999953</v>
      </c>
      <c r="AZ253" s="81">
        <v>7726.6000000000013</v>
      </c>
      <c r="BA253" s="81">
        <v>0</v>
      </c>
      <c r="BB253" s="81">
        <v>0</v>
      </c>
      <c r="BC253" s="81">
        <v>0</v>
      </c>
      <c r="BD253" s="81">
        <v>0</v>
      </c>
      <c r="BE253" s="81">
        <v>0</v>
      </c>
      <c r="BF253" s="82"/>
      <c r="BG253" s="81">
        <v>0</v>
      </c>
      <c r="BH253" s="81">
        <v>0</v>
      </c>
      <c r="BI253" s="81">
        <v>0</v>
      </c>
      <c r="BJ253" s="81">
        <v>0</v>
      </c>
      <c r="BK253" s="81">
        <v>2.2639999999999998</v>
      </c>
      <c r="BL253" s="81">
        <v>0</v>
      </c>
      <c r="BM253" s="82"/>
      <c r="BN253" s="81">
        <v>0</v>
      </c>
      <c r="BO253" s="81">
        <v>0</v>
      </c>
      <c r="BP253" s="81">
        <v>0</v>
      </c>
      <c r="BQ253" s="81">
        <v>0</v>
      </c>
      <c r="BR253" s="81">
        <v>1</v>
      </c>
      <c r="BS253" s="81">
        <v>0</v>
      </c>
      <c r="BT253"/>
      <c r="BU253" s="80">
        <v>2.2639999999999998</v>
      </c>
      <c r="BV253" s="80">
        <v>0</v>
      </c>
      <c r="BW253" s="80">
        <v>0</v>
      </c>
      <c r="BX253" s="80">
        <v>0</v>
      </c>
      <c r="BY253" s="80">
        <v>0</v>
      </c>
      <c r="BZ253" s="80">
        <v>0</v>
      </c>
      <c r="CA253" s="80">
        <v>0</v>
      </c>
      <c r="CB253" s="80">
        <v>0</v>
      </c>
      <c r="CC253" s="80">
        <v>0</v>
      </c>
    </row>
    <row r="254" spans="1:81">
      <c r="A254" s="80" t="s">
        <v>2001</v>
      </c>
      <c r="B254" s="80">
        <v>102</v>
      </c>
      <c r="C254" s="80">
        <v>18</v>
      </c>
      <c r="D254" s="80">
        <v>6</v>
      </c>
      <c r="E254" s="80">
        <v>2021</v>
      </c>
      <c r="F254" s="80" t="s">
        <v>75</v>
      </c>
      <c r="G254" s="174" t="s">
        <v>1983</v>
      </c>
      <c r="H254" s="80" t="s">
        <v>1984</v>
      </c>
      <c r="I254" s="177"/>
      <c r="J254" s="81">
        <v>18.295213134721045</v>
      </c>
      <c r="K254" s="81">
        <v>0.64891813324548764</v>
      </c>
      <c r="L254" s="81">
        <v>3.3261554433544744</v>
      </c>
      <c r="M254" s="81">
        <v>19.383908272807091</v>
      </c>
      <c r="N254" s="81">
        <v>21.828212783174127</v>
      </c>
      <c r="O254" s="81">
        <v>21.359441502660513</v>
      </c>
      <c r="P254" s="81">
        <v>13.367703512546791</v>
      </c>
      <c r="Q254" s="81">
        <v>1.7904813321992685</v>
      </c>
      <c r="R254" s="81">
        <v>0</v>
      </c>
      <c r="S254" s="81">
        <v>3.5955240883703721</v>
      </c>
      <c r="T254" s="82"/>
      <c r="U254" s="81">
        <v>1130862</v>
      </c>
      <c r="V254" s="81">
        <v>337</v>
      </c>
      <c r="W254" s="81">
        <v>104</v>
      </c>
      <c r="X254" s="81">
        <v>6753</v>
      </c>
      <c r="Y254" s="81">
        <v>12548</v>
      </c>
      <c r="Z254" s="81">
        <v>15716</v>
      </c>
      <c r="AA254" s="81">
        <v>2941</v>
      </c>
      <c r="AB254" s="81">
        <v>30006</v>
      </c>
      <c r="AC254" s="81">
        <v>0</v>
      </c>
      <c r="AD254" s="81">
        <v>3.5955240883703721</v>
      </c>
      <c r="AE254" s="82"/>
      <c r="AF254" s="81">
        <v>8385794.2937322725</v>
      </c>
      <c r="AG254" s="81">
        <v>532136.95344698045</v>
      </c>
      <c r="AH254" s="81">
        <v>703018.20891179552</v>
      </c>
      <c r="AI254" s="81">
        <v>43703321.168563552</v>
      </c>
      <c r="AJ254" s="81">
        <v>44638999.275020413</v>
      </c>
      <c r="AK254" s="81">
        <v>0</v>
      </c>
      <c r="AL254" s="81">
        <v>0</v>
      </c>
      <c r="AM254" s="81">
        <v>3938704.2175609344</v>
      </c>
      <c r="AN254" s="81">
        <v>0</v>
      </c>
      <c r="AO254" s="81">
        <v>0</v>
      </c>
      <c r="AP254" s="82"/>
      <c r="AQ254" s="81">
        <v>1226</v>
      </c>
      <c r="AR254" s="81">
        <v>140</v>
      </c>
      <c r="AS254" s="81">
        <v>0</v>
      </c>
      <c r="AT254" s="81">
        <v>0</v>
      </c>
      <c r="AU254" s="81">
        <v>0</v>
      </c>
      <c r="AV254" s="81">
        <v>0</v>
      </c>
      <c r="AW254" s="81"/>
      <c r="AX254" s="82"/>
      <c r="AY254" s="81">
        <v>4640.1999999999935</v>
      </c>
      <c r="AZ254" s="81">
        <v>7825.6000000000013</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2002</v>
      </c>
      <c r="B255" s="80">
        <v>102</v>
      </c>
      <c r="C255" s="80">
        <v>19</v>
      </c>
      <c r="D255" s="80">
        <v>6</v>
      </c>
      <c r="E255" s="80">
        <v>2022</v>
      </c>
      <c r="F255" s="80" t="s">
        <v>568</v>
      </c>
      <c r="G255" s="174" t="s">
        <v>1983</v>
      </c>
      <c r="H255" s="80" t="s">
        <v>1984</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1246</v>
      </c>
      <c r="AR255" s="81">
        <v>142</v>
      </c>
      <c r="AS255" s="81">
        <v>0</v>
      </c>
      <c r="AT255" s="81">
        <v>0</v>
      </c>
      <c r="AU255" s="81">
        <v>0</v>
      </c>
      <c r="AV255" s="81">
        <v>0</v>
      </c>
      <c r="AW255" s="81"/>
      <c r="AX255" s="82"/>
      <c r="AY255" s="81">
        <v>4777.5999999999931</v>
      </c>
      <c r="AZ255" s="81">
        <v>8374.1</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2003</v>
      </c>
      <c r="B256" s="80">
        <v>409</v>
      </c>
      <c r="C256" s="80">
        <v>1</v>
      </c>
      <c r="D256" s="80">
        <v>25</v>
      </c>
      <c r="E256" s="80">
        <v>1990</v>
      </c>
      <c r="F256" s="80" t="s">
        <v>562</v>
      </c>
      <c r="G256" s="80" t="s">
        <v>2004</v>
      </c>
      <c r="H256" s="80" t="s">
        <v>2005</v>
      </c>
      <c r="I256" s="177"/>
      <c r="J256" s="81">
        <v>83.55377138676171</v>
      </c>
      <c r="K256" s="81">
        <v>4.7015274663642801</v>
      </c>
      <c r="L256" s="81">
        <v>3.3018877160753362</v>
      </c>
      <c r="M256" s="81">
        <v>15.505305475142968</v>
      </c>
      <c r="N256" s="81">
        <v>33.194025110716822</v>
      </c>
      <c r="O256" s="81">
        <v>26.39360894711514</v>
      </c>
      <c r="P256" s="81">
        <v>39.36393459430397</v>
      </c>
      <c r="Q256" s="81">
        <v>1.7832547636079357</v>
      </c>
      <c r="R256" s="81">
        <v>0</v>
      </c>
      <c r="S256" s="81">
        <v>1.607580954399352</v>
      </c>
      <c r="T256" s="82"/>
      <c r="U256" s="81">
        <v>12439248</v>
      </c>
      <c r="V256" s="81">
        <v>1371</v>
      </c>
      <c r="W256" s="81">
        <v>47</v>
      </c>
      <c r="X256" s="81">
        <v>5336</v>
      </c>
      <c r="Y256" s="81">
        <v>8250</v>
      </c>
      <c r="Z256" s="81">
        <v>10856</v>
      </c>
      <c r="AA256" s="81">
        <v>9558</v>
      </c>
      <c r="AB256" s="81">
        <v>28954</v>
      </c>
      <c r="AC256" s="81">
        <v>0</v>
      </c>
      <c r="AD256" s="81">
        <v>1.607580954399352</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2006</v>
      </c>
      <c r="B257" s="80">
        <v>410</v>
      </c>
      <c r="C257" s="80">
        <v>2</v>
      </c>
      <c r="D257" s="80">
        <v>25</v>
      </c>
      <c r="E257" s="80">
        <v>2005</v>
      </c>
      <c r="F257" s="80" t="s">
        <v>565</v>
      </c>
      <c r="G257" s="80" t="s">
        <v>2004</v>
      </c>
      <c r="H257" s="80" t="s">
        <v>2005</v>
      </c>
      <c r="I257" s="177"/>
      <c r="J257" s="81">
        <v>63.40958939106978</v>
      </c>
      <c r="K257" s="81">
        <v>3.011915353607665</v>
      </c>
      <c r="L257" s="81">
        <v>9.5723420112588222</v>
      </c>
      <c r="M257" s="81">
        <v>30.240943167547165</v>
      </c>
      <c r="N257" s="81">
        <v>58.011428752705783</v>
      </c>
      <c r="O257" s="81">
        <v>40.656260704490435</v>
      </c>
      <c r="P257" s="81">
        <v>43.372222756795153</v>
      </c>
      <c r="Q257" s="81">
        <v>1.8496891516463818</v>
      </c>
      <c r="R257" s="81">
        <v>0</v>
      </c>
      <c r="S257" s="81">
        <v>2.5374454261095862</v>
      </c>
      <c r="T257" s="82"/>
      <c r="U257" s="81">
        <v>11425568</v>
      </c>
      <c r="V257" s="81">
        <v>1157</v>
      </c>
      <c r="W257" s="81">
        <v>128</v>
      </c>
      <c r="X257" s="81">
        <v>5550</v>
      </c>
      <c r="Y257" s="81">
        <v>10840</v>
      </c>
      <c r="Z257" s="81">
        <v>19351</v>
      </c>
      <c r="AA257" s="81">
        <v>8625</v>
      </c>
      <c r="AB257" s="81">
        <v>31396</v>
      </c>
      <c r="AC257" s="81">
        <v>0</v>
      </c>
      <c r="AD257" s="81">
        <v>2.5374454261095862</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2007</v>
      </c>
      <c r="B258" s="80">
        <v>411</v>
      </c>
      <c r="C258" s="80">
        <v>3</v>
      </c>
      <c r="D258" s="80">
        <v>25</v>
      </c>
      <c r="E258" s="80">
        <v>2006</v>
      </c>
      <c r="F258" s="80" t="s">
        <v>566</v>
      </c>
      <c r="G258" s="80" t="s">
        <v>2004</v>
      </c>
      <c r="H258" s="80" t="s">
        <v>2005</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2008</v>
      </c>
      <c r="B259" s="80">
        <v>412</v>
      </c>
      <c r="C259" s="80">
        <v>4</v>
      </c>
      <c r="D259" s="80">
        <v>25</v>
      </c>
      <c r="E259" s="80">
        <v>2007</v>
      </c>
      <c r="F259" s="80" t="s">
        <v>567</v>
      </c>
      <c r="G259" s="80" t="s">
        <v>2004</v>
      </c>
      <c r="H259" s="80" t="s">
        <v>2005</v>
      </c>
      <c r="I259" s="177"/>
      <c r="J259" s="81">
        <v>72.589741048241677</v>
      </c>
      <c r="K259" s="81">
        <v>2.8738986867537482</v>
      </c>
      <c r="L259" s="81">
        <v>10.009283680058488</v>
      </c>
      <c r="M259" s="81">
        <v>32.647039384191146</v>
      </c>
      <c r="N259" s="81">
        <v>52.108728590183709</v>
      </c>
      <c r="O259" s="81">
        <v>39.527778264393994</v>
      </c>
      <c r="P259" s="81">
        <v>43.502285515093533</v>
      </c>
      <c r="Q259" s="81">
        <v>1.9443884688100226</v>
      </c>
      <c r="R259" s="81">
        <v>0</v>
      </c>
      <c r="S259" s="81">
        <v>1.4201474068240454</v>
      </c>
      <c r="T259" s="82"/>
      <c r="U259" s="81">
        <v>13380896</v>
      </c>
      <c r="V259" s="81">
        <v>1074</v>
      </c>
      <c r="W259" s="81">
        <v>163</v>
      </c>
      <c r="X259" s="81">
        <v>6991</v>
      </c>
      <c r="Y259" s="81">
        <v>11092</v>
      </c>
      <c r="Z259" s="81">
        <v>19558</v>
      </c>
      <c r="AA259" s="81">
        <v>8519</v>
      </c>
      <c r="AB259" s="81">
        <v>31258</v>
      </c>
      <c r="AC259" s="81">
        <v>0</v>
      </c>
      <c r="AD259" s="81">
        <v>1.4201474068240454</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2009</v>
      </c>
      <c r="B260" s="80">
        <v>413</v>
      </c>
      <c r="C260" s="80">
        <v>5</v>
      </c>
      <c r="D260" s="80">
        <v>25</v>
      </c>
      <c r="E260" s="80">
        <v>2008</v>
      </c>
      <c r="F260" s="80" t="s">
        <v>84</v>
      </c>
      <c r="G260" s="80" t="s">
        <v>2004</v>
      </c>
      <c r="H260" s="80" t="s">
        <v>2005</v>
      </c>
      <c r="I260" s="177"/>
      <c r="J260" s="81">
        <v>55.775240069264136</v>
      </c>
      <c r="K260" s="81">
        <v>2.1303798534009175</v>
      </c>
      <c r="L260" s="81">
        <v>9.0936664064542292</v>
      </c>
      <c r="M260" s="81">
        <v>35.317695080592948</v>
      </c>
      <c r="N260" s="81">
        <v>47.807157788041359</v>
      </c>
      <c r="O260" s="81">
        <v>38.43153066504717</v>
      </c>
      <c r="P260" s="81">
        <v>43.15686867732326</v>
      </c>
      <c r="Q260" s="81">
        <v>1.912036502281486</v>
      </c>
      <c r="R260" s="81">
        <v>0</v>
      </c>
      <c r="S260" s="81">
        <v>1.0914925427077082</v>
      </c>
      <c r="T260" s="82"/>
      <c r="U260" s="81">
        <v>11930685</v>
      </c>
      <c r="V260" s="81">
        <v>1074</v>
      </c>
      <c r="W260" s="81">
        <v>163</v>
      </c>
      <c r="X260" s="81">
        <v>6991</v>
      </c>
      <c r="Y260" s="81">
        <v>11197</v>
      </c>
      <c r="Z260" s="81">
        <v>19683</v>
      </c>
      <c r="AA260" s="81">
        <v>8461</v>
      </c>
      <c r="AB260" s="81">
        <v>31243</v>
      </c>
      <c r="AC260" s="81">
        <v>0</v>
      </c>
      <c r="AD260" s="81">
        <v>1.0914925427077082</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2010</v>
      </c>
      <c r="B261" s="80">
        <v>414</v>
      </c>
      <c r="C261" s="80">
        <v>6</v>
      </c>
      <c r="D261" s="80">
        <v>25</v>
      </c>
      <c r="E261" s="80">
        <v>2009</v>
      </c>
      <c r="F261" s="80" t="s">
        <v>85</v>
      </c>
      <c r="G261" s="80" t="s">
        <v>2004</v>
      </c>
      <c r="H261" s="80" t="s">
        <v>2005</v>
      </c>
      <c r="I261" s="177"/>
      <c r="J261" s="81">
        <v>58.385532391359774</v>
      </c>
      <c r="K261" s="81">
        <v>2.1012265891666329</v>
      </c>
      <c r="L261" s="81">
        <v>8.2499879695658365</v>
      </c>
      <c r="M261" s="81">
        <v>39.012713923042121</v>
      </c>
      <c r="N261" s="81">
        <v>48.436124941077864</v>
      </c>
      <c r="O261" s="81">
        <v>39.250329073218403</v>
      </c>
      <c r="P261" s="81">
        <v>41.302782029964398</v>
      </c>
      <c r="Q261" s="81">
        <v>1.8158145853857623</v>
      </c>
      <c r="R261" s="81">
        <v>0</v>
      </c>
      <c r="S261" s="81">
        <v>2.932017855376547</v>
      </c>
      <c r="T261" s="82"/>
      <c r="U261" s="81">
        <v>9277589</v>
      </c>
      <c r="V261" s="81">
        <v>1015</v>
      </c>
      <c r="W261" s="81">
        <v>206</v>
      </c>
      <c r="X261" s="81">
        <v>7874</v>
      </c>
      <c r="Y261" s="81">
        <v>11257</v>
      </c>
      <c r="Z261" s="81">
        <v>19842</v>
      </c>
      <c r="AA261" s="81">
        <v>8313</v>
      </c>
      <c r="AB261" s="81">
        <v>31147</v>
      </c>
      <c r="AC261" s="81">
        <v>0</v>
      </c>
      <c r="AD261" s="81">
        <v>2.932017855376547</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15.536</v>
      </c>
      <c r="BJ261" s="81">
        <v>0</v>
      </c>
      <c r="BK261" s="81">
        <v>0</v>
      </c>
      <c r="BL261" s="81">
        <v>0</v>
      </c>
      <c r="BM261" s="82"/>
      <c r="BN261" s="81">
        <v>0</v>
      </c>
      <c r="BO261" s="81">
        <v>0</v>
      </c>
      <c r="BP261" s="81">
        <v>3</v>
      </c>
      <c r="BQ261" s="81">
        <v>0</v>
      </c>
      <c r="BR261" s="81">
        <v>0</v>
      </c>
      <c r="BS261" s="81">
        <v>0</v>
      </c>
      <c r="BT261"/>
      <c r="BU261" s="80"/>
      <c r="BV261" s="80"/>
      <c r="BW261" s="80"/>
      <c r="BX261" s="80"/>
      <c r="BY261" s="80"/>
      <c r="BZ261" s="80"/>
      <c r="CA261" s="80"/>
      <c r="CB261" s="80"/>
      <c r="CC261" s="80"/>
    </row>
    <row r="262" spans="1:81">
      <c r="A262" s="80" t="s">
        <v>2011</v>
      </c>
      <c r="B262" s="80">
        <v>415</v>
      </c>
      <c r="C262" s="80">
        <v>7</v>
      </c>
      <c r="D262" s="80">
        <v>25</v>
      </c>
      <c r="E262" s="80">
        <v>2010</v>
      </c>
      <c r="F262" s="80" t="s">
        <v>86</v>
      </c>
      <c r="G262" s="80" t="s">
        <v>2004</v>
      </c>
      <c r="H262" s="80" t="s">
        <v>2005</v>
      </c>
      <c r="I262" s="177"/>
      <c r="J262" s="81">
        <v>60.632786045364661</v>
      </c>
      <c r="K262" s="81">
        <v>2.2510203412036196</v>
      </c>
      <c r="L262" s="81">
        <v>8.4013276069037275</v>
      </c>
      <c r="M262" s="81">
        <v>40.307831055158445</v>
      </c>
      <c r="N262" s="81">
        <v>51.658797858014488</v>
      </c>
      <c r="O262" s="81">
        <v>39.366102399204969</v>
      </c>
      <c r="P262" s="81">
        <v>42.070228819882445</v>
      </c>
      <c r="Q262" s="81">
        <v>1.8833416236844696</v>
      </c>
      <c r="R262" s="81">
        <v>0</v>
      </c>
      <c r="S262" s="81">
        <v>2.3232531811084254</v>
      </c>
      <c r="T262" s="82"/>
      <c r="U262" s="81">
        <v>11250894</v>
      </c>
      <c r="V262" s="81">
        <v>1015</v>
      </c>
      <c r="W262" s="81">
        <v>206</v>
      </c>
      <c r="X262" s="81">
        <v>7874</v>
      </c>
      <c r="Y262" s="81">
        <v>11281</v>
      </c>
      <c r="Z262" s="81">
        <v>19993</v>
      </c>
      <c r="AA262" s="81">
        <v>8256</v>
      </c>
      <c r="AB262" s="81">
        <v>30955</v>
      </c>
      <c r="AC262" s="81">
        <v>0</v>
      </c>
      <c r="AD262" s="81">
        <v>2.3232531811084254</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17.145</v>
      </c>
      <c r="BJ262" s="81">
        <v>0</v>
      </c>
      <c r="BK262" s="81">
        <v>0</v>
      </c>
      <c r="BL262" s="81">
        <v>0</v>
      </c>
      <c r="BM262" s="82"/>
      <c r="BN262" s="81">
        <v>0</v>
      </c>
      <c r="BO262" s="81">
        <v>0</v>
      </c>
      <c r="BP262" s="81">
        <v>3</v>
      </c>
      <c r="BQ262" s="81">
        <v>0</v>
      </c>
      <c r="BR262" s="81">
        <v>0</v>
      </c>
      <c r="BS262" s="81">
        <v>0</v>
      </c>
      <c r="BT262"/>
      <c r="BU262" s="80">
        <v>17.145</v>
      </c>
      <c r="BV262" s="80">
        <v>0</v>
      </c>
      <c r="BW262" s="80">
        <v>0</v>
      </c>
      <c r="BX262" s="80">
        <v>0</v>
      </c>
      <c r="BY262" s="80">
        <v>0</v>
      </c>
      <c r="BZ262" s="80">
        <v>0</v>
      </c>
      <c r="CA262" s="80">
        <v>0</v>
      </c>
      <c r="CB262" s="80">
        <v>0</v>
      </c>
      <c r="CC262" s="80">
        <v>0</v>
      </c>
    </row>
    <row r="263" spans="1:81">
      <c r="A263" s="80" t="s">
        <v>2012</v>
      </c>
      <c r="B263" s="80">
        <v>416</v>
      </c>
      <c r="C263" s="80">
        <v>8</v>
      </c>
      <c r="D263" s="80">
        <v>25</v>
      </c>
      <c r="E263" s="80">
        <v>2011</v>
      </c>
      <c r="F263" s="80" t="s">
        <v>87</v>
      </c>
      <c r="G263" s="80" t="s">
        <v>2004</v>
      </c>
      <c r="H263" s="80" t="s">
        <v>2005</v>
      </c>
      <c r="I263" s="177"/>
      <c r="J263" s="81">
        <v>60.903514767403067</v>
      </c>
      <c r="K263" s="81">
        <v>2.8253232813804625</v>
      </c>
      <c r="L263" s="81">
        <v>7.4961803161051002</v>
      </c>
      <c r="M263" s="81">
        <v>44.359253490590788</v>
      </c>
      <c r="N263" s="81">
        <v>48.833487072378922</v>
      </c>
      <c r="O263" s="81">
        <v>38.997350418485794</v>
      </c>
      <c r="P263" s="81">
        <v>40.730753546498946</v>
      </c>
      <c r="Q263" s="81">
        <v>2.1630360486966289</v>
      </c>
      <c r="R263" s="81">
        <v>0</v>
      </c>
      <c r="S263" s="81">
        <v>2.5928435646427594</v>
      </c>
      <c r="T263" s="82"/>
      <c r="U263" s="81">
        <v>10716323</v>
      </c>
      <c r="V263" s="81">
        <v>1015</v>
      </c>
      <c r="W263" s="81">
        <v>206</v>
      </c>
      <c r="X263" s="81">
        <v>7874</v>
      </c>
      <c r="Y263" s="81">
        <v>11356</v>
      </c>
      <c r="Z263" s="81">
        <v>20236</v>
      </c>
      <c r="AA263" s="81">
        <v>8231</v>
      </c>
      <c r="AB263" s="81">
        <v>30822</v>
      </c>
      <c r="AC263" s="81">
        <v>0</v>
      </c>
      <c r="AD263" s="81">
        <v>2.5928435646427594</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21.207000000000001</v>
      </c>
      <c r="BJ263" s="81">
        <v>0</v>
      </c>
      <c r="BK263" s="81">
        <v>0</v>
      </c>
      <c r="BL263" s="81">
        <v>0</v>
      </c>
      <c r="BM263" s="82"/>
      <c r="BN263" s="81">
        <v>0</v>
      </c>
      <c r="BO263" s="81">
        <v>0</v>
      </c>
      <c r="BP263" s="81">
        <v>4</v>
      </c>
      <c r="BQ263" s="81">
        <v>0</v>
      </c>
      <c r="BR263" s="81">
        <v>0</v>
      </c>
      <c r="BS263" s="81">
        <v>0</v>
      </c>
      <c r="BT263"/>
      <c r="BU263" s="80">
        <v>21.207000000000001</v>
      </c>
      <c r="BV263" s="80">
        <v>0</v>
      </c>
      <c r="BW263" s="80">
        <v>0</v>
      </c>
      <c r="BX263" s="80">
        <v>0</v>
      </c>
      <c r="BY263" s="80">
        <v>0</v>
      </c>
      <c r="BZ263" s="80">
        <v>0</v>
      </c>
      <c r="CA263" s="80">
        <v>0</v>
      </c>
      <c r="CB263" s="80">
        <v>0</v>
      </c>
      <c r="CC263" s="80">
        <v>0</v>
      </c>
    </row>
    <row r="264" spans="1:81">
      <c r="A264" s="80" t="s">
        <v>2013</v>
      </c>
      <c r="B264" s="80">
        <v>417</v>
      </c>
      <c r="C264" s="80">
        <v>9</v>
      </c>
      <c r="D264" s="80">
        <v>25</v>
      </c>
      <c r="E264" s="80">
        <v>2012</v>
      </c>
      <c r="F264" s="80" t="s">
        <v>88</v>
      </c>
      <c r="G264" s="80" t="s">
        <v>2004</v>
      </c>
      <c r="H264" s="80" t="s">
        <v>2005</v>
      </c>
      <c r="I264" s="177"/>
      <c r="J264" s="81">
        <v>62.674975269321713</v>
      </c>
      <c r="K264" s="81">
        <v>2.5502117149088921</v>
      </c>
      <c r="L264" s="81">
        <v>7.6218369826394481</v>
      </c>
      <c r="M264" s="81">
        <v>39.937028760021157</v>
      </c>
      <c r="N264" s="81">
        <v>48.77871294821805</v>
      </c>
      <c r="O264" s="81">
        <v>39.223910308216034</v>
      </c>
      <c r="P264" s="81">
        <v>40.663899512576982</v>
      </c>
      <c r="Q264" s="81">
        <v>2.3818819913734526</v>
      </c>
      <c r="R264" s="81">
        <v>0</v>
      </c>
      <c r="S264" s="81">
        <v>2.6179487769320473</v>
      </c>
      <c r="T264" s="82"/>
      <c r="U264" s="81">
        <v>11315654</v>
      </c>
      <c r="V264" s="81">
        <v>1015</v>
      </c>
      <c r="W264" s="81">
        <v>206</v>
      </c>
      <c r="X264" s="81">
        <v>7874</v>
      </c>
      <c r="Y264" s="81">
        <v>11711</v>
      </c>
      <c r="Z264" s="81">
        <v>20515</v>
      </c>
      <c r="AA264" s="81">
        <v>8171</v>
      </c>
      <c r="AB264" s="81">
        <v>31239</v>
      </c>
      <c r="AC264" s="81">
        <v>0</v>
      </c>
      <c r="AD264" s="81">
        <v>2.6179487769320473</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24.423999999999999</v>
      </c>
      <c r="BJ264" s="81">
        <v>0</v>
      </c>
      <c r="BK264" s="81">
        <v>0</v>
      </c>
      <c r="BL264" s="81">
        <v>0</v>
      </c>
      <c r="BM264" s="82"/>
      <c r="BN264" s="81">
        <v>0</v>
      </c>
      <c r="BO264" s="81">
        <v>0</v>
      </c>
      <c r="BP264" s="81">
        <v>5</v>
      </c>
      <c r="BQ264" s="81">
        <v>0</v>
      </c>
      <c r="BR264" s="81">
        <v>0</v>
      </c>
      <c r="BS264" s="81">
        <v>0</v>
      </c>
      <c r="BT264"/>
      <c r="BU264" s="80">
        <v>24.423999999999999</v>
      </c>
      <c r="BV264" s="80">
        <v>0</v>
      </c>
      <c r="BW264" s="80">
        <v>0</v>
      </c>
      <c r="BX264" s="80">
        <v>0</v>
      </c>
      <c r="BY264" s="80">
        <v>0</v>
      </c>
      <c r="BZ264" s="80">
        <v>0</v>
      </c>
      <c r="CA264" s="80">
        <v>0</v>
      </c>
      <c r="CB264" s="80">
        <v>0</v>
      </c>
      <c r="CC264" s="80">
        <v>0</v>
      </c>
    </row>
    <row r="265" spans="1:81">
      <c r="A265" s="80" t="s">
        <v>2014</v>
      </c>
      <c r="B265" s="80">
        <v>418</v>
      </c>
      <c r="C265" s="80">
        <v>10</v>
      </c>
      <c r="D265" s="80">
        <v>25</v>
      </c>
      <c r="E265" s="80">
        <v>2013</v>
      </c>
      <c r="F265" s="80" t="s">
        <v>89</v>
      </c>
      <c r="G265" s="80" t="s">
        <v>2004</v>
      </c>
      <c r="H265" s="80" t="s">
        <v>2005</v>
      </c>
      <c r="I265" s="177"/>
      <c r="J265" s="81">
        <v>64.250246908244236</v>
      </c>
      <c r="K265" s="81">
        <v>2.0977662663169996</v>
      </c>
      <c r="L265" s="81">
        <v>7.747874117784459</v>
      </c>
      <c r="M265" s="81">
        <v>38.5000416430073</v>
      </c>
      <c r="N265" s="81">
        <v>52.174863676846911</v>
      </c>
      <c r="O265" s="81">
        <v>38.032499220231614</v>
      </c>
      <c r="P265" s="81">
        <v>40.512399527137539</v>
      </c>
      <c r="Q265" s="81">
        <v>2.411115884997407</v>
      </c>
      <c r="R265" s="81">
        <v>0</v>
      </c>
      <c r="S265" s="81">
        <v>1.817400778307068</v>
      </c>
      <c r="T265" s="82"/>
      <c r="U265" s="81">
        <v>11519319</v>
      </c>
      <c r="V265" s="81">
        <v>1015</v>
      </c>
      <c r="W265" s="81">
        <v>206</v>
      </c>
      <c r="X265" s="81">
        <v>7874</v>
      </c>
      <c r="Y265" s="81">
        <v>11704</v>
      </c>
      <c r="Z265" s="81">
        <v>20780</v>
      </c>
      <c r="AA265" s="81">
        <v>8110</v>
      </c>
      <c r="AB265" s="81">
        <v>31169</v>
      </c>
      <c r="AC265" s="81">
        <v>0</v>
      </c>
      <c r="AD265" s="81">
        <v>1.817400778307068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25.27</v>
      </c>
      <c r="BJ265" s="81">
        <v>0</v>
      </c>
      <c r="BK265" s="81">
        <v>0</v>
      </c>
      <c r="BL265" s="81">
        <v>0</v>
      </c>
      <c r="BM265" s="82"/>
      <c r="BN265" s="81">
        <v>0</v>
      </c>
      <c r="BO265" s="81">
        <v>0</v>
      </c>
      <c r="BP265" s="81">
        <v>5</v>
      </c>
      <c r="BQ265" s="81">
        <v>0</v>
      </c>
      <c r="BR265" s="81">
        <v>0</v>
      </c>
      <c r="BS265" s="81">
        <v>0</v>
      </c>
      <c r="BT265"/>
      <c r="BU265" s="80">
        <v>25.27</v>
      </c>
      <c r="BV265" s="80">
        <v>0</v>
      </c>
      <c r="BW265" s="80">
        <v>0</v>
      </c>
      <c r="BX265" s="80">
        <v>0</v>
      </c>
      <c r="BY265" s="80">
        <v>0</v>
      </c>
      <c r="BZ265" s="80">
        <v>0</v>
      </c>
      <c r="CA265" s="80">
        <v>0</v>
      </c>
      <c r="CB265" s="80">
        <v>0</v>
      </c>
      <c r="CC265" s="80">
        <v>0</v>
      </c>
    </row>
    <row r="266" spans="1:81">
      <c r="A266" s="80" t="s">
        <v>2015</v>
      </c>
      <c r="B266" s="80">
        <v>419</v>
      </c>
      <c r="C266" s="80">
        <v>11</v>
      </c>
      <c r="D266" s="80">
        <v>25</v>
      </c>
      <c r="E266" s="80">
        <v>2014</v>
      </c>
      <c r="F266" s="80" t="s">
        <v>90</v>
      </c>
      <c r="G266" s="80" t="s">
        <v>2004</v>
      </c>
      <c r="H266" s="80" t="s">
        <v>2005</v>
      </c>
      <c r="I266" s="177"/>
      <c r="J266" s="81">
        <v>62.525550837456819</v>
      </c>
      <c r="K266" s="81">
        <v>2.0823824276059208</v>
      </c>
      <c r="L266" s="81">
        <v>6.3651855699984941</v>
      </c>
      <c r="M266" s="81">
        <v>39.466883382198127</v>
      </c>
      <c r="N266" s="81">
        <v>51.805062910516192</v>
      </c>
      <c r="O266" s="81">
        <v>36.371655815583871</v>
      </c>
      <c r="P266" s="81">
        <v>40.883790995341371</v>
      </c>
      <c r="Q266" s="81">
        <v>2.2960636034415924</v>
      </c>
      <c r="R266" s="81">
        <v>0</v>
      </c>
      <c r="S266" s="81">
        <v>2.4025857179331669</v>
      </c>
      <c r="T266" s="82"/>
      <c r="U266" s="81">
        <v>12271260</v>
      </c>
      <c r="V266" s="81">
        <v>858</v>
      </c>
      <c r="W266" s="81">
        <v>235</v>
      </c>
      <c r="X266" s="81">
        <v>8108</v>
      </c>
      <c r="Y266" s="81">
        <v>11722</v>
      </c>
      <c r="Z266" s="81">
        <v>20930</v>
      </c>
      <c r="AA266" s="81">
        <v>8142</v>
      </c>
      <c r="AB266" s="81">
        <v>30936</v>
      </c>
      <c r="AC266" s="81">
        <v>0</v>
      </c>
      <c r="AD266" s="81">
        <v>2.4025857179331669</v>
      </c>
      <c r="AE266" s="82"/>
      <c r="AF266" s="81">
        <v>87174090.104960129</v>
      </c>
      <c r="AG266" s="81">
        <v>1716306.0166249818</v>
      </c>
      <c r="AH266" s="81">
        <v>1627452.8102107802</v>
      </c>
      <c r="AI266" s="81">
        <v>49067703.462987296</v>
      </c>
      <c r="AJ266" s="81">
        <v>64347129.773905747</v>
      </c>
      <c r="AK266" s="81">
        <v>0</v>
      </c>
      <c r="AL266" s="81">
        <v>0</v>
      </c>
      <c r="AM266" s="81">
        <v>4247050.5167017654</v>
      </c>
      <c r="AN266" s="81">
        <v>0</v>
      </c>
      <c r="AO266" s="81">
        <v>0</v>
      </c>
      <c r="AP266" s="82"/>
      <c r="AQ266" s="81">
        <v>1202</v>
      </c>
      <c r="AR266" s="81">
        <v>232</v>
      </c>
      <c r="AS266" s="81">
        <v>0</v>
      </c>
      <c r="AT266" s="81">
        <v>0</v>
      </c>
      <c r="AU266" s="81">
        <v>0</v>
      </c>
      <c r="AV266" s="81">
        <v>0</v>
      </c>
      <c r="AW266" s="81" t="s">
        <v>564</v>
      </c>
      <c r="AX266" s="82"/>
      <c r="AY266" s="81">
        <v>5148.7000000000007</v>
      </c>
      <c r="AZ266" s="81">
        <v>9951.6</v>
      </c>
      <c r="BA266" s="81">
        <v>0</v>
      </c>
      <c r="BB266" s="81">
        <v>0</v>
      </c>
      <c r="BC266" s="81">
        <v>0</v>
      </c>
      <c r="BD266" s="81">
        <v>0</v>
      </c>
      <c r="BE266" s="81" t="s">
        <v>564</v>
      </c>
      <c r="BF266" s="82"/>
      <c r="BG266" s="81">
        <v>0</v>
      </c>
      <c r="BH266" s="81">
        <v>0</v>
      </c>
      <c r="BI266" s="81">
        <v>23.617999999999999</v>
      </c>
      <c r="BJ266" s="81">
        <v>0</v>
      </c>
      <c r="BK266" s="81">
        <v>0.35899999999999999</v>
      </c>
      <c r="BL266" s="81">
        <v>0</v>
      </c>
      <c r="BM266" s="82"/>
      <c r="BN266" s="81">
        <v>0</v>
      </c>
      <c r="BO266" s="81">
        <v>0</v>
      </c>
      <c r="BP266" s="81">
        <v>5</v>
      </c>
      <c r="BQ266" s="81">
        <v>0</v>
      </c>
      <c r="BR266" s="81">
        <v>1</v>
      </c>
      <c r="BS266" s="81">
        <v>0</v>
      </c>
      <c r="BT266"/>
      <c r="BU266" s="80">
        <v>23.977</v>
      </c>
      <c r="BV266" s="80">
        <v>0</v>
      </c>
      <c r="BW266" s="80">
        <v>0</v>
      </c>
      <c r="BX266" s="80">
        <v>0</v>
      </c>
      <c r="BY266" s="80">
        <v>0</v>
      </c>
      <c r="BZ266" s="80">
        <v>0</v>
      </c>
      <c r="CA266" s="80">
        <v>0</v>
      </c>
      <c r="CB266" s="80">
        <v>0</v>
      </c>
      <c r="CC266" s="80">
        <v>0</v>
      </c>
    </row>
    <row r="267" spans="1:81">
      <c r="A267" s="80" t="s">
        <v>2016</v>
      </c>
      <c r="B267" s="80">
        <v>420</v>
      </c>
      <c r="C267" s="80">
        <v>12</v>
      </c>
      <c r="D267" s="80">
        <v>25</v>
      </c>
      <c r="E267" s="80">
        <v>2015</v>
      </c>
      <c r="F267" s="80" t="s">
        <v>91</v>
      </c>
      <c r="G267" s="80" t="s">
        <v>2004</v>
      </c>
      <c r="H267" s="80" t="s">
        <v>2005</v>
      </c>
      <c r="I267" s="177"/>
      <c r="J267" s="81">
        <v>56.369534204424177</v>
      </c>
      <c r="K267" s="81">
        <v>1.9378621724900775</v>
      </c>
      <c r="L267" s="81">
        <v>6.8670712971204688</v>
      </c>
      <c r="M267" s="81">
        <v>42.073633082621889</v>
      </c>
      <c r="N267" s="81">
        <v>44.708493261206876</v>
      </c>
      <c r="O267" s="81">
        <v>36.358479151073126</v>
      </c>
      <c r="P267" s="81">
        <v>41.101894995734405</v>
      </c>
      <c r="Q267" s="81">
        <v>2.2367610014058279</v>
      </c>
      <c r="R267" s="81">
        <v>0</v>
      </c>
      <c r="S267" s="81">
        <v>2.0461313093789886</v>
      </c>
      <c r="T267" s="82"/>
      <c r="U267" s="81">
        <v>11941942</v>
      </c>
      <c r="V267" s="81">
        <v>858</v>
      </c>
      <c r="W267" s="81">
        <v>235</v>
      </c>
      <c r="X267" s="81">
        <v>8108</v>
      </c>
      <c r="Y267" s="81">
        <v>11803</v>
      </c>
      <c r="Z267" s="81">
        <v>21124</v>
      </c>
      <c r="AA267" s="81">
        <v>8179</v>
      </c>
      <c r="AB267" s="81">
        <v>30785</v>
      </c>
      <c r="AC267" s="81">
        <v>0</v>
      </c>
      <c r="AD267" s="81">
        <v>2.0461313093789886</v>
      </c>
      <c r="AE267" s="82"/>
      <c r="AF267" s="81">
        <v>81108326.192011774</v>
      </c>
      <c r="AG267" s="81">
        <v>1489865.9600833044</v>
      </c>
      <c r="AH267" s="81">
        <v>1444101.807697016</v>
      </c>
      <c r="AI267" s="81">
        <v>52653571.864144385</v>
      </c>
      <c r="AJ267" s="81">
        <v>56043534.550184101</v>
      </c>
      <c r="AK267" s="81">
        <v>0</v>
      </c>
      <c r="AL267" s="81">
        <v>0</v>
      </c>
      <c r="AM267" s="81">
        <v>4218955.1117819808</v>
      </c>
      <c r="AN267" s="81">
        <v>0</v>
      </c>
      <c r="AO267" s="81">
        <v>0</v>
      </c>
      <c r="AP267" s="82"/>
      <c r="AQ267" s="81">
        <v>1323</v>
      </c>
      <c r="AR267" s="81">
        <v>340</v>
      </c>
      <c r="AS267" s="81">
        <v>0</v>
      </c>
      <c r="AT267" s="81">
        <v>0</v>
      </c>
      <c r="AU267" s="81">
        <v>0</v>
      </c>
      <c r="AV267" s="81">
        <v>0</v>
      </c>
      <c r="AW267" s="81" t="s">
        <v>564</v>
      </c>
      <c r="AX267" s="82"/>
      <c r="AY267" s="81">
        <v>5772.3</v>
      </c>
      <c r="AZ267" s="81">
        <v>15006.5</v>
      </c>
      <c r="BA267" s="81">
        <v>0</v>
      </c>
      <c r="BB267" s="81">
        <v>0</v>
      </c>
      <c r="BC267" s="81">
        <v>0</v>
      </c>
      <c r="BD267" s="81">
        <v>0</v>
      </c>
      <c r="BE267" s="81" t="s">
        <v>564</v>
      </c>
      <c r="BF267" s="82"/>
      <c r="BG267" s="81">
        <v>0</v>
      </c>
      <c r="BH267" s="81">
        <v>0</v>
      </c>
      <c r="BI267" s="81">
        <v>23.111999999999998</v>
      </c>
      <c r="BJ267" s="81">
        <v>0</v>
      </c>
      <c r="BK267" s="81">
        <v>1.228</v>
      </c>
      <c r="BL267" s="81">
        <v>0</v>
      </c>
      <c r="BM267" s="82"/>
      <c r="BN267" s="81">
        <v>0</v>
      </c>
      <c r="BO267" s="81">
        <v>0</v>
      </c>
      <c r="BP267" s="81">
        <v>5</v>
      </c>
      <c r="BQ267" s="81">
        <v>0</v>
      </c>
      <c r="BR267" s="81">
        <v>1</v>
      </c>
      <c r="BS267" s="81">
        <v>0</v>
      </c>
      <c r="BT267"/>
      <c r="BU267" s="80">
        <v>24.34</v>
      </c>
      <c r="BV267" s="80">
        <v>0</v>
      </c>
      <c r="BW267" s="80">
        <v>0</v>
      </c>
      <c r="BX267" s="80">
        <v>0</v>
      </c>
      <c r="BY267" s="80">
        <v>0</v>
      </c>
      <c r="BZ267" s="80">
        <v>0</v>
      </c>
      <c r="CA267" s="80">
        <v>0</v>
      </c>
      <c r="CB267" s="80">
        <v>0</v>
      </c>
      <c r="CC267" s="80">
        <v>0</v>
      </c>
    </row>
    <row r="268" spans="1:81">
      <c r="A268" s="80" t="s">
        <v>2017</v>
      </c>
      <c r="B268" s="80">
        <v>421</v>
      </c>
      <c r="C268" s="80">
        <v>13</v>
      </c>
      <c r="D268" s="80">
        <v>25</v>
      </c>
      <c r="E268" s="80">
        <v>2016</v>
      </c>
      <c r="F268" s="80" t="s">
        <v>92</v>
      </c>
      <c r="G268" s="80" t="s">
        <v>2004</v>
      </c>
      <c r="H268" s="80" t="s">
        <v>2005</v>
      </c>
      <c r="I268" s="177"/>
      <c r="J268" s="81">
        <v>60.528168135228348</v>
      </c>
      <c r="K268" s="81">
        <v>1.9495071336263343</v>
      </c>
      <c r="L268" s="81">
        <v>6.5994449183190271</v>
      </c>
      <c r="M268" s="81">
        <v>34.011751148241707</v>
      </c>
      <c r="N268" s="81">
        <v>47.73980897094318</v>
      </c>
      <c r="O268" s="81">
        <v>34.391800238515543</v>
      </c>
      <c r="P268" s="81">
        <v>38.41305561068404</v>
      </c>
      <c r="Q268" s="81">
        <v>2.1603512038600479</v>
      </c>
      <c r="R268" s="81">
        <v>0</v>
      </c>
      <c r="S268" s="81">
        <v>1.8613271116042442</v>
      </c>
      <c r="T268" s="82"/>
      <c r="U268" s="81">
        <v>12725397</v>
      </c>
      <c r="V268" s="81">
        <v>858</v>
      </c>
      <c r="W268" s="81">
        <v>235</v>
      </c>
      <c r="X268" s="81">
        <v>8108</v>
      </c>
      <c r="Y268" s="81">
        <v>11838</v>
      </c>
      <c r="Z268" s="81">
        <v>20227</v>
      </c>
      <c r="AA268" s="81">
        <v>7906</v>
      </c>
      <c r="AB268" s="81">
        <v>30586</v>
      </c>
      <c r="AC268" s="81">
        <v>0</v>
      </c>
      <c r="AD268" s="81">
        <v>1.861327111604244</v>
      </c>
      <c r="AE268" s="82"/>
      <c r="AF268" s="81">
        <v>88910637.860141009</v>
      </c>
      <c r="AG268" s="81">
        <v>1440630.472761495</v>
      </c>
      <c r="AH268" s="81">
        <v>1077774.415989964</v>
      </c>
      <c r="AI268" s="81">
        <v>51223247.65814618</v>
      </c>
      <c r="AJ268" s="81">
        <v>58846487.412248783</v>
      </c>
      <c r="AK268" s="81">
        <v>0</v>
      </c>
      <c r="AL268" s="81">
        <v>0</v>
      </c>
      <c r="AM268" s="81">
        <v>4194939.5229596598</v>
      </c>
      <c r="AN268" s="81">
        <v>0</v>
      </c>
      <c r="AO268" s="81">
        <v>0</v>
      </c>
      <c r="AP268" s="82"/>
      <c r="AQ268" s="81">
        <v>1441</v>
      </c>
      <c r="AR268" s="81">
        <v>425</v>
      </c>
      <c r="AS268" s="81">
        <v>0</v>
      </c>
      <c r="AT268" s="81">
        <v>0</v>
      </c>
      <c r="AU268" s="81">
        <v>0</v>
      </c>
      <c r="AV268" s="81">
        <v>0</v>
      </c>
      <c r="AW268" s="81" t="s">
        <v>564</v>
      </c>
      <c r="AX268" s="82"/>
      <c r="AY268" s="81">
        <v>6378.2999999999993</v>
      </c>
      <c r="AZ268" s="81">
        <v>23342.1</v>
      </c>
      <c r="BA268" s="81">
        <v>0</v>
      </c>
      <c r="BB268" s="81">
        <v>0</v>
      </c>
      <c r="BC268" s="81">
        <v>0</v>
      </c>
      <c r="BD268" s="81">
        <v>0</v>
      </c>
      <c r="BE268" s="81" t="s">
        <v>564</v>
      </c>
      <c r="BF268" s="82"/>
      <c r="BG268" s="81">
        <v>0</v>
      </c>
      <c r="BH268" s="81">
        <v>0</v>
      </c>
      <c r="BI268" s="81">
        <v>20.170000000000002</v>
      </c>
      <c r="BJ268" s="81">
        <v>0</v>
      </c>
      <c r="BK268" s="81">
        <v>6.202</v>
      </c>
      <c r="BL268" s="81">
        <v>0</v>
      </c>
      <c r="BM268" s="82"/>
      <c r="BN268" s="81">
        <v>0</v>
      </c>
      <c r="BO268" s="81">
        <v>0</v>
      </c>
      <c r="BP268" s="81">
        <v>5</v>
      </c>
      <c r="BQ268" s="81">
        <v>0</v>
      </c>
      <c r="BR268" s="81">
        <v>1</v>
      </c>
      <c r="BS268" s="81">
        <v>0</v>
      </c>
      <c r="BT268"/>
      <c r="BU268" s="80">
        <v>26.372</v>
      </c>
      <c r="BV268" s="80">
        <v>0</v>
      </c>
      <c r="BW268" s="80">
        <v>0</v>
      </c>
      <c r="BX268" s="80">
        <v>0</v>
      </c>
      <c r="BY268" s="80">
        <v>0</v>
      </c>
      <c r="BZ268" s="80">
        <v>0</v>
      </c>
      <c r="CA268" s="80">
        <v>0</v>
      </c>
      <c r="CB268" s="80">
        <v>0</v>
      </c>
      <c r="CC268" s="80">
        <v>0</v>
      </c>
    </row>
    <row r="269" spans="1:81">
      <c r="A269" s="80" t="s">
        <v>2018</v>
      </c>
      <c r="B269" s="80">
        <v>422</v>
      </c>
      <c r="C269" s="80">
        <v>14</v>
      </c>
      <c r="D269" s="80">
        <v>25</v>
      </c>
      <c r="E269" s="80">
        <v>2017</v>
      </c>
      <c r="F269" s="80" t="s">
        <v>71</v>
      </c>
      <c r="G269" s="80" t="s">
        <v>2004</v>
      </c>
      <c r="H269" s="80" t="s">
        <v>2005</v>
      </c>
      <c r="I269" s="177"/>
      <c r="J269" s="81">
        <v>58.873840923461451</v>
      </c>
      <c r="K269" s="81">
        <v>1.9225610428480984</v>
      </c>
      <c r="L269" s="81">
        <v>6.4897940451463096</v>
      </c>
      <c r="M269" s="81">
        <v>32.311084465336528</v>
      </c>
      <c r="N269" s="81">
        <v>49.625365315596291</v>
      </c>
      <c r="O269" s="81">
        <v>34.648483484519168</v>
      </c>
      <c r="P269" s="81">
        <v>38.430431578138958</v>
      </c>
      <c r="Q269" s="81">
        <v>2.0773645393926525</v>
      </c>
      <c r="R269" s="81">
        <v>0</v>
      </c>
      <c r="S269" s="81">
        <v>1.7236263624069417</v>
      </c>
      <c r="T269" s="82"/>
      <c r="U269" s="81">
        <v>13140356</v>
      </c>
      <c r="V269" s="81">
        <v>858</v>
      </c>
      <c r="W269" s="81">
        <v>235</v>
      </c>
      <c r="X269" s="81">
        <v>8108</v>
      </c>
      <c r="Y269" s="81">
        <v>11944</v>
      </c>
      <c r="Z269" s="81">
        <v>20716</v>
      </c>
      <c r="AA269" s="81">
        <v>7960</v>
      </c>
      <c r="AB269" s="81">
        <v>30415</v>
      </c>
      <c r="AC269" s="81">
        <v>0</v>
      </c>
      <c r="AD269" s="81">
        <v>1.7236263624069419</v>
      </c>
      <c r="AE269" s="82"/>
      <c r="AF269" s="81">
        <v>87659300.118431091</v>
      </c>
      <c r="AG269" s="81">
        <v>1436768.155580709</v>
      </c>
      <c r="AH269" s="81">
        <v>1389997.836998106</v>
      </c>
      <c r="AI269" s="81">
        <v>50735894.724700049</v>
      </c>
      <c r="AJ269" s="81">
        <v>58611345.71287062</v>
      </c>
      <c r="AK269" s="81">
        <v>0</v>
      </c>
      <c r="AL269" s="81">
        <v>0</v>
      </c>
      <c r="AM269" s="81">
        <v>4178013.7213656749</v>
      </c>
      <c r="AN269" s="81">
        <v>0</v>
      </c>
      <c r="AO269" s="81">
        <v>0</v>
      </c>
      <c r="AP269" s="82"/>
      <c r="AQ269" s="81">
        <v>1503</v>
      </c>
      <c r="AR269" s="81">
        <v>477</v>
      </c>
      <c r="AS269" s="81">
        <v>0</v>
      </c>
      <c r="AT269" s="81">
        <v>0</v>
      </c>
      <c r="AU269" s="81">
        <v>0</v>
      </c>
      <c r="AV269" s="81">
        <v>0</v>
      </c>
      <c r="AW269" s="81" t="s">
        <v>564</v>
      </c>
      <c r="AX269" s="82"/>
      <c r="AY269" s="81">
        <v>6689.7</v>
      </c>
      <c r="AZ269" s="81">
        <v>26157.100000000009</v>
      </c>
      <c r="BA269" s="81">
        <v>0</v>
      </c>
      <c r="BB269" s="81">
        <v>0</v>
      </c>
      <c r="BC269" s="81">
        <v>0</v>
      </c>
      <c r="BD269" s="81">
        <v>0</v>
      </c>
      <c r="BE269" s="81" t="s">
        <v>564</v>
      </c>
      <c r="BF269" s="82"/>
      <c r="BG269" s="81">
        <v>0</v>
      </c>
      <c r="BH269" s="81">
        <v>0</v>
      </c>
      <c r="BI269" s="81">
        <v>19.891999999999999</v>
      </c>
      <c r="BJ269" s="81">
        <v>0</v>
      </c>
      <c r="BK269" s="81">
        <v>7.4720000000000004</v>
      </c>
      <c r="BL269" s="81">
        <v>0</v>
      </c>
      <c r="BM269" s="82"/>
      <c r="BN269" s="81">
        <v>0</v>
      </c>
      <c r="BO269" s="81">
        <v>0</v>
      </c>
      <c r="BP269" s="81">
        <v>4</v>
      </c>
      <c r="BQ269" s="81">
        <v>0</v>
      </c>
      <c r="BR269" s="81">
        <v>1</v>
      </c>
      <c r="BS269" s="81">
        <v>0</v>
      </c>
      <c r="BT269"/>
      <c r="BU269" s="80">
        <v>27.364000000000001</v>
      </c>
      <c r="BV269" s="80">
        <v>0</v>
      </c>
      <c r="BW269" s="80">
        <v>0</v>
      </c>
      <c r="BX269" s="80">
        <v>0</v>
      </c>
      <c r="BY269" s="80">
        <v>0</v>
      </c>
      <c r="BZ269" s="80">
        <v>0</v>
      </c>
      <c r="CA269" s="80">
        <v>0</v>
      </c>
      <c r="CB269" s="80">
        <v>0</v>
      </c>
      <c r="CC269" s="80">
        <v>0</v>
      </c>
    </row>
    <row r="270" spans="1:81">
      <c r="A270" s="80" t="s">
        <v>2019</v>
      </c>
      <c r="B270" s="80">
        <v>423</v>
      </c>
      <c r="C270" s="80">
        <v>15</v>
      </c>
      <c r="D270" s="80">
        <v>25</v>
      </c>
      <c r="E270" s="80">
        <v>2018</v>
      </c>
      <c r="F270" s="80" t="s">
        <v>93</v>
      </c>
      <c r="G270" s="80" t="s">
        <v>2004</v>
      </c>
      <c r="H270" s="80" t="s">
        <v>2005</v>
      </c>
      <c r="I270" s="177"/>
      <c r="J270" s="81">
        <v>50.031674199544192</v>
      </c>
      <c r="K270" s="81">
        <v>1.8040477986730776</v>
      </c>
      <c r="L270" s="81">
        <v>5.8180966633528381</v>
      </c>
      <c r="M270" s="81">
        <v>31.445716951875813</v>
      </c>
      <c r="N270" s="81">
        <v>48.444047807133046</v>
      </c>
      <c r="O270" s="81">
        <v>34.40123047530885</v>
      </c>
      <c r="P270" s="81">
        <v>38.176942840029021</v>
      </c>
      <c r="Q270" s="81">
        <v>1.9178022444518663</v>
      </c>
      <c r="R270" s="81">
        <v>0</v>
      </c>
      <c r="S270" s="81">
        <v>4.2499980312112067</v>
      </c>
      <c r="T270" s="82"/>
      <c r="U270" s="81">
        <v>12005319</v>
      </c>
      <c r="V270" s="81">
        <v>858</v>
      </c>
      <c r="W270" s="81">
        <v>235</v>
      </c>
      <c r="X270" s="81">
        <v>8108</v>
      </c>
      <c r="Y270" s="81">
        <v>12030</v>
      </c>
      <c r="Z270" s="81">
        <v>20962</v>
      </c>
      <c r="AA270" s="81">
        <v>7987</v>
      </c>
      <c r="AB270" s="81">
        <v>30259</v>
      </c>
      <c r="AC270" s="81">
        <v>0</v>
      </c>
      <c r="AD270" s="81">
        <v>4.2499980312112067</v>
      </c>
      <c r="AE270" s="82"/>
      <c r="AF270" s="81">
        <v>76577510.334692717</v>
      </c>
      <c r="AG270" s="81">
        <v>1276272.5024997359</v>
      </c>
      <c r="AH270" s="81">
        <v>1313446.4109153829</v>
      </c>
      <c r="AI270" s="81">
        <v>48461919.587722473</v>
      </c>
      <c r="AJ270" s="81">
        <v>58897400.795788653</v>
      </c>
      <c r="AK270" s="81">
        <v>0</v>
      </c>
      <c r="AL270" s="81">
        <v>0</v>
      </c>
      <c r="AM270" s="81">
        <v>4165184.959023783</v>
      </c>
      <c r="AN270" s="81">
        <v>0</v>
      </c>
      <c r="AO270" s="81">
        <v>0</v>
      </c>
      <c r="AP270" s="82"/>
      <c r="AQ270" s="81">
        <v>1602</v>
      </c>
      <c r="AR270" s="81">
        <v>536</v>
      </c>
      <c r="AS270" s="81">
        <v>0</v>
      </c>
      <c r="AT270" s="81">
        <v>0</v>
      </c>
      <c r="AU270" s="81">
        <v>0</v>
      </c>
      <c r="AV270" s="81">
        <v>0</v>
      </c>
      <c r="AW270" s="81" t="s">
        <v>564</v>
      </c>
      <c r="AX270" s="82"/>
      <c r="AY270" s="81">
        <v>7223.4000000000005</v>
      </c>
      <c r="AZ270" s="81">
        <v>28381</v>
      </c>
      <c r="BA270" s="81">
        <v>0</v>
      </c>
      <c r="BB270" s="81">
        <v>0</v>
      </c>
      <c r="BC270" s="81">
        <v>0</v>
      </c>
      <c r="BD270" s="81">
        <v>0</v>
      </c>
      <c r="BE270" s="81" t="s">
        <v>564</v>
      </c>
      <c r="BF270" s="82"/>
      <c r="BG270" s="81">
        <v>0</v>
      </c>
      <c r="BH270" s="81">
        <v>0</v>
      </c>
      <c r="BI270" s="81">
        <v>23.065000000000001</v>
      </c>
      <c r="BJ270" s="81">
        <v>0</v>
      </c>
      <c r="BK270" s="81">
        <v>7.5229999999999997</v>
      </c>
      <c r="BL270" s="81">
        <v>0</v>
      </c>
      <c r="BM270" s="82"/>
      <c r="BN270" s="81">
        <v>0</v>
      </c>
      <c r="BO270" s="81">
        <v>0</v>
      </c>
      <c r="BP270" s="81">
        <v>4</v>
      </c>
      <c r="BQ270" s="81">
        <v>0</v>
      </c>
      <c r="BR270" s="81">
        <v>1</v>
      </c>
      <c r="BS270" s="81">
        <v>0</v>
      </c>
      <c r="BT270"/>
      <c r="BU270" s="80">
        <v>30.588000000000001</v>
      </c>
      <c r="BV270" s="80">
        <v>0</v>
      </c>
      <c r="BW270" s="80">
        <v>0</v>
      </c>
      <c r="BX270" s="80">
        <v>0</v>
      </c>
      <c r="BY270" s="80">
        <v>0</v>
      </c>
      <c r="BZ270" s="80">
        <v>0</v>
      </c>
      <c r="CA270" s="80">
        <v>0</v>
      </c>
      <c r="CB270" s="80">
        <v>0</v>
      </c>
      <c r="CC270" s="80">
        <v>0</v>
      </c>
    </row>
    <row r="271" spans="1:81">
      <c r="A271" s="80" t="s">
        <v>2020</v>
      </c>
      <c r="B271" s="80">
        <v>424</v>
      </c>
      <c r="C271" s="80">
        <v>16</v>
      </c>
      <c r="D271" s="80">
        <v>25</v>
      </c>
      <c r="E271" s="80">
        <v>2019</v>
      </c>
      <c r="F271" s="80" t="s">
        <v>73</v>
      </c>
      <c r="G271" s="80" t="s">
        <v>2004</v>
      </c>
      <c r="H271" s="80" t="s">
        <v>2005</v>
      </c>
      <c r="I271" s="177"/>
      <c r="J271" s="81">
        <v>48.073398052188082</v>
      </c>
      <c r="K271" s="81">
        <v>1.6375679979248465</v>
      </c>
      <c r="L271" s="81">
        <v>5.8497659244820381</v>
      </c>
      <c r="M271" s="81">
        <v>30.112617123230667</v>
      </c>
      <c r="N271" s="81">
        <v>43.344718014915394</v>
      </c>
      <c r="O271" s="81">
        <v>34.718244457516221</v>
      </c>
      <c r="P271" s="81">
        <v>39.630285880194094</v>
      </c>
      <c r="Q271" s="81">
        <v>1.856076983237571</v>
      </c>
      <c r="R271" s="81">
        <v>0</v>
      </c>
      <c r="S271" s="81">
        <v>2.2175929221587407</v>
      </c>
      <c r="T271" s="82"/>
      <c r="U271" s="81">
        <v>11693036</v>
      </c>
      <c r="V271" s="81">
        <v>858</v>
      </c>
      <c r="W271" s="81">
        <v>235</v>
      </c>
      <c r="X271" s="81">
        <v>8108</v>
      </c>
      <c r="Y271" s="81">
        <v>12127</v>
      </c>
      <c r="Z271" s="81">
        <v>21736</v>
      </c>
      <c r="AA271" s="81">
        <v>8229</v>
      </c>
      <c r="AB271" s="81">
        <v>30078</v>
      </c>
      <c r="AC271" s="81">
        <v>0</v>
      </c>
      <c r="AD271" s="81">
        <v>2.2175929221587412</v>
      </c>
      <c r="AE271" s="82"/>
      <c r="AF271" s="81">
        <v>78086967.920560822</v>
      </c>
      <c r="AG271" s="81">
        <v>1235769.8586229431</v>
      </c>
      <c r="AH271" s="81">
        <v>1387330.8210559899</v>
      </c>
      <c r="AI271" s="81">
        <v>49661333.755459078</v>
      </c>
      <c r="AJ271" s="81">
        <v>54758461.386216767</v>
      </c>
      <c r="AK271" s="81">
        <v>0</v>
      </c>
      <c r="AL271" s="81">
        <v>0</v>
      </c>
      <c r="AM271" s="81">
        <v>4096397.1729372288</v>
      </c>
      <c r="AN271" s="81">
        <v>0</v>
      </c>
      <c r="AO271" s="81">
        <v>0</v>
      </c>
      <c r="AP271" s="82"/>
      <c r="AQ271" s="81">
        <v>1705</v>
      </c>
      <c r="AR271" s="81">
        <v>581</v>
      </c>
      <c r="AS271" s="81">
        <v>0</v>
      </c>
      <c r="AT271" s="81">
        <v>0</v>
      </c>
      <c r="AU271" s="81">
        <v>0</v>
      </c>
      <c r="AV271" s="81">
        <v>0</v>
      </c>
      <c r="AW271" s="81" t="s">
        <v>564</v>
      </c>
      <c r="AX271" s="82"/>
      <c r="AY271" s="81">
        <v>7766.0000000000036</v>
      </c>
      <c r="AZ271" s="81">
        <v>30179.900000000009</v>
      </c>
      <c r="BA271" s="81">
        <v>0</v>
      </c>
      <c r="BB271" s="81">
        <v>0</v>
      </c>
      <c r="BC271" s="81">
        <v>0</v>
      </c>
      <c r="BD271" s="81">
        <v>0</v>
      </c>
      <c r="BE271" s="81" t="s">
        <v>564</v>
      </c>
      <c r="BF271" s="82"/>
      <c r="BG271" s="81">
        <v>0</v>
      </c>
      <c r="BH271" s="81">
        <v>4.8840000000000003</v>
      </c>
      <c r="BI271" s="81">
        <v>24.870999999999999</v>
      </c>
      <c r="BJ271" s="81">
        <v>0</v>
      </c>
      <c r="BK271" s="81">
        <v>0</v>
      </c>
      <c r="BL271" s="81">
        <v>0</v>
      </c>
      <c r="BM271" s="82"/>
      <c r="BN271" s="81">
        <v>0</v>
      </c>
      <c r="BO271" s="81">
        <v>1</v>
      </c>
      <c r="BP271" s="81">
        <v>4</v>
      </c>
      <c r="BQ271" s="81">
        <v>0</v>
      </c>
      <c r="BR271" s="81">
        <v>0</v>
      </c>
      <c r="BS271" s="81">
        <v>0</v>
      </c>
      <c r="BT271"/>
      <c r="BU271" s="80">
        <v>29.754999999999999</v>
      </c>
      <c r="BV271" s="80">
        <v>0</v>
      </c>
      <c r="BW271" s="80">
        <v>0</v>
      </c>
      <c r="BX271" s="80">
        <v>0</v>
      </c>
      <c r="BY271" s="80">
        <v>0</v>
      </c>
      <c r="BZ271" s="80">
        <v>0</v>
      </c>
      <c r="CA271" s="80">
        <v>0</v>
      </c>
      <c r="CB271" s="80">
        <v>0</v>
      </c>
      <c r="CC271" s="80">
        <v>0</v>
      </c>
    </row>
    <row r="272" spans="1:81">
      <c r="A272" s="80" t="s">
        <v>2021</v>
      </c>
      <c r="B272" s="80">
        <v>425</v>
      </c>
      <c r="C272" s="80">
        <v>17</v>
      </c>
      <c r="D272" s="80">
        <v>25</v>
      </c>
      <c r="E272" s="80">
        <v>2020</v>
      </c>
      <c r="F272" s="80" t="s">
        <v>218</v>
      </c>
      <c r="G272" s="80" t="s">
        <v>2004</v>
      </c>
      <c r="H272" s="80" t="s">
        <v>2005</v>
      </c>
      <c r="I272" s="177"/>
      <c r="J272" s="81">
        <v>40.377333980962831</v>
      </c>
      <c r="K272" s="81">
        <v>1.8956660351157748</v>
      </c>
      <c r="L272" s="81">
        <v>7.5171818498655583</v>
      </c>
      <c r="M272" s="81">
        <v>27.612928648726655</v>
      </c>
      <c r="N272" s="81">
        <v>42.910100176518867</v>
      </c>
      <c r="O272" s="81">
        <v>29.638610157479775</v>
      </c>
      <c r="P272" s="81">
        <v>36.409261627893635</v>
      </c>
      <c r="Q272" s="81">
        <v>1.7647087464212354</v>
      </c>
      <c r="R272" s="81">
        <v>0</v>
      </c>
      <c r="S272" s="81">
        <v>2.5927639798545519</v>
      </c>
      <c r="T272" s="82"/>
      <c r="U272" s="81">
        <v>9992063</v>
      </c>
      <c r="V272" s="81">
        <v>869</v>
      </c>
      <c r="W272" s="81">
        <v>338</v>
      </c>
      <c r="X272" s="81">
        <v>8261</v>
      </c>
      <c r="Y272" s="81">
        <v>12246</v>
      </c>
      <c r="Z272" s="81">
        <v>21179</v>
      </c>
      <c r="AA272" s="81">
        <v>8214</v>
      </c>
      <c r="AB272" s="81">
        <v>29929</v>
      </c>
      <c r="AC272" s="81">
        <v>0</v>
      </c>
      <c r="AD272" s="81">
        <v>2.5927639798545519</v>
      </c>
      <c r="AE272" s="82"/>
      <c r="AF272" s="81">
        <v>67362350.153074428</v>
      </c>
      <c r="AG272" s="81">
        <v>1366925.8034402842</v>
      </c>
      <c r="AH272" s="81">
        <v>1934261.855501675</v>
      </c>
      <c r="AI272" s="81">
        <v>47734282.882543974</v>
      </c>
      <c r="AJ272" s="81">
        <v>55875535.922825597</v>
      </c>
      <c r="AK272" s="81"/>
      <c r="AL272" s="81"/>
      <c r="AM272" s="81">
        <v>3906067.0181253459</v>
      </c>
      <c r="AN272" s="81"/>
      <c r="AO272" s="81"/>
      <c r="AP272" s="82"/>
      <c r="AQ272" s="81">
        <v>1776</v>
      </c>
      <c r="AR272" s="81">
        <v>606</v>
      </c>
      <c r="AS272" s="81">
        <v>0</v>
      </c>
      <c r="AT272" s="81">
        <v>0</v>
      </c>
      <c r="AU272" s="81">
        <v>0</v>
      </c>
      <c r="AV272" s="81">
        <v>1</v>
      </c>
      <c r="AW272" s="81">
        <v>0</v>
      </c>
      <c r="AX272" s="82"/>
      <c r="AY272" s="81">
        <v>8176.4</v>
      </c>
      <c r="AZ272" s="81">
        <v>31004.799999999981</v>
      </c>
      <c r="BA272" s="81">
        <v>0</v>
      </c>
      <c r="BB272" s="81">
        <v>0</v>
      </c>
      <c r="BC272" s="81">
        <v>0</v>
      </c>
      <c r="BD272" s="81">
        <v>1990</v>
      </c>
      <c r="BE272" s="81">
        <v>0</v>
      </c>
      <c r="BF272" s="82"/>
      <c r="BG272" s="81">
        <v>0</v>
      </c>
      <c r="BH272" s="81">
        <v>0</v>
      </c>
      <c r="BI272" s="81">
        <v>20.672999999999998</v>
      </c>
      <c r="BJ272" s="81">
        <v>0</v>
      </c>
      <c r="BK272" s="81">
        <v>3.177</v>
      </c>
      <c r="BL272" s="81">
        <v>0</v>
      </c>
      <c r="BM272" s="82"/>
      <c r="BN272" s="81">
        <v>0</v>
      </c>
      <c r="BO272" s="81">
        <v>0</v>
      </c>
      <c r="BP272" s="81">
        <v>4</v>
      </c>
      <c r="BQ272" s="81">
        <v>0</v>
      </c>
      <c r="BR272" s="81">
        <v>1</v>
      </c>
      <c r="BS272" s="81">
        <v>0</v>
      </c>
      <c r="BT272"/>
      <c r="BU272" s="80">
        <v>23.85</v>
      </c>
      <c r="BV272" s="80">
        <v>0</v>
      </c>
      <c r="BW272" s="80">
        <v>0</v>
      </c>
      <c r="BX272" s="80">
        <v>0</v>
      </c>
      <c r="BY272" s="80">
        <v>0</v>
      </c>
      <c r="BZ272" s="80">
        <v>0</v>
      </c>
      <c r="CA272" s="80">
        <v>0</v>
      </c>
      <c r="CB272" s="80">
        <v>0</v>
      </c>
      <c r="CC272" s="80">
        <v>0</v>
      </c>
    </row>
    <row r="273" spans="1:81">
      <c r="A273" s="80" t="s">
        <v>2022</v>
      </c>
      <c r="B273" s="80">
        <v>425</v>
      </c>
      <c r="C273" s="80">
        <v>18</v>
      </c>
      <c r="D273" s="80">
        <v>25</v>
      </c>
      <c r="E273" s="80">
        <v>2021</v>
      </c>
      <c r="F273" s="80" t="s">
        <v>75</v>
      </c>
      <c r="G273" s="174" t="s">
        <v>2004</v>
      </c>
      <c r="H273" s="80" t="s">
        <v>2005</v>
      </c>
      <c r="I273" s="177"/>
      <c r="J273" s="81">
        <v>41.946475481754149</v>
      </c>
      <c r="K273" s="81">
        <v>2.0327487958220258</v>
      </c>
      <c r="L273" s="81">
        <v>9.8619488196606984</v>
      </c>
      <c r="M273" s="81">
        <v>34.300049237616655</v>
      </c>
      <c r="N273" s="81">
        <v>45.750309269265024</v>
      </c>
      <c r="O273" s="81">
        <v>28.858894175839481</v>
      </c>
      <c r="P273" s="81">
        <v>37.530475315572538</v>
      </c>
      <c r="Q273" s="81">
        <v>1.7708496465932713</v>
      </c>
      <c r="R273" s="81">
        <v>0</v>
      </c>
      <c r="S273" s="81">
        <v>2.6037185121771569</v>
      </c>
      <c r="T273" s="82"/>
      <c r="U273" s="81">
        <v>10979347</v>
      </c>
      <c r="V273" s="81">
        <v>869</v>
      </c>
      <c r="W273" s="81">
        <v>338</v>
      </c>
      <c r="X273" s="81">
        <v>8261</v>
      </c>
      <c r="Y273" s="81">
        <v>12275</v>
      </c>
      <c r="Z273" s="81">
        <v>21234</v>
      </c>
      <c r="AA273" s="81">
        <v>8257</v>
      </c>
      <c r="AB273" s="81">
        <v>29677</v>
      </c>
      <c r="AC273" s="81">
        <v>0</v>
      </c>
      <c r="AD273" s="81">
        <v>2.6037185121771569</v>
      </c>
      <c r="AE273" s="82"/>
      <c r="AF273" s="81">
        <v>66252148.389053829</v>
      </c>
      <c r="AG273" s="81">
        <v>1407650.7577292265</v>
      </c>
      <c r="AH273" s="81">
        <v>2316978.571642709</v>
      </c>
      <c r="AI273" s="81">
        <v>55650794.431385145</v>
      </c>
      <c r="AJ273" s="81">
        <v>56782784.316982925</v>
      </c>
      <c r="AK273" s="81">
        <v>0</v>
      </c>
      <c r="AL273" s="81">
        <v>0</v>
      </c>
      <c r="AM273" s="81">
        <v>3895518.3984721671</v>
      </c>
      <c r="AN273" s="81">
        <v>0</v>
      </c>
      <c r="AO273" s="81">
        <v>0</v>
      </c>
      <c r="AP273" s="82"/>
      <c r="AQ273" s="81">
        <v>1855</v>
      </c>
      <c r="AR273" s="81">
        <v>618</v>
      </c>
      <c r="AS273" s="81">
        <v>0</v>
      </c>
      <c r="AT273" s="81">
        <v>0</v>
      </c>
      <c r="AU273" s="81">
        <v>0</v>
      </c>
      <c r="AV273" s="81">
        <v>1</v>
      </c>
      <c r="AW273" s="81"/>
      <c r="AX273" s="82"/>
      <c r="AY273" s="81">
        <v>8632.5999999999967</v>
      </c>
      <c r="AZ273" s="81">
        <v>31415.399999999991</v>
      </c>
      <c r="BA273" s="81">
        <v>0</v>
      </c>
      <c r="BB273" s="81">
        <v>0</v>
      </c>
      <c r="BC273" s="81">
        <v>0</v>
      </c>
      <c r="BD273" s="81">
        <v>1990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2023</v>
      </c>
      <c r="B274" s="80">
        <v>425</v>
      </c>
      <c r="C274" s="80">
        <v>19</v>
      </c>
      <c r="D274" s="80">
        <v>25</v>
      </c>
      <c r="E274" s="80">
        <v>2022</v>
      </c>
      <c r="F274" s="80" t="s">
        <v>568</v>
      </c>
      <c r="G274" s="174" t="s">
        <v>2004</v>
      </c>
      <c r="H274" s="80" t="s">
        <v>2005</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1952</v>
      </c>
      <c r="AR274" s="81">
        <v>627</v>
      </c>
      <c r="AS274" s="81">
        <v>0</v>
      </c>
      <c r="AT274" s="81">
        <v>0</v>
      </c>
      <c r="AU274" s="81">
        <v>0</v>
      </c>
      <c r="AV274" s="81">
        <v>1</v>
      </c>
      <c r="AW274" s="81"/>
      <c r="AX274" s="82"/>
      <c r="AY274" s="81">
        <v>9248.1999999999862</v>
      </c>
      <c r="AZ274" s="81">
        <v>33746.399999999958</v>
      </c>
      <c r="BA274" s="81">
        <v>0</v>
      </c>
      <c r="BB274" s="81">
        <v>0</v>
      </c>
      <c r="BC274" s="81">
        <v>0</v>
      </c>
      <c r="BD274" s="81">
        <v>1990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2024</v>
      </c>
      <c r="B275" s="80">
        <v>460</v>
      </c>
      <c r="C275" s="80">
        <v>1</v>
      </c>
      <c r="D275" s="80">
        <v>28</v>
      </c>
      <c r="E275" s="80">
        <v>1990</v>
      </c>
      <c r="F275" s="80" t="s">
        <v>562</v>
      </c>
      <c r="G275" s="80" t="s">
        <v>2025</v>
      </c>
      <c r="H275" s="80" t="s">
        <v>2026</v>
      </c>
      <c r="I275" s="177"/>
      <c r="J275" s="81">
        <v>77.052886255480118</v>
      </c>
      <c r="K275" s="81">
        <v>6.4933238885830589</v>
      </c>
      <c r="L275" s="81">
        <v>0</v>
      </c>
      <c r="M275" s="81">
        <v>16.812047546895379</v>
      </c>
      <c r="N275" s="81">
        <v>17.847366007980064</v>
      </c>
      <c r="O275" s="81">
        <v>17.551166450739153</v>
      </c>
      <c r="P275" s="81">
        <v>21.185193508380376</v>
      </c>
      <c r="Q275" s="81">
        <v>1.5536500886500584</v>
      </c>
      <c r="R275" s="81">
        <v>1.3419837446157936</v>
      </c>
      <c r="S275" s="81">
        <v>1.8156822803797157</v>
      </c>
      <c r="T275" s="82"/>
      <c r="U275" s="81">
        <v>10538754</v>
      </c>
      <c r="V275" s="81">
        <v>1476</v>
      </c>
      <c r="W275" s="81">
        <v>0</v>
      </c>
      <c r="X275" s="81">
        <v>6751</v>
      </c>
      <c r="Y275" s="81">
        <v>7409</v>
      </c>
      <c r="Z275" s="81">
        <v>7219</v>
      </c>
      <c r="AA275" s="81">
        <v>5144</v>
      </c>
      <c r="AB275" s="81">
        <v>25226</v>
      </c>
      <c r="AC275" s="81">
        <v>232434</v>
      </c>
      <c r="AD275" s="81">
        <v>1.8156822803797157</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2027</v>
      </c>
      <c r="B276" s="80">
        <v>461</v>
      </c>
      <c r="C276" s="80">
        <v>2</v>
      </c>
      <c r="D276" s="80">
        <v>28</v>
      </c>
      <c r="E276" s="80">
        <v>2005</v>
      </c>
      <c r="F276" s="80" t="s">
        <v>565</v>
      </c>
      <c r="G276" s="80" t="s">
        <v>2025</v>
      </c>
      <c r="H276" s="80" t="s">
        <v>2026</v>
      </c>
      <c r="I276" s="177"/>
      <c r="J276" s="81">
        <v>28.637796888512462</v>
      </c>
      <c r="K276" s="81">
        <v>2.9099815371264945</v>
      </c>
      <c r="L276" s="81">
        <v>0.35948907110965517</v>
      </c>
      <c r="M276" s="81">
        <v>39.119364837565307</v>
      </c>
      <c r="N276" s="81">
        <v>31.581475505814083</v>
      </c>
      <c r="O276" s="81">
        <v>31.672426754182901</v>
      </c>
      <c r="P276" s="81">
        <v>25.580811265370084</v>
      </c>
      <c r="Q276" s="81">
        <v>1.7480611166549815</v>
      </c>
      <c r="R276" s="81">
        <v>0.90724221234588587</v>
      </c>
      <c r="S276" s="81">
        <v>0</v>
      </c>
      <c r="T276" s="82"/>
      <c r="U276" s="81">
        <v>4269130</v>
      </c>
      <c r="V276" s="81">
        <v>1271</v>
      </c>
      <c r="W276" s="81">
        <v>3</v>
      </c>
      <c r="X276" s="81">
        <v>8552</v>
      </c>
      <c r="Y276" s="81">
        <v>11602</v>
      </c>
      <c r="Z276" s="81">
        <v>15075</v>
      </c>
      <c r="AA276" s="81">
        <v>5087</v>
      </c>
      <c r="AB276" s="81">
        <v>29671</v>
      </c>
      <c r="AC276" s="81">
        <v>160427</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2028</v>
      </c>
      <c r="B277" s="80">
        <v>462</v>
      </c>
      <c r="C277" s="80">
        <v>3</v>
      </c>
      <c r="D277" s="80">
        <v>28</v>
      </c>
      <c r="E277" s="80">
        <v>2006</v>
      </c>
      <c r="F277" s="80" t="s">
        <v>566</v>
      </c>
      <c r="G277" s="80" t="s">
        <v>2025</v>
      </c>
      <c r="H277" s="80" t="s">
        <v>2026</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2029</v>
      </c>
      <c r="B278" s="80">
        <v>463</v>
      </c>
      <c r="C278" s="80">
        <v>4</v>
      </c>
      <c r="D278" s="80">
        <v>28</v>
      </c>
      <c r="E278" s="80">
        <v>2007</v>
      </c>
      <c r="F278" s="80" t="s">
        <v>567</v>
      </c>
      <c r="G278" s="80" t="s">
        <v>2025</v>
      </c>
      <c r="H278" s="80" t="s">
        <v>2026</v>
      </c>
      <c r="I278" s="177"/>
      <c r="J278" s="81">
        <v>37.777604053517642</v>
      </c>
      <c r="K278" s="81">
        <v>2.8068687677768285</v>
      </c>
      <c r="L278" s="81">
        <v>0.11174211751160648</v>
      </c>
      <c r="M278" s="81">
        <v>37.680090012557002</v>
      </c>
      <c r="N278" s="81">
        <v>33.22510321259292</v>
      </c>
      <c r="O278" s="81">
        <v>31.306129732869568</v>
      </c>
      <c r="P278" s="81">
        <v>24.827809857305407</v>
      </c>
      <c r="Q278" s="81">
        <v>1.8635848146739862</v>
      </c>
      <c r="R278" s="81">
        <v>0.63737273067559108</v>
      </c>
      <c r="S278" s="81">
        <v>0</v>
      </c>
      <c r="T278" s="82"/>
      <c r="U278" s="81">
        <v>7581125</v>
      </c>
      <c r="V278" s="81">
        <v>1147</v>
      </c>
      <c r="W278" s="81">
        <v>1</v>
      </c>
      <c r="X278" s="81">
        <v>9990</v>
      </c>
      <c r="Y278" s="81">
        <v>11954</v>
      </c>
      <c r="Z278" s="81">
        <v>15490</v>
      </c>
      <c r="AA278" s="81">
        <v>4862</v>
      </c>
      <c r="AB278" s="81">
        <v>29959</v>
      </c>
      <c r="AC278" s="81">
        <v>115940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2030</v>
      </c>
      <c r="B279" s="80">
        <v>464</v>
      </c>
      <c r="C279" s="80">
        <v>5</v>
      </c>
      <c r="D279" s="80">
        <v>28</v>
      </c>
      <c r="E279" s="80">
        <v>2008</v>
      </c>
      <c r="F279" s="80" t="s">
        <v>84</v>
      </c>
      <c r="G279" s="80" t="s">
        <v>2025</v>
      </c>
      <c r="H279" s="80" t="s">
        <v>2026</v>
      </c>
      <c r="I279" s="177"/>
      <c r="J279" s="81">
        <v>36.979023785864158</v>
      </c>
      <c r="K279" s="81">
        <v>2.0633273008953412</v>
      </c>
      <c r="L279" s="81">
        <v>9.2593457553543021E-2</v>
      </c>
      <c r="M279" s="81">
        <v>40.079021280479466</v>
      </c>
      <c r="N279" s="81">
        <v>32.937921485778496</v>
      </c>
      <c r="O279" s="81">
        <v>30.910408065760389</v>
      </c>
      <c r="P279" s="81">
        <v>24.508776030556465</v>
      </c>
      <c r="Q279" s="81">
        <v>1.8442281469850073</v>
      </c>
      <c r="R279" s="81">
        <v>0.66913290967242745</v>
      </c>
      <c r="S279" s="81">
        <v>0</v>
      </c>
      <c r="T279" s="82"/>
      <c r="U279" s="81">
        <v>7905539</v>
      </c>
      <c r="V279" s="81">
        <v>1147</v>
      </c>
      <c r="W279" s="81">
        <v>1</v>
      </c>
      <c r="X279" s="81">
        <v>9990</v>
      </c>
      <c r="Y279" s="81">
        <v>12095</v>
      </c>
      <c r="Z279" s="81">
        <v>15831</v>
      </c>
      <c r="AA279" s="81">
        <v>4805</v>
      </c>
      <c r="AB279" s="81">
        <v>30135</v>
      </c>
      <c r="AC279" s="81">
        <v>126390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2031</v>
      </c>
      <c r="B280" s="80">
        <v>465</v>
      </c>
      <c r="C280" s="80">
        <v>6</v>
      </c>
      <c r="D280" s="80">
        <v>28</v>
      </c>
      <c r="E280" s="80">
        <v>2009</v>
      </c>
      <c r="F280" s="80" t="s">
        <v>85</v>
      </c>
      <c r="G280" s="80" t="s">
        <v>2025</v>
      </c>
      <c r="H280" s="80" t="s">
        <v>2026</v>
      </c>
      <c r="I280" s="177"/>
      <c r="J280" s="81">
        <v>35.451999801493251</v>
      </c>
      <c r="K280" s="81">
        <v>2.4945728744979641</v>
      </c>
      <c r="L280" s="81">
        <v>0.42801375223073168</v>
      </c>
      <c r="M280" s="81">
        <v>42.887424867766008</v>
      </c>
      <c r="N280" s="81">
        <v>30.126411901738951</v>
      </c>
      <c r="O280" s="81">
        <v>31.197305705761895</v>
      </c>
      <c r="P280" s="81">
        <v>23.207662078908182</v>
      </c>
      <c r="Q280" s="81">
        <v>1.7561755087218898</v>
      </c>
      <c r="R280" s="81">
        <v>0.75340118505231013</v>
      </c>
      <c r="S280" s="81">
        <v>0</v>
      </c>
      <c r="T280" s="82"/>
      <c r="U280" s="81">
        <v>6551614</v>
      </c>
      <c r="V280" s="81">
        <v>1319</v>
      </c>
      <c r="W280" s="81">
        <v>5</v>
      </c>
      <c r="X280" s="81">
        <v>11183</v>
      </c>
      <c r="Y280" s="81">
        <v>12160</v>
      </c>
      <c r="Z280" s="81">
        <v>15771</v>
      </c>
      <c r="AA280" s="81">
        <v>4671</v>
      </c>
      <c r="AB280" s="81">
        <v>30124</v>
      </c>
      <c r="AC280" s="81">
        <v>138832</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2.44</v>
      </c>
      <c r="BL280" s="81">
        <v>0</v>
      </c>
      <c r="BM280" s="82"/>
      <c r="BN280" s="81">
        <v>0</v>
      </c>
      <c r="BO280" s="81">
        <v>0</v>
      </c>
      <c r="BP280" s="81">
        <v>0</v>
      </c>
      <c r="BQ280" s="81">
        <v>0</v>
      </c>
      <c r="BR280" s="81">
        <v>1</v>
      </c>
      <c r="BS280" s="81">
        <v>0</v>
      </c>
      <c r="BT280"/>
      <c r="BU280" s="80"/>
      <c r="BV280" s="80"/>
      <c r="BW280" s="80"/>
      <c r="BX280" s="80"/>
      <c r="BY280" s="80"/>
      <c r="BZ280" s="80"/>
      <c r="CA280" s="80"/>
      <c r="CB280" s="80"/>
      <c r="CC280" s="80"/>
    </row>
    <row r="281" spans="1:81">
      <c r="A281" s="80" t="s">
        <v>2032</v>
      </c>
      <c r="B281" s="80">
        <v>466</v>
      </c>
      <c r="C281" s="80">
        <v>7</v>
      </c>
      <c r="D281" s="80">
        <v>28</v>
      </c>
      <c r="E281" s="80">
        <v>2010</v>
      </c>
      <c r="F281" s="80" t="s">
        <v>86</v>
      </c>
      <c r="G281" s="80" t="s">
        <v>2025</v>
      </c>
      <c r="H281" s="80" t="s">
        <v>2026</v>
      </c>
      <c r="I281" s="177"/>
      <c r="J281" s="81">
        <v>30.206793322421319</v>
      </c>
      <c r="K281" s="81">
        <v>2.7053751788864737</v>
      </c>
      <c r="L281" s="81">
        <v>0.38574098873721285</v>
      </c>
      <c r="M281" s="81">
        <v>45.996163749805618</v>
      </c>
      <c r="N281" s="81">
        <v>34.1887821986668</v>
      </c>
      <c r="O281" s="81">
        <v>31.413334550938629</v>
      </c>
      <c r="P281" s="81">
        <v>23.353665053478835</v>
      </c>
      <c r="Q281" s="81">
        <v>1.8310789696788174</v>
      </c>
      <c r="R281" s="81">
        <v>0.79935375570844125</v>
      </c>
      <c r="S281" s="81">
        <v>0</v>
      </c>
      <c r="T281" s="82"/>
      <c r="U281" s="81">
        <v>6668368</v>
      </c>
      <c r="V281" s="81">
        <v>1319</v>
      </c>
      <c r="W281" s="81">
        <v>5</v>
      </c>
      <c r="X281" s="81">
        <v>11183</v>
      </c>
      <c r="Y281" s="81">
        <v>12173</v>
      </c>
      <c r="Z281" s="81">
        <v>15954</v>
      </c>
      <c r="AA281" s="81">
        <v>4583</v>
      </c>
      <c r="AB281" s="81">
        <v>30096</v>
      </c>
      <c r="AC281" s="81">
        <v>139590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1.792</v>
      </c>
      <c r="BL281" s="81">
        <v>0</v>
      </c>
      <c r="BM281" s="82"/>
      <c r="BN281" s="81">
        <v>0</v>
      </c>
      <c r="BO281" s="81">
        <v>0</v>
      </c>
      <c r="BP281" s="81">
        <v>0</v>
      </c>
      <c r="BQ281" s="81">
        <v>0</v>
      </c>
      <c r="BR281" s="81">
        <v>1</v>
      </c>
      <c r="BS281" s="81">
        <v>0</v>
      </c>
      <c r="BT281"/>
      <c r="BU281" s="80">
        <v>1.792</v>
      </c>
      <c r="BV281" s="80">
        <v>0</v>
      </c>
      <c r="BW281" s="80">
        <v>0</v>
      </c>
      <c r="BX281" s="80">
        <v>0</v>
      </c>
      <c r="BY281" s="80">
        <v>0</v>
      </c>
      <c r="BZ281" s="80">
        <v>0</v>
      </c>
      <c r="CA281" s="80">
        <v>0</v>
      </c>
      <c r="CB281" s="80">
        <v>0</v>
      </c>
      <c r="CC281" s="80">
        <v>0</v>
      </c>
    </row>
    <row r="282" spans="1:81">
      <c r="A282" s="80" t="s">
        <v>2033</v>
      </c>
      <c r="B282" s="80">
        <v>467</v>
      </c>
      <c r="C282" s="80">
        <v>8</v>
      </c>
      <c r="D282" s="80">
        <v>28</v>
      </c>
      <c r="E282" s="80">
        <v>2011</v>
      </c>
      <c r="F282" s="80" t="s">
        <v>87</v>
      </c>
      <c r="G282" s="80" t="s">
        <v>2025</v>
      </c>
      <c r="H282" s="80" t="s">
        <v>2026</v>
      </c>
      <c r="I282" s="177"/>
      <c r="J282" s="81">
        <v>35.82833138739197</v>
      </c>
      <c r="K282" s="81">
        <v>3.6152122534380555</v>
      </c>
      <c r="L282" s="81">
        <v>0.3549452175885745</v>
      </c>
      <c r="M282" s="81">
        <v>53.306394626667732</v>
      </c>
      <c r="N282" s="81">
        <v>39.810124821637018</v>
      </c>
      <c r="O282" s="81">
        <v>31.234881181202695</v>
      </c>
      <c r="P282" s="81">
        <v>23.307234747176533</v>
      </c>
      <c r="Q282" s="81">
        <v>2.1094899937632849</v>
      </c>
      <c r="R282" s="81">
        <v>0.77699433719297972</v>
      </c>
      <c r="S282" s="81">
        <v>0</v>
      </c>
      <c r="T282" s="82"/>
      <c r="U282" s="81">
        <v>5486706</v>
      </c>
      <c r="V282" s="81">
        <v>1319</v>
      </c>
      <c r="W282" s="81">
        <v>5</v>
      </c>
      <c r="X282" s="81">
        <v>11183</v>
      </c>
      <c r="Y282" s="81">
        <v>12266</v>
      </c>
      <c r="Z282" s="81">
        <v>16208</v>
      </c>
      <c r="AA282" s="81">
        <v>4710</v>
      </c>
      <c r="AB282" s="81">
        <v>30059</v>
      </c>
      <c r="AC282" s="81">
        <v>135461</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2.6160000000000001</v>
      </c>
      <c r="BJ282" s="81">
        <v>0</v>
      </c>
      <c r="BK282" s="81">
        <v>0</v>
      </c>
      <c r="BL282" s="81">
        <v>0</v>
      </c>
      <c r="BM282" s="82"/>
      <c r="BN282" s="81">
        <v>0</v>
      </c>
      <c r="BO282" s="81">
        <v>0</v>
      </c>
      <c r="BP282" s="81">
        <v>1</v>
      </c>
      <c r="BQ282" s="81">
        <v>0</v>
      </c>
      <c r="BR282" s="81">
        <v>0</v>
      </c>
      <c r="BS282" s="81">
        <v>0</v>
      </c>
      <c r="BT282"/>
      <c r="BU282" s="80">
        <v>2.6160000000000001</v>
      </c>
      <c r="BV282" s="80">
        <v>0</v>
      </c>
      <c r="BW282" s="80">
        <v>0</v>
      </c>
      <c r="BX282" s="80">
        <v>0</v>
      </c>
      <c r="BY282" s="80">
        <v>0</v>
      </c>
      <c r="BZ282" s="80">
        <v>0</v>
      </c>
      <c r="CA282" s="80">
        <v>0</v>
      </c>
      <c r="CB282" s="80">
        <v>0</v>
      </c>
      <c r="CC282" s="80">
        <v>0</v>
      </c>
    </row>
    <row r="283" spans="1:81">
      <c r="A283" s="80" t="s">
        <v>2034</v>
      </c>
      <c r="B283" s="80">
        <v>468</v>
      </c>
      <c r="C283" s="80">
        <v>9</v>
      </c>
      <c r="D283" s="80">
        <v>28</v>
      </c>
      <c r="E283" s="80">
        <v>2012</v>
      </c>
      <c r="F283" s="80" t="s">
        <v>88</v>
      </c>
      <c r="G283" s="80" t="s">
        <v>2025</v>
      </c>
      <c r="H283" s="80" t="s">
        <v>2026</v>
      </c>
      <c r="I283" s="177"/>
      <c r="J283" s="81">
        <v>39.60591212188195</v>
      </c>
      <c r="K283" s="81">
        <v>3.4941251319664457</v>
      </c>
      <c r="L283" s="81">
        <v>0.34413827814231462</v>
      </c>
      <c r="M283" s="81">
        <v>57.749150343537039</v>
      </c>
      <c r="N283" s="81">
        <v>47.254181132368608</v>
      </c>
      <c r="O283" s="81">
        <v>31.952716991026389</v>
      </c>
      <c r="P283" s="81">
        <v>23.036738568561844</v>
      </c>
      <c r="Q283" s="81">
        <v>2.3169957410242477</v>
      </c>
      <c r="R283" s="81">
        <v>0.8437666153700748</v>
      </c>
      <c r="S283" s="81">
        <v>0</v>
      </c>
      <c r="T283" s="82"/>
      <c r="U283" s="81">
        <v>5431551</v>
      </c>
      <c r="V283" s="81">
        <v>1319</v>
      </c>
      <c r="W283" s="81">
        <v>5</v>
      </c>
      <c r="X283" s="81">
        <v>11183</v>
      </c>
      <c r="Y283" s="81">
        <v>12583</v>
      </c>
      <c r="Z283" s="81">
        <v>16712</v>
      </c>
      <c r="AA283" s="81">
        <v>4629</v>
      </c>
      <c r="AB283" s="81">
        <v>30388</v>
      </c>
      <c r="AC283" s="81">
        <v>143292</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3.1640000000000001</v>
      </c>
      <c r="BJ283" s="81">
        <v>0</v>
      </c>
      <c r="BK283" s="81">
        <v>0</v>
      </c>
      <c r="BL283" s="81">
        <v>0</v>
      </c>
      <c r="BM283" s="82"/>
      <c r="BN283" s="81">
        <v>0</v>
      </c>
      <c r="BO283" s="81">
        <v>0</v>
      </c>
      <c r="BP283" s="81">
        <v>1</v>
      </c>
      <c r="BQ283" s="81">
        <v>0</v>
      </c>
      <c r="BR283" s="81">
        <v>0</v>
      </c>
      <c r="BS283" s="81">
        <v>0</v>
      </c>
      <c r="BT283"/>
      <c r="BU283" s="80">
        <v>3.1640000000000001</v>
      </c>
      <c r="BV283" s="80">
        <v>0</v>
      </c>
      <c r="BW283" s="80">
        <v>0</v>
      </c>
      <c r="BX283" s="80">
        <v>0</v>
      </c>
      <c r="BY283" s="80">
        <v>0</v>
      </c>
      <c r="BZ283" s="80">
        <v>0</v>
      </c>
      <c r="CA283" s="80">
        <v>0</v>
      </c>
      <c r="CB283" s="80">
        <v>0</v>
      </c>
      <c r="CC283" s="80">
        <v>0</v>
      </c>
    </row>
    <row r="284" spans="1:81">
      <c r="A284" s="80" t="s">
        <v>2035</v>
      </c>
      <c r="B284" s="80">
        <v>469</v>
      </c>
      <c r="C284" s="80">
        <v>10</v>
      </c>
      <c r="D284" s="80">
        <v>28</v>
      </c>
      <c r="E284" s="80">
        <v>2013</v>
      </c>
      <c r="F284" s="80" t="s">
        <v>89</v>
      </c>
      <c r="G284" s="80" t="s">
        <v>2025</v>
      </c>
      <c r="H284" s="80" t="s">
        <v>2026</v>
      </c>
      <c r="I284" s="177"/>
      <c r="J284" s="81">
        <v>48.596540678045663</v>
      </c>
      <c r="K284" s="81">
        <v>3.3002176765901052</v>
      </c>
      <c r="L284" s="81">
        <v>0.34921262379428686</v>
      </c>
      <c r="M284" s="81">
        <v>58.491160929905625</v>
      </c>
      <c r="N284" s="81">
        <v>46.363156569164779</v>
      </c>
      <c r="O284" s="81">
        <v>31.564412009245157</v>
      </c>
      <c r="P284" s="81">
        <v>22.58403924317988</v>
      </c>
      <c r="Q284" s="81">
        <v>2.3652436491283235</v>
      </c>
      <c r="R284" s="81">
        <v>1.0576406222997028</v>
      </c>
      <c r="S284" s="81">
        <v>0</v>
      </c>
      <c r="T284" s="82"/>
      <c r="U284" s="81">
        <v>4956197</v>
      </c>
      <c r="V284" s="81">
        <v>1319</v>
      </c>
      <c r="W284" s="81">
        <v>5</v>
      </c>
      <c r="X284" s="81">
        <v>11183</v>
      </c>
      <c r="Y284" s="81">
        <v>12744</v>
      </c>
      <c r="Z284" s="81">
        <v>17246</v>
      </c>
      <c r="AA284" s="81">
        <v>4521</v>
      </c>
      <c r="AB284" s="81">
        <v>30576</v>
      </c>
      <c r="AC284" s="81">
        <v>175327</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2.4889999999999999</v>
      </c>
      <c r="BJ284" s="81">
        <v>0</v>
      </c>
      <c r="BK284" s="81">
        <v>0</v>
      </c>
      <c r="BL284" s="81">
        <v>0</v>
      </c>
      <c r="BM284" s="82"/>
      <c r="BN284" s="81">
        <v>0</v>
      </c>
      <c r="BO284" s="81">
        <v>0</v>
      </c>
      <c r="BP284" s="81">
        <v>1</v>
      </c>
      <c r="BQ284" s="81">
        <v>0</v>
      </c>
      <c r="BR284" s="81">
        <v>0</v>
      </c>
      <c r="BS284" s="81">
        <v>0</v>
      </c>
      <c r="BT284"/>
      <c r="BU284" s="80">
        <v>2.4889999999999999</v>
      </c>
      <c r="BV284" s="80">
        <v>0</v>
      </c>
      <c r="BW284" s="80">
        <v>0</v>
      </c>
      <c r="BX284" s="80">
        <v>0</v>
      </c>
      <c r="BY284" s="80">
        <v>0</v>
      </c>
      <c r="BZ284" s="80">
        <v>0</v>
      </c>
      <c r="CA284" s="80">
        <v>0</v>
      </c>
      <c r="CB284" s="80">
        <v>0</v>
      </c>
      <c r="CC284" s="80">
        <v>0</v>
      </c>
    </row>
    <row r="285" spans="1:81">
      <c r="A285" s="80" t="s">
        <v>2036</v>
      </c>
      <c r="B285" s="80">
        <v>470</v>
      </c>
      <c r="C285" s="80">
        <v>11</v>
      </c>
      <c r="D285" s="80">
        <v>28</v>
      </c>
      <c r="E285" s="80">
        <v>2014</v>
      </c>
      <c r="F285" s="80" t="s">
        <v>90</v>
      </c>
      <c r="G285" s="80" t="s">
        <v>2025</v>
      </c>
      <c r="H285" s="80" t="s">
        <v>2026</v>
      </c>
      <c r="I285" s="177"/>
      <c r="J285" s="81">
        <v>54.565068122935443</v>
      </c>
      <c r="K285" s="81">
        <v>3.802708976648804</v>
      </c>
      <c r="L285" s="81">
        <v>0.23190221153771545</v>
      </c>
      <c r="M285" s="81">
        <v>61.230112564848802</v>
      </c>
      <c r="N285" s="81">
        <v>43.531221448653405</v>
      </c>
      <c r="O285" s="81">
        <v>31.554540195861058</v>
      </c>
      <c r="P285" s="81">
        <v>23.615385538085292</v>
      </c>
      <c r="Q285" s="81">
        <v>2.2602154420612499</v>
      </c>
      <c r="R285" s="81">
        <v>1.031245691240865</v>
      </c>
      <c r="S285" s="81">
        <v>0.3206305504783496</v>
      </c>
      <c r="T285" s="82"/>
      <c r="U285" s="81">
        <v>6277235</v>
      </c>
      <c r="V285" s="81">
        <v>1363</v>
      </c>
      <c r="W285" s="81">
        <v>3</v>
      </c>
      <c r="X285" s="81">
        <v>11783</v>
      </c>
      <c r="Y285" s="81">
        <v>12871</v>
      </c>
      <c r="Z285" s="81">
        <v>18158</v>
      </c>
      <c r="AA285" s="81">
        <v>4703</v>
      </c>
      <c r="AB285" s="81">
        <v>30453</v>
      </c>
      <c r="AC285" s="81">
        <v>171489</v>
      </c>
      <c r="AD285" s="81">
        <v>0.3206305504783496</v>
      </c>
      <c r="AE285" s="82"/>
      <c r="AF285" s="81">
        <v>76289697.638064355</v>
      </c>
      <c r="AG285" s="81">
        <v>2839100.121842328</v>
      </c>
      <c r="AH285" s="81">
        <v>31090.352764551542</v>
      </c>
      <c r="AI285" s="81">
        <v>74089961.514300078</v>
      </c>
      <c r="AJ285" s="81">
        <v>60398374.757544085</v>
      </c>
      <c r="AK285" s="81">
        <v>0</v>
      </c>
      <c r="AL285" s="81">
        <v>0</v>
      </c>
      <c r="AM285" s="81">
        <v>4180741.8342745942</v>
      </c>
      <c r="AN285" s="81">
        <v>0</v>
      </c>
      <c r="AO285" s="81">
        <v>0</v>
      </c>
      <c r="AP285" s="82"/>
      <c r="AQ285" s="81">
        <v>644</v>
      </c>
      <c r="AR285" s="81">
        <v>74</v>
      </c>
      <c r="AS285" s="81">
        <v>0</v>
      </c>
      <c r="AT285" s="81">
        <v>0</v>
      </c>
      <c r="AU285" s="81">
        <v>0</v>
      </c>
      <c r="AV285" s="81">
        <v>0</v>
      </c>
      <c r="AW285" s="81" t="s">
        <v>564</v>
      </c>
      <c r="AX285" s="82"/>
      <c r="AY285" s="81">
        <v>2738.7040000000002</v>
      </c>
      <c r="AZ285" s="81">
        <v>1886.9</v>
      </c>
      <c r="BA285" s="81">
        <v>0</v>
      </c>
      <c r="BB285" s="81">
        <v>0</v>
      </c>
      <c r="BC285" s="81">
        <v>0</v>
      </c>
      <c r="BD285" s="81">
        <v>0</v>
      </c>
      <c r="BE285" s="81" t="s">
        <v>564</v>
      </c>
      <c r="BF285" s="82"/>
      <c r="BG285" s="81">
        <v>0</v>
      </c>
      <c r="BH285" s="81">
        <v>0</v>
      </c>
      <c r="BI285" s="81">
        <v>3.9830000000000001</v>
      </c>
      <c r="BJ285" s="81">
        <v>0</v>
      </c>
      <c r="BK285" s="81">
        <v>0</v>
      </c>
      <c r="BL285" s="81">
        <v>0</v>
      </c>
      <c r="BM285" s="82"/>
      <c r="BN285" s="81">
        <v>0</v>
      </c>
      <c r="BO285" s="81">
        <v>0</v>
      </c>
      <c r="BP285" s="81">
        <v>1</v>
      </c>
      <c r="BQ285" s="81">
        <v>0</v>
      </c>
      <c r="BR285" s="81">
        <v>0</v>
      </c>
      <c r="BS285" s="81">
        <v>0</v>
      </c>
      <c r="BT285"/>
      <c r="BU285" s="80">
        <v>3.9830000000000001</v>
      </c>
      <c r="BV285" s="80">
        <v>0</v>
      </c>
      <c r="BW285" s="80">
        <v>0</v>
      </c>
      <c r="BX285" s="80">
        <v>0</v>
      </c>
      <c r="BY285" s="80">
        <v>0</v>
      </c>
      <c r="BZ285" s="80">
        <v>0</v>
      </c>
      <c r="CA285" s="80">
        <v>0</v>
      </c>
      <c r="CB285" s="80">
        <v>0</v>
      </c>
      <c r="CC285" s="80">
        <v>0</v>
      </c>
    </row>
    <row r="286" spans="1:81">
      <c r="A286" s="80" t="s">
        <v>2037</v>
      </c>
      <c r="B286" s="80">
        <v>471</v>
      </c>
      <c r="C286" s="80">
        <v>12</v>
      </c>
      <c r="D286" s="80">
        <v>28</v>
      </c>
      <c r="E286" s="80">
        <v>2015</v>
      </c>
      <c r="F286" s="80" t="s">
        <v>91</v>
      </c>
      <c r="G286" s="80" t="s">
        <v>2025</v>
      </c>
      <c r="H286" s="80" t="s">
        <v>2026</v>
      </c>
      <c r="I286" s="177"/>
      <c r="J286" s="81">
        <v>40.916673842561835</v>
      </c>
      <c r="K286" s="81">
        <v>3.1839505610220762</v>
      </c>
      <c r="L286" s="81">
        <v>0.26361565665505027</v>
      </c>
      <c r="M286" s="81">
        <v>51.811921313115697</v>
      </c>
      <c r="N286" s="81">
        <v>37.998039405433161</v>
      </c>
      <c r="O286" s="81">
        <v>29.823109650191441</v>
      </c>
      <c r="P286" s="81">
        <v>22.990728647204417</v>
      </c>
      <c r="Q286" s="81">
        <v>2.1901148892439788</v>
      </c>
      <c r="R286" s="81">
        <v>1.0650789457690941</v>
      </c>
      <c r="S286" s="81">
        <v>2.42453846637562</v>
      </c>
      <c r="T286" s="82"/>
      <c r="U286" s="81">
        <v>5971753</v>
      </c>
      <c r="V286" s="81">
        <v>1363</v>
      </c>
      <c r="W286" s="81">
        <v>3</v>
      </c>
      <c r="X286" s="81">
        <v>11783</v>
      </c>
      <c r="Y286" s="81">
        <v>12882</v>
      </c>
      <c r="Z286" s="81">
        <v>17327</v>
      </c>
      <c r="AA286" s="81">
        <v>4575</v>
      </c>
      <c r="AB286" s="81">
        <v>30143</v>
      </c>
      <c r="AC286" s="81">
        <v>182451</v>
      </c>
      <c r="AD286" s="81">
        <v>2.42453846637562</v>
      </c>
      <c r="AE286" s="82"/>
      <c r="AF286" s="81">
        <v>63768586.291162878</v>
      </c>
      <c r="AG286" s="81">
        <v>2439313.3157086936</v>
      </c>
      <c r="AH286" s="81">
        <v>32766.902628160082</v>
      </c>
      <c r="AI286" s="81">
        <v>72384152.95660086</v>
      </c>
      <c r="AJ286" s="81">
        <v>58210760.756387673</v>
      </c>
      <c r="AK286" s="81">
        <v>0</v>
      </c>
      <c r="AL286" s="81">
        <v>0</v>
      </c>
      <c r="AM286" s="81">
        <v>4130971.7048706925</v>
      </c>
      <c r="AN286" s="81">
        <v>0</v>
      </c>
      <c r="AO286" s="81">
        <v>0</v>
      </c>
      <c r="AP286" s="82"/>
      <c r="AQ286" s="81">
        <v>691</v>
      </c>
      <c r="AR286" s="81">
        <v>87</v>
      </c>
      <c r="AS286" s="81">
        <v>0</v>
      </c>
      <c r="AT286" s="81">
        <v>0</v>
      </c>
      <c r="AU286" s="81">
        <v>0</v>
      </c>
      <c r="AV286" s="81">
        <v>0</v>
      </c>
      <c r="AW286" s="81" t="s">
        <v>564</v>
      </c>
      <c r="AX286" s="82"/>
      <c r="AY286" s="81">
        <v>2989.3139999999999</v>
      </c>
      <c r="AZ286" s="81">
        <v>20232.7</v>
      </c>
      <c r="BA286" s="81">
        <v>0</v>
      </c>
      <c r="BB286" s="81">
        <v>0</v>
      </c>
      <c r="BC286" s="81">
        <v>0</v>
      </c>
      <c r="BD286" s="81">
        <v>0</v>
      </c>
      <c r="BE286" s="81" t="s">
        <v>564</v>
      </c>
      <c r="BF286" s="82"/>
      <c r="BG286" s="81">
        <v>0</v>
      </c>
      <c r="BH286" s="81">
        <v>0</v>
      </c>
      <c r="BI286" s="81">
        <v>3.581</v>
      </c>
      <c r="BJ286" s="81">
        <v>0</v>
      </c>
      <c r="BK286" s="81">
        <v>0</v>
      </c>
      <c r="BL286" s="81">
        <v>0</v>
      </c>
      <c r="BM286" s="82"/>
      <c r="BN286" s="81">
        <v>0</v>
      </c>
      <c r="BO286" s="81">
        <v>0</v>
      </c>
      <c r="BP286" s="81">
        <v>1</v>
      </c>
      <c r="BQ286" s="81">
        <v>0</v>
      </c>
      <c r="BR286" s="81">
        <v>0</v>
      </c>
      <c r="BS286" s="81">
        <v>0</v>
      </c>
      <c r="BT286"/>
      <c r="BU286" s="80">
        <v>3.581</v>
      </c>
      <c r="BV286" s="80">
        <v>0</v>
      </c>
      <c r="BW286" s="80">
        <v>0</v>
      </c>
      <c r="BX286" s="80">
        <v>0</v>
      </c>
      <c r="BY286" s="80">
        <v>0</v>
      </c>
      <c r="BZ286" s="80">
        <v>0</v>
      </c>
      <c r="CA286" s="80">
        <v>0</v>
      </c>
      <c r="CB286" s="80">
        <v>0</v>
      </c>
      <c r="CC286" s="80">
        <v>0</v>
      </c>
    </row>
    <row r="287" spans="1:81">
      <c r="A287" s="80" t="s">
        <v>2038</v>
      </c>
      <c r="B287" s="80">
        <v>472</v>
      </c>
      <c r="C287" s="80">
        <v>13</v>
      </c>
      <c r="D287" s="80">
        <v>28</v>
      </c>
      <c r="E287" s="80">
        <v>2016</v>
      </c>
      <c r="F287" s="80" t="s">
        <v>92</v>
      </c>
      <c r="G287" s="80" t="s">
        <v>2025</v>
      </c>
      <c r="H287" s="80" t="s">
        <v>2026</v>
      </c>
      <c r="I287" s="177"/>
      <c r="J287" s="81">
        <v>37.349301588760646</v>
      </c>
      <c r="K287" s="81">
        <v>3.2047337837799907</v>
      </c>
      <c r="L287" s="81">
        <v>0.25132867898340455</v>
      </c>
      <c r="M287" s="81">
        <v>43.178149406004763</v>
      </c>
      <c r="N287" s="81">
        <v>35.355987511695496</v>
      </c>
      <c r="O287" s="81">
        <v>29.695594560027388</v>
      </c>
      <c r="P287" s="81">
        <v>22.607633159184523</v>
      </c>
      <c r="Q287" s="81">
        <v>2.1407155001173845</v>
      </c>
      <c r="R287" s="81">
        <v>1.0532143540064245</v>
      </c>
      <c r="S287" s="81">
        <v>3.5184078903718263</v>
      </c>
      <c r="T287" s="82"/>
      <c r="U287" s="81">
        <v>6118827</v>
      </c>
      <c r="V287" s="81">
        <v>1363</v>
      </c>
      <c r="W287" s="81">
        <v>3</v>
      </c>
      <c r="X287" s="81">
        <v>11783</v>
      </c>
      <c r="Y287" s="81">
        <v>13057</v>
      </c>
      <c r="Z287" s="81">
        <v>17465</v>
      </c>
      <c r="AA287" s="81">
        <v>4653</v>
      </c>
      <c r="AB287" s="81">
        <v>30308</v>
      </c>
      <c r="AC287" s="81">
        <v>179878.64436981801</v>
      </c>
      <c r="AD287" s="81">
        <v>3.5184078903718259</v>
      </c>
      <c r="AE287" s="82"/>
      <c r="AF287" s="81">
        <v>63380818.003965817</v>
      </c>
      <c r="AG287" s="81">
        <v>2388699.9924128158</v>
      </c>
      <c r="AH287" s="81">
        <v>29067.347546061959</v>
      </c>
      <c r="AI287" s="81">
        <v>68234656.232892945</v>
      </c>
      <c r="AJ287" s="81">
        <v>54764817.471297137</v>
      </c>
      <c r="AK287" s="81">
        <v>0</v>
      </c>
      <c r="AL287" s="81">
        <v>0</v>
      </c>
      <c r="AM287" s="81">
        <v>4156811.1901478251</v>
      </c>
      <c r="AN287" s="81">
        <v>0</v>
      </c>
      <c r="AO287" s="81">
        <v>0</v>
      </c>
      <c r="AP287" s="82"/>
      <c r="AQ287" s="81">
        <v>754</v>
      </c>
      <c r="AR287" s="81">
        <v>94</v>
      </c>
      <c r="AS287" s="81">
        <v>0</v>
      </c>
      <c r="AT287" s="81">
        <v>0</v>
      </c>
      <c r="AU287" s="81">
        <v>0</v>
      </c>
      <c r="AV287" s="81">
        <v>0</v>
      </c>
      <c r="AW287" s="81" t="s">
        <v>564</v>
      </c>
      <c r="AX287" s="82"/>
      <c r="AY287" s="81">
        <v>3303.8040000000001</v>
      </c>
      <c r="AZ287" s="81">
        <v>20416.2</v>
      </c>
      <c r="BA287" s="81">
        <v>0</v>
      </c>
      <c r="BB287" s="81">
        <v>0</v>
      </c>
      <c r="BC287" s="81">
        <v>0</v>
      </c>
      <c r="BD287" s="81">
        <v>0</v>
      </c>
      <c r="BE287" s="81" t="s">
        <v>564</v>
      </c>
      <c r="BF287" s="82"/>
      <c r="BG287" s="81">
        <v>0</v>
      </c>
      <c r="BH287" s="81">
        <v>0</v>
      </c>
      <c r="BI287" s="81">
        <v>3.4889999999999999</v>
      </c>
      <c r="BJ287" s="81">
        <v>0</v>
      </c>
      <c r="BK287" s="81">
        <v>0</v>
      </c>
      <c r="BL287" s="81">
        <v>0</v>
      </c>
      <c r="BM287" s="82"/>
      <c r="BN287" s="81">
        <v>0</v>
      </c>
      <c r="BO287" s="81">
        <v>0</v>
      </c>
      <c r="BP287" s="81">
        <v>1</v>
      </c>
      <c r="BQ287" s="81">
        <v>0</v>
      </c>
      <c r="BR287" s="81">
        <v>0</v>
      </c>
      <c r="BS287" s="81">
        <v>0</v>
      </c>
      <c r="BT287"/>
      <c r="BU287" s="80">
        <v>3.4889999999999999</v>
      </c>
      <c r="BV287" s="80">
        <v>0</v>
      </c>
      <c r="BW287" s="80">
        <v>0</v>
      </c>
      <c r="BX287" s="80">
        <v>0</v>
      </c>
      <c r="BY287" s="80">
        <v>0</v>
      </c>
      <c r="BZ287" s="80">
        <v>0</v>
      </c>
      <c r="CA287" s="80">
        <v>0</v>
      </c>
      <c r="CB287" s="80">
        <v>0</v>
      </c>
      <c r="CC287" s="80">
        <v>0</v>
      </c>
    </row>
    <row r="288" spans="1:81">
      <c r="A288" s="80" t="s">
        <v>2039</v>
      </c>
      <c r="B288" s="80">
        <v>473</v>
      </c>
      <c r="C288" s="80">
        <v>14</v>
      </c>
      <c r="D288" s="80">
        <v>28</v>
      </c>
      <c r="E288" s="80">
        <v>2017</v>
      </c>
      <c r="F288" s="80" t="s">
        <v>71</v>
      </c>
      <c r="G288" s="80" t="s">
        <v>2025</v>
      </c>
      <c r="H288" s="80" t="s">
        <v>2026</v>
      </c>
      <c r="I288" s="177"/>
      <c r="J288" s="81">
        <v>28.579505930221082</v>
      </c>
      <c r="K288" s="81">
        <v>3.070463127085445</v>
      </c>
      <c r="L288" s="81">
        <v>0.21817020600635109</v>
      </c>
      <c r="M288" s="81">
        <v>41.460441056718558</v>
      </c>
      <c r="N288" s="81">
        <v>35.888769423293638</v>
      </c>
      <c r="O288" s="81">
        <v>29.192635196891175</v>
      </c>
      <c r="P288" s="81">
        <v>22.092670213764304</v>
      </c>
      <c r="Q288" s="81">
        <v>2.0656168260677954</v>
      </c>
      <c r="R288" s="81">
        <v>1.04090626091099</v>
      </c>
      <c r="S288" s="81">
        <v>3.4309230996752946</v>
      </c>
      <c r="T288" s="82"/>
      <c r="U288" s="81">
        <v>5633791</v>
      </c>
      <c r="V288" s="81">
        <v>1363</v>
      </c>
      <c r="W288" s="81">
        <v>3</v>
      </c>
      <c r="X288" s="81">
        <v>11783</v>
      </c>
      <c r="Y288" s="81">
        <v>13150</v>
      </c>
      <c r="Z288" s="81">
        <v>17454</v>
      </c>
      <c r="AA288" s="81">
        <v>4576</v>
      </c>
      <c r="AB288" s="81">
        <v>30243</v>
      </c>
      <c r="AC288" s="81">
        <v>181303.99999999991</v>
      </c>
      <c r="AD288" s="81">
        <v>3.4309230996752951</v>
      </c>
      <c r="AE288" s="82"/>
      <c r="AF288" s="81">
        <v>51889414.927757971</v>
      </c>
      <c r="AG288" s="81">
        <v>2350381.1246012682</v>
      </c>
      <c r="AH288" s="81">
        <v>34149.224345777613</v>
      </c>
      <c r="AI288" s="81">
        <v>68647675.048448488</v>
      </c>
      <c r="AJ288" s="81">
        <v>62250596.176650643</v>
      </c>
      <c r="AK288" s="81">
        <v>0</v>
      </c>
      <c r="AL288" s="81">
        <v>0</v>
      </c>
      <c r="AM288" s="81">
        <v>4154386.617631502</v>
      </c>
      <c r="AN288" s="81">
        <v>0</v>
      </c>
      <c r="AO288" s="81">
        <v>0</v>
      </c>
      <c r="AP288" s="82"/>
      <c r="AQ288" s="81">
        <v>815</v>
      </c>
      <c r="AR288" s="81">
        <v>102</v>
      </c>
      <c r="AS288" s="81">
        <v>0</v>
      </c>
      <c r="AT288" s="81">
        <v>0</v>
      </c>
      <c r="AU288" s="81">
        <v>0</v>
      </c>
      <c r="AV288" s="81">
        <v>0</v>
      </c>
      <c r="AW288" s="81" t="s">
        <v>564</v>
      </c>
      <c r="AX288" s="82"/>
      <c r="AY288" s="81">
        <v>3625.41</v>
      </c>
      <c r="AZ288" s="81">
        <v>20649.099999999999</v>
      </c>
      <c r="BA288" s="81">
        <v>0</v>
      </c>
      <c r="BB288" s="81">
        <v>0</v>
      </c>
      <c r="BC288" s="81">
        <v>0</v>
      </c>
      <c r="BD288" s="81">
        <v>0</v>
      </c>
      <c r="BE288" s="81" t="s">
        <v>564</v>
      </c>
      <c r="BF288" s="82"/>
      <c r="BG288" s="81">
        <v>0</v>
      </c>
      <c r="BH288" s="81">
        <v>0</v>
      </c>
      <c r="BI288" s="81">
        <v>2.9119999999999999</v>
      </c>
      <c r="BJ288" s="81">
        <v>0</v>
      </c>
      <c r="BK288" s="81">
        <v>0</v>
      </c>
      <c r="BL288" s="81">
        <v>0</v>
      </c>
      <c r="BM288" s="82"/>
      <c r="BN288" s="81">
        <v>0</v>
      </c>
      <c r="BO288" s="81">
        <v>0</v>
      </c>
      <c r="BP288" s="81">
        <v>1</v>
      </c>
      <c r="BQ288" s="81">
        <v>0</v>
      </c>
      <c r="BR288" s="81">
        <v>0</v>
      </c>
      <c r="BS288" s="81">
        <v>0</v>
      </c>
      <c r="BT288"/>
      <c r="BU288" s="80">
        <v>2.9119999999999999</v>
      </c>
      <c r="BV288" s="80">
        <v>0</v>
      </c>
      <c r="BW288" s="80">
        <v>0</v>
      </c>
      <c r="BX288" s="80">
        <v>0</v>
      </c>
      <c r="BY288" s="80">
        <v>0</v>
      </c>
      <c r="BZ288" s="80">
        <v>0</v>
      </c>
      <c r="CA288" s="80">
        <v>0</v>
      </c>
      <c r="CB288" s="80">
        <v>0</v>
      </c>
      <c r="CC288" s="80">
        <v>0</v>
      </c>
    </row>
    <row r="289" spans="1:81">
      <c r="A289" s="80" t="s">
        <v>2040</v>
      </c>
      <c r="B289" s="80">
        <v>474</v>
      </c>
      <c r="C289" s="80">
        <v>15</v>
      </c>
      <c r="D289" s="80">
        <v>28</v>
      </c>
      <c r="E289" s="80">
        <v>2018</v>
      </c>
      <c r="F289" s="80" t="s">
        <v>93</v>
      </c>
      <c r="G289" s="80" t="s">
        <v>2025</v>
      </c>
      <c r="H289" s="80" t="s">
        <v>2026</v>
      </c>
      <c r="I289" s="177"/>
      <c r="J289" s="81">
        <v>22.317808378007683</v>
      </c>
      <c r="K289" s="81">
        <v>2.6925977312803226</v>
      </c>
      <c r="L289" s="81">
        <v>0.19673432627968421</v>
      </c>
      <c r="M289" s="81">
        <v>37.471489054334889</v>
      </c>
      <c r="N289" s="81">
        <v>26.925484386659154</v>
      </c>
      <c r="O289" s="81">
        <v>28.691761873858624</v>
      </c>
      <c r="P289" s="81">
        <v>22.322063736438654</v>
      </c>
      <c r="Q289" s="81">
        <v>1.9025911489540495</v>
      </c>
      <c r="R289" s="81">
        <v>1.0386385218206529</v>
      </c>
      <c r="S289" s="81">
        <v>2.8919372690126055</v>
      </c>
      <c r="T289" s="82"/>
      <c r="U289" s="81">
        <v>5975073</v>
      </c>
      <c r="V289" s="81">
        <v>1363</v>
      </c>
      <c r="W289" s="81">
        <v>3</v>
      </c>
      <c r="X289" s="81">
        <v>11783</v>
      </c>
      <c r="Y289" s="81">
        <v>13165</v>
      </c>
      <c r="Z289" s="81">
        <v>17483</v>
      </c>
      <c r="AA289" s="81">
        <v>4670</v>
      </c>
      <c r="AB289" s="81">
        <v>30019</v>
      </c>
      <c r="AC289" s="81">
        <v>180200</v>
      </c>
      <c r="AD289" s="81">
        <v>2.8919372690126059</v>
      </c>
      <c r="AE289" s="82"/>
      <c r="AF289" s="81">
        <v>50004049.228132859</v>
      </c>
      <c r="AG289" s="81">
        <v>2098446.3296608152</v>
      </c>
      <c r="AH289" s="81">
        <v>29569.352740989088</v>
      </c>
      <c r="AI289" s="81">
        <v>71424294.005427808</v>
      </c>
      <c r="AJ289" s="81">
        <v>60138605.717895329</v>
      </c>
      <c r="AK289" s="81">
        <v>0</v>
      </c>
      <c r="AL289" s="81">
        <v>0</v>
      </c>
      <c r="AM289" s="81">
        <v>4132148.6924529872</v>
      </c>
      <c r="AN289" s="81">
        <v>0</v>
      </c>
      <c r="AO289" s="81">
        <v>0</v>
      </c>
      <c r="AP289" s="82"/>
      <c r="AQ289" s="81">
        <v>885</v>
      </c>
      <c r="AR289" s="81">
        <v>105</v>
      </c>
      <c r="AS289" s="81">
        <v>0</v>
      </c>
      <c r="AT289" s="81">
        <v>0</v>
      </c>
      <c r="AU289" s="81">
        <v>0</v>
      </c>
      <c r="AV289" s="81">
        <v>0</v>
      </c>
      <c r="AW289" s="81" t="s">
        <v>564</v>
      </c>
      <c r="AX289" s="82"/>
      <c r="AY289" s="81">
        <v>3965.2400000000011</v>
      </c>
      <c r="AZ289" s="81">
        <v>20718</v>
      </c>
      <c r="BA289" s="81">
        <v>0</v>
      </c>
      <c r="BB289" s="81">
        <v>0</v>
      </c>
      <c r="BC289" s="81">
        <v>0</v>
      </c>
      <c r="BD289" s="81">
        <v>0</v>
      </c>
      <c r="BE289" s="81" t="s">
        <v>564</v>
      </c>
      <c r="BF289" s="82"/>
      <c r="BG289" s="81">
        <v>0</v>
      </c>
      <c r="BH289" s="81">
        <v>0</v>
      </c>
      <c r="BI289" s="81">
        <v>2.8439999999999999</v>
      </c>
      <c r="BJ289" s="81">
        <v>0</v>
      </c>
      <c r="BK289" s="81">
        <v>0</v>
      </c>
      <c r="BL289" s="81">
        <v>0</v>
      </c>
      <c r="BM289" s="82"/>
      <c r="BN289" s="81">
        <v>0</v>
      </c>
      <c r="BO289" s="81">
        <v>0</v>
      </c>
      <c r="BP289" s="81">
        <v>1</v>
      </c>
      <c r="BQ289" s="81">
        <v>0</v>
      </c>
      <c r="BR289" s="81">
        <v>0</v>
      </c>
      <c r="BS289" s="81">
        <v>0</v>
      </c>
      <c r="BT289"/>
      <c r="BU289" s="80">
        <v>2.8439999999999999</v>
      </c>
      <c r="BV289" s="80">
        <v>0</v>
      </c>
      <c r="BW289" s="80">
        <v>0</v>
      </c>
      <c r="BX289" s="80">
        <v>0</v>
      </c>
      <c r="BY289" s="80">
        <v>0</v>
      </c>
      <c r="BZ289" s="80">
        <v>0</v>
      </c>
      <c r="CA289" s="80">
        <v>0</v>
      </c>
      <c r="CB289" s="80">
        <v>0</v>
      </c>
      <c r="CC289" s="80">
        <v>0</v>
      </c>
    </row>
    <row r="290" spans="1:81">
      <c r="A290" s="80" t="s">
        <v>2041</v>
      </c>
      <c r="B290" s="80">
        <v>475</v>
      </c>
      <c r="C290" s="80">
        <v>16</v>
      </c>
      <c r="D290" s="80">
        <v>28</v>
      </c>
      <c r="E290" s="80">
        <v>2019</v>
      </c>
      <c r="F290" s="80" t="s">
        <v>73</v>
      </c>
      <c r="G290" s="80" t="s">
        <v>2025</v>
      </c>
      <c r="H290" s="80" t="s">
        <v>2026</v>
      </c>
      <c r="I290" s="177"/>
      <c r="J290" s="81">
        <v>29.811480835578287</v>
      </c>
      <c r="K290" s="81">
        <v>2.5246319867549798</v>
      </c>
      <c r="L290" s="81">
        <v>0.20026606365960867</v>
      </c>
      <c r="M290" s="81">
        <v>38.222136293418536</v>
      </c>
      <c r="N290" s="81">
        <v>28.849506750238216</v>
      </c>
      <c r="O290" s="81">
        <v>28.351529219769638</v>
      </c>
      <c r="P290" s="81">
        <v>22.341098091896999</v>
      </c>
      <c r="Q290" s="81">
        <v>1.8393539011690365</v>
      </c>
      <c r="R290" s="81">
        <v>1.0504541190722296</v>
      </c>
      <c r="S290" s="81">
        <v>1.8371938209535148</v>
      </c>
      <c r="T290" s="82"/>
      <c r="U290" s="81">
        <v>6667936</v>
      </c>
      <c r="V290" s="81">
        <v>1363</v>
      </c>
      <c r="W290" s="81">
        <v>3</v>
      </c>
      <c r="X290" s="81">
        <v>11783</v>
      </c>
      <c r="Y290" s="81">
        <v>13193</v>
      </c>
      <c r="Z290" s="81">
        <v>17750</v>
      </c>
      <c r="AA290" s="81">
        <v>4639</v>
      </c>
      <c r="AB290" s="81">
        <v>29807</v>
      </c>
      <c r="AC290" s="81">
        <v>185235</v>
      </c>
      <c r="AD290" s="81">
        <v>1.837193820953515</v>
      </c>
      <c r="AE290" s="82"/>
      <c r="AF290" s="81">
        <v>66022922.65445888</v>
      </c>
      <c r="AG290" s="81">
        <v>2030311.1593507449</v>
      </c>
      <c r="AH290" s="81">
        <v>35280.268607460552</v>
      </c>
      <c r="AI290" s="81">
        <v>67537999.238203034</v>
      </c>
      <c r="AJ290" s="81">
        <v>60553356.142505057</v>
      </c>
      <c r="AK290" s="81">
        <v>0</v>
      </c>
      <c r="AL290" s="81">
        <v>0</v>
      </c>
      <c r="AM290" s="81">
        <v>4059489.0130241355</v>
      </c>
      <c r="AN290" s="81">
        <v>0</v>
      </c>
      <c r="AO290" s="81">
        <v>0</v>
      </c>
      <c r="AP290" s="82"/>
      <c r="AQ290" s="81">
        <v>947</v>
      </c>
      <c r="AR290" s="81">
        <v>109</v>
      </c>
      <c r="AS290" s="81">
        <v>0</v>
      </c>
      <c r="AT290" s="81">
        <v>0</v>
      </c>
      <c r="AU290" s="81">
        <v>0</v>
      </c>
      <c r="AV290" s="81">
        <v>0</v>
      </c>
      <c r="AW290" s="81" t="s">
        <v>564</v>
      </c>
      <c r="AX290" s="82"/>
      <c r="AY290" s="81">
        <v>4295.0600000000013</v>
      </c>
      <c r="AZ290" s="81">
        <v>20813.900000000001</v>
      </c>
      <c r="BA290" s="81">
        <v>0</v>
      </c>
      <c r="BB290" s="81">
        <v>0</v>
      </c>
      <c r="BC290" s="81">
        <v>0</v>
      </c>
      <c r="BD290" s="81">
        <v>0</v>
      </c>
      <c r="BE290" s="81" t="s">
        <v>564</v>
      </c>
      <c r="BF290" s="82"/>
      <c r="BG290" s="81">
        <v>0</v>
      </c>
      <c r="BH290" s="81">
        <v>0</v>
      </c>
      <c r="BI290" s="81">
        <v>2.1749999999999998</v>
      </c>
      <c r="BJ290" s="81">
        <v>0</v>
      </c>
      <c r="BK290" s="81">
        <v>0</v>
      </c>
      <c r="BL290" s="81">
        <v>0</v>
      </c>
      <c r="BM290" s="82"/>
      <c r="BN290" s="81">
        <v>0</v>
      </c>
      <c r="BO290" s="81">
        <v>0</v>
      </c>
      <c r="BP290" s="81">
        <v>1</v>
      </c>
      <c r="BQ290" s="81">
        <v>0</v>
      </c>
      <c r="BR290" s="81">
        <v>0</v>
      </c>
      <c r="BS290" s="81">
        <v>0</v>
      </c>
      <c r="BT290"/>
      <c r="BU290" s="80">
        <v>2.1749999999999998</v>
      </c>
      <c r="BV290" s="80">
        <v>0</v>
      </c>
      <c r="BW290" s="80">
        <v>0</v>
      </c>
      <c r="BX290" s="80">
        <v>0</v>
      </c>
      <c r="BY290" s="80">
        <v>0</v>
      </c>
      <c r="BZ290" s="80">
        <v>0</v>
      </c>
      <c r="CA290" s="80">
        <v>0</v>
      </c>
      <c r="CB290" s="80">
        <v>0</v>
      </c>
      <c r="CC290" s="80">
        <v>0</v>
      </c>
    </row>
    <row r="291" spans="1:81">
      <c r="A291" s="80" t="s">
        <v>2042</v>
      </c>
      <c r="B291" s="80">
        <v>476</v>
      </c>
      <c r="C291" s="80">
        <v>17</v>
      </c>
      <c r="D291" s="80">
        <v>28</v>
      </c>
      <c r="E291" s="80">
        <v>2020</v>
      </c>
      <c r="F291" s="80" t="s">
        <v>218</v>
      </c>
      <c r="G291" s="80" t="s">
        <v>2025</v>
      </c>
      <c r="H291" s="80" t="s">
        <v>2026</v>
      </c>
      <c r="I291" s="177"/>
      <c r="J291" s="81">
        <v>30.1846602047512</v>
      </c>
      <c r="K291" s="81">
        <v>1.9352074377857822</v>
      </c>
      <c r="L291" s="81">
        <v>1.1830984114825354</v>
      </c>
      <c r="M291" s="81">
        <v>39.583066861220871</v>
      </c>
      <c r="N291" s="81">
        <v>28.698898485425072</v>
      </c>
      <c r="O291" s="81">
        <v>25.189809851014491</v>
      </c>
      <c r="P291" s="81">
        <v>20.793261053865233</v>
      </c>
      <c r="Q291" s="81">
        <v>1.7433051153292876</v>
      </c>
      <c r="R291" s="81">
        <v>0.84022177173097912</v>
      </c>
      <c r="S291" s="81">
        <v>2.1621136518247588</v>
      </c>
      <c r="T291" s="82"/>
      <c r="U291" s="81">
        <v>6167065</v>
      </c>
      <c r="V291" s="81">
        <v>932</v>
      </c>
      <c r="W291" s="81">
        <v>16</v>
      </c>
      <c r="X291" s="81">
        <v>11900</v>
      </c>
      <c r="Y291" s="81">
        <v>13177</v>
      </c>
      <c r="Z291" s="81">
        <v>18000</v>
      </c>
      <c r="AA291" s="81">
        <v>4691</v>
      </c>
      <c r="AB291" s="81">
        <v>29566</v>
      </c>
      <c r="AC291" s="81">
        <v>148936</v>
      </c>
      <c r="AD291" s="81">
        <v>2.1621136518247588</v>
      </c>
      <c r="AE291" s="82"/>
      <c r="AF291" s="81">
        <v>63859879.193232432</v>
      </c>
      <c r="AG291" s="81">
        <v>1444184.8279323934</v>
      </c>
      <c r="AH291" s="81">
        <v>238688.28332605292</v>
      </c>
      <c r="AI291" s="81">
        <v>67037437.052590065</v>
      </c>
      <c r="AJ291" s="81">
        <v>57533781.727194764</v>
      </c>
      <c r="AK291" s="81"/>
      <c r="AL291" s="81"/>
      <c r="AM291" s="81">
        <v>3858691.4851112291</v>
      </c>
      <c r="AN291" s="81"/>
      <c r="AO291" s="81"/>
      <c r="AP291" s="82"/>
      <c r="AQ291" s="81">
        <v>1026</v>
      </c>
      <c r="AR291" s="81">
        <v>128</v>
      </c>
      <c r="AS291" s="81">
        <v>0</v>
      </c>
      <c r="AT291" s="81">
        <v>0</v>
      </c>
      <c r="AU291" s="81">
        <v>0</v>
      </c>
      <c r="AV291" s="81">
        <v>0</v>
      </c>
      <c r="AW291" s="81">
        <v>0</v>
      </c>
      <c r="AX291" s="82"/>
      <c r="AY291" s="81">
        <v>4727.3000000000011</v>
      </c>
      <c r="AZ291" s="81">
        <v>22838.500000000018</v>
      </c>
      <c r="BA291" s="81">
        <v>0</v>
      </c>
      <c r="BB291" s="81">
        <v>0</v>
      </c>
      <c r="BC291" s="81">
        <v>0</v>
      </c>
      <c r="BD291" s="81">
        <v>0</v>
      </c>
      <c r="BE291" s="81">
        <v>0</v>
      </c>
      <c r="BF291" s="82"/>
      <c r="BG291" s="81">
        <v>0</v>
      </c>
      <c r="BH291" s="81">
        <v>0</v>
      </c>
      <c r="BI291" s="81">
        <v>2.2349999999999999</v>
      </c>
      <c r="BJ291" s="81">
        <v>0</v>
      </c>
      <c r="BK291" s="81">
        <v>0</v>
      </c>
      <c r="BL291" s="81">
        <v>0</v>
      </c>
      <c r="BM291" s="82"/>
      <c r="BN291" s="81">
        <v>0</v>
      </c>
      <c r="BO291" s="81">
        <v>0</v>
      </c>
      <c r="BP291" s="81">
        <v>1</v>
      </c>
      <c r="BQ291" s="81">
        <v>0</v>
      </c>
      <c r="BR291" s="81">
        <v>0</v>
      </c>
      <c r="BS291" s="81">
        <v>0</v>
      </c>
      <c r="BT291"/>
      <c r="BU291" s="80">
        <v>2.2349999999999999</v>
      </c>
      <c r="BV291" s="80">
        <v>0</v>
      </c>
      <c r="BW291" s="80">
        <v>0</v>
      </c>
      <c r="BX291" s="80">
        <v>0</v>
      </c>
      <c r="BY291" s="80">
        <v>0</v>
      </c>
      <c r="BZ291" s="80">
        <v>0</v>
      </c>
      <c r="CA291" s="80">
        <v>0</v>
      </c>
      <c r="CB291" s="80">
        <v>0</v>
      </c>
      <c r="CC291" s="80">
        <v>0</v>
      </c>
    </row>
    <row r="292" spans="1:81">
      <c r="A292" s="80" t="s">
        <v>2043</v>
      </c>
      <c r="B292" s="80">
        <v>476</v>
      </c>
      <c r="C292" s="80">
        <v>18</v>
      </c>
      <c r="D292" s="80">
        <v>28</v>
      </c>
      <c r="E292" s="80">
        <v>2021</v>
      </c>
      <c r="F292" s="80" t="s">
        <v>75</v>
      </c>
      <c r="G292" s="174" t="s">
        <v>2025</v>
      </c>
      <c r="H292" s="80" t="s">
        <v>2026</v>
      </c>
      <c r="I292" s="177"/>
      <c r="J292" s="81">
        <v>30.026588298838057</v>
      </c>
      <c r="K292" s="81">
        <v>1.9546421097813753</v>
      </c>
      <c r="L292" s="81">
        <v>1.0875100782128648</v>
      </c>
      <c r="M292" s="81">
        <v>35.652450875041815</v>
      </c>
      <c r="N292" s="81">
        <v>24.121607601985893</v>
      </c>
      <c r="O292" s="81">
        <v>24.348078042769348</v>
      </c>
      <c r="P292" s="81">
        <v>21.26287556330972</v>
      </c>
      <c r="Q292" s="81">
        <v>1.7586768081020143</v>
      </c>
      <c r="R292" s="81">
        <v>0.94033676448364212</v>
      </c>
      <c r="S292" s="81">
        <v>2.082412201651505</v>
      </c>
      <c r="T292" s="82"/>
      <c r="U292" s="81">
        <v>6379852</v>
      </c>
      <c r="V292" s="81">
        <v>932</v>
      </c>
      <c r="W292" s="81">
        <v>16</v>
      </c>
      <c r="X292" s="81">
        <v>11900</v>
      </c>
      <c r="Y292" s="81">
        <v>13188</v>
      </c>
      <c r="Z292" s="81">
        <v>17915</v>
      </c>
      <c r="AA292" s="81">
        <v>4678</v>
      </c>
      <c r="AB292" s="81">
        <v>29473</v>
      </c>
      <c r="AC292" s="81">
        <v>161558.99999999997</v>
      </c>
      <c r="AD292" s="81">
        <v>2.082412201651505</v>
      </c>
      <c r="AE292" s="82"/>
      <c r="AF292" s="81">
        <v>72992297.295853838</v>
      </c>
      <c r="AG292" s="81">
        <v>1502486.8190940416</v>
      </c>
      <c r="AH292" s="81">
        <v>229445.0066141659</v>
      </c>
      <c r="AI292" s="81">
        <v>70426640.36412929</v>
      </c>
      <c r="AJ292" s="81">
        <v>55287093.477634966</v>
      </c>
      <c r="AK292" s="81">
        <v>0</v>
      </c>
      <c r="AL292" s="81">
        <v>0</v>
      </c>
      <c r="AM292" s="81">
        <v>3868740.5653593754</v>
      </c>
      <c r="AN292" s="81">
        <v>0</v>
      </c>
      <c r="AO292" s="81">
        <v>0</v>
      </c>
      <c r="AP292" s="82"/>
      <c r="AQ292" s="81">
        <v>1084</v>
      </c>
      <c r="AR292" s="81">
        <v>129</v>
      </c>
      <c r="AS292" s="81">
        <v>0</v>
      </c>
      <c r="AT292" s="81">
        <v>0</v>
      </c>
      <c r="AU292" s="81">
        <v>0</v>
      </c>
      <c r="AV292" s="81">
        <v>0</v>
      </c>
      <c r="AW292" s="81"/>
      <c r="AX292" s="82"/>
      <c r="AY292" s="81">
        <v>5018.7900000000027</v>
      </c>
      <c r="AZ292" s="81">
        <v>22866.000000000018</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2044</v>
      </c>
      <c r="B293" s="80">
        <v>476</v>
      </c>
      <c r="C293" s="80">
        <v>19</v>
      </c>
      <c r="D293" s="80">
        <v>28</v>
      </c>
      <c r="E293" s="80">
        <v>2022</v>
      </c>
      <c r="F293" s="80" t="s">
        <v>568</v>
      </c>
      <c r="G293" s="174" t="s">
        <v>2025</v>
      </c>
      <c r="H293" s="80" t="s">
        <v>2026</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1167</v>
      </c>
      <c r="AR293" s="81">
        <v>129</v>
      </c>
      <c r="AS293" s="81">
        <v>0</v>
      </c>
      <c r="AT293" s="81">
        <v>0</v>
      </c>
      <c r="AU293" s="81">
        <v>0</v>
      </c>
      <c r="AV293" s="81">
        <v>0</v>
      </c>
      <c r="AW293" s="81"/>
      <c r="AX293" s="82"/>
      <c r="AY293" s="81">
        <v>5380.9100000000035</v>
      </c>
      <c r="AZ293" s="81">
        <v>22866.000000000018</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2045</v>
      </c>
      <c r="B294" s="80">
        <v>358</v>
      </c>
      <c r="C294" s="80">
        <v>1</v>
      </c>
      <c r="D294" s="80">
        <v>22</v>
      </c>
      <c r="E294" s="80">
        <v>1990</v>
      </c>
      <c r="F294" s="80" t="s">
        <v>562</v>
      </c>
      <c r="G294" s="80" t="s">
        <v>2046</v>
      </c>
      <c r="H294" s="80" t="s">
        <v>2047</v>
      </c>
      <c r="I294" s="177"/>
      <c r="J294" s="81">
        <v>54.351760243588764</v>
      </c>
      <c r="K294" s="81">
        <v>9.1605569390378321</v>
      </c>
      <c r="L294" s="81">
        <v>45.307345020550848</v>
      </c>
      <c r="M294" s="81">
        <v>27.318751280953649</v>
      </c>
      <c r="N294" s="81">
        <v>58.366697174265532</v>
      </c>
      <c r="O294" s="81">
        <v>29.680653834412464</v>
      </c>
      <c r="P294" s="81">
        <v>41.764978104293419</v>
      </c>
      <c r="Q294" s="81">
        <v>2.8737537911841637</v>
      </c>
      <c r="R294" s="81">
        <v>0</v>
      </c>
      <c r="S294" s="81">
        <v>3.0962260723206447</v>
      </c>
      <c r="T294" s="82"/>
      <c r="U294" s="81">
        <v>4071721</v>
      </c>
      <c r="V294" s="81">
        <v>2227</v>
      </c>
      <c r="W294" s="81">
        <v>837</v>
      </c>
      <c r="X294" s="81">
        <v>10855</v>
      </c>
      <c r="Y294" s="81">
        <v>13511</v>
      </c>
      <c r="Z294" s="81">
        <v>12208</v>
      </c>
      <c r="AA294" s="81">
        <v>10141</v>
      </c>
      <c r="AB294" s="81">
        <v>46660</v>
      </c>
      <c r="AC294" s="81">
        <v>0</v>
      </c>
      <c r="AD294" s="81">
        <v>3.0962260723206447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2048</v>
      </c>
      <c r="B295" s="80">
        <v>359</v>
      </c>
      <c r="C295" s="80">
        <v>2</v>
      </c>
      <c r="D295" s="80">
        <v>22</v>
      </c>
      <c r="E295" s="80">
        <v>2005</v>
      </c>
      <c r="F295" s="80" t="s">
        <v>565</v>
      </c>
      <c r="G295" s="80" t="s">
        <v>2046</v>
      </c>
      <c r="H295" s="80" t="s">
        <v>2047</v>
      </c>
      <c r="I295" s="177"/>
      <c r="J295" s="81">
        <v>53.132855761254</v>
      </c>
      <c r="K295" s="81">
        <v>7.1517982973761063</v>
      </c>
      <c r="L295" s="81">
        <v>22.249691506969182</v>
      </c>
      <c r="M295" s="81">
        <v>47.686578163678583</v>
      </c>
      <c r="N295" s="81">
        <v>85.622784883611473</v>
      </c>
      <c r="O295" s="81">
        <v>39.51752403445613</v>
      </c>
      <c r="P295" s="81">
        <v>44.101378965460121</v>
      </c>
      <c r="Q295" s="81">
        <v>2.3790975704479611</v>
      </c>
      <c r="R295" s="81">
        <v>0</v>
      </c>
      <c r="S295" s="81">
        <v>4.6050923520000007</v>
      </c>
      <c r="T295" s="82"/>
      <c r="U295" s="81">
        <v>3026827</v>
      </c>
      <c r="V295" s="81">
        <v>1789</v>
      </c>
      <c r="W295" s="81">
        <v>235</v>
      </c>
      <c r="X295" s="81">
        <v>7803</v>
      </c>
      <c r="Y295" s="81">
        <v>14815</v>
      </c>
      <c r="Z295" s="81">
        <v>18809</v>
      </c>
      <c r="AA295" s="81">
        <v>8770</v>
      </c>
      <c r="AB295" s="81">
        <v>40382</v>
      </c>
      <c r="AC295" s="81">
        <v>0</v>
      </c>
      <c r="AD295" s="81">
        <v>4.6050923520000007</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2049</v>
      </c>
      <c r="B296" s="80">
        <v>360</v>
      </c>
      <c r="C296" s="80">
        <v>3</v>
      </c>
      <c r="D296" s="80">
        <v>22</v>
      </c>
      <c r="E296" s="80">
        <v>2006</v>
      </c>
      <c r="F296" s="80" t="s">
        <v>566</v>
      </c>
      <c r="G296" s="80" t="s">
        <v>2046</v>
      </c>
      <c r="H296" s="80" t="s">
        <v>2047</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2050</v>
      </c>
      <c r="B297" s="80">
        <v>361</v>
      </c>
      <c r="C297" s="80">
        <v>4</v>
      </c>
      <c r="D297" s="80">
        <v>22</v>
      </c>
      <c r="E297" s="80">
        <v>2007</v>
      </c>
      <c r="F297" s="80" t="s">
        <v>567</v>
      </c>
      <c r="G297" s="80" t="s">
        <v>2046</v>
      </c>
      <c r="H297" s="80" t="s">
        <v>2047</v>
      </c>
      <c r="I297" s="177"/>
      <c r="J297" s="81">
        <v>40.05507789852372</v>
      </c>
      <c r="K297" s="81">
        <v>5.0692518111002558</v>
      </c>
      <c r="L297" s="81">
        <v>22.642429556768676</v>
      </c>
      <c r="M297" s="81">
        <v>46.922897208950275</v>
      </c>
      <c r="N297" s="81">
        <v>85.548790886468964</v>
      </c>
      <c r="O297" s="81">
        <v>37.47842929414675</v>
      </c>
      <c r="P297" s="81">
        <v>42.766949311997699</v>
      </c>
      <c r="Q297" s="81">
        <v>2.4184490139760979</v>
      </c>
      <c r="R297" s="81">
        <v>0</v>
      </c>
      <c r="S297" s="81">
        <v>3.1688000063608008</v>
      </c>
      <c r="T297" s="82"/>
      <c r="U297" s="81">
        <v>3167811</v>
      </c>
      <c r="V297" s="81">
        <v>1693</v>
      </c>
      <c r="W297" s="81">
        <v>262</v>
      </c>
      <c r="X297" s="81">
        <v>9816</v>
      </c>
      <c r="Y297" s="81">
        <v>14694</v>
      </c>
      <c r="Z297" s="81">
        <v>18544</v>
      </c>
      <c r="AA297" s="81">
        <v>8375</v>
      </c>
      <c r="AB297" s="81">
        <v>38879</v>
      </c>
      <c r="AC297" s="81">
        <v>0</v>
      </c>
      <c r="AD297" s="81">
        <v>3.1688000063608008</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2051</v>
      </c>
      <c r="B298" s="80">
        <v>362</v>
      </c>
      <c r="C298" s="80">
        <v>5</v>
      </c>
      <c r="D298" s="80">
        <v>22</v>
      </c>
      <c r="E298" s="80">
        <v>2008</v>
      </c>
      <c r="F298" s="80" t="s">
        <v>84</v>
      </c>
      <c r="G298" s="80" t="s">
        <v>2046</v>
      </c>
      <c r="H298" s="80" t="s">
        <v>2047</v>
      </c>
      <c r="I298" s="177"/>
      <c r="J298" s="81">
        <v>36.661707764756827</v>
      </c>
      <c r="K298" s="81">
        <v>3.8347399455420699</v>
      </c>
      <c r="L298" s="81">
        <v>20.402241465313221</v>
      </c>
      <c r="M298" s="81">
        <v>49.050362069055481</v>
      </c>
      <c r="N298" s="81">
        <v>69.8655253758741</v>
      </c>
      <c r="O298" s="81">
        <v>36.273991601648447</v>
      </c>
      <c r="P298" s="81">
        <v>41.856194819302047</v>
      </c>
      <c r="Q298" s="81">
        <v>2.3352267341182649</v>
      </c>
      <c r="R298" s="81">
        <v>0</v>
      </c>
      <c r="S298" s="81">
        <v>3.5263478258400003</v>
      </c>
      <c r="T298" s="82"/>
      <c r="U298" s="81">
        <v>2990764</v>
      </c>
      <c r="V298" s="81">
        <v>1693</v>
      </c>
      <c r="W298" s="81">
        <v>262</v>
      </c>
      <c r="X298" s="81">
        <v>9816</v>
      </c>
      <c r="Y298" s="81">
        <v>14629</v>
      </c>
      <c r="Z298" s="81">
        <v>18578</v>
      </c>
      <c r="AA298" s="81">
        <v>8206</v>
      </c>
      <c r="AB298" s="81">
        <v>38158</v>
      </c>
      <c r="AC298" s="81">
        <v>0</v>
      </c>
      <c r="AD298" s="81">
        <v>3.5263478258400003</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2052</v>
      </c>
      <c r="B299" s="80">
        <v>363</v>
      </c>
      <c r="C299" s="80">
        <v>6</v>
      </c>
      <c r="D299" s="80">
        <v>22</v>
      </c>
      <c r="E299" s="80">
        <v>2009</v>
      </c>
      <c r="F299" s="80" t="s">
        <v>85</v>
      </c>
      <c r="G299" s="80" t="s">
        <v>2046</v>
      </c>
      <c r="H299" s="80" t="s">
        <v>2047</v>
      </c>
      <c r="I299" s="177"/>
      <c r="J299" s="81">
        <v>36.251763080261284</v>
      </c>
      <c r="K299" s="81">
        <v>3.9566886021175924</v>
      </c>
      <c r="L299" s="81">
        <v>19.706754566484044</v>
      </c>
      <c r="M299" s="81">
        <v>54.941696033539785</v>
      </c>
      <c r="N299" s="81">
        <v>68.891897143442463</v>
      </c>
      <c r="O299" s="81">
        <v>36.738086460427986</v>
      </c>
      <c r="P299" s="81">
        <v>39.911614104018291</v>
      </c>
      <c r="Q299" s="81">
        <v>2.1867661443419895</v>
      </c>
      <c r="R299" s="81">
        <v>0</v>
      </c>
      <c r="S299" s="81">
        <v>4.0830729733000002</v>
      </c>
      <c r="T299" s="82"/>
      <c r="U299" s="81">
        <v>2175982</v>
      </c>
      <c r="V299" s="81">
        <v>1518</v>
      </c>
      <c r="W299" s="81">
        <v>420</v>
      </c>
      <c r="X299" s="81">
        <v>10538</v>
      </c>
      <c r="Y299" s="81">
        <v>14558</v>
      </c>
      <c r="Z299" s="81">
        <v>18572</v>
      </c>
      <c r="AA299" s="81">
        <v>8033</v>
      </c>
      <c r="AB299" s="81">
        <v>37510</v>
      </c>
      <c r="AC299" s="81">
        <v>0</v>
      </c>
      <c r="AD299" s="81">
        <v>4.0830729733000002</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15.699</v>
      </c>
      <c r="BI299" s="81">
        <v>17.72</v>
      </c>
      <c r="BJ299" s="81">
        <v>0</v>
      </c>
      <c r="BK299" s="81">
        <v>0</v>
      </c>
      <c r="BL299" s="81">
        <v>0</v>
      </c>
      <c r="BM299" s="82"/>
      <c r="BN299" s="81">
        <v>0</v>
      </c>
      <c r="BO299" s="81">
        <v>2</v>
      </c>
      <c r="BP299" s="81">
        <v>3</v>
      </c>
      <c r="BQ299" s="81">
        <v>0</v>
      </c>
      <c r="BR299" s="81">
        <v>0</v>
      </c>
      <c r="BS299" s="81">
        <v>0</v>
      </c>
      <c r="BT299"/>
      <c r="BU299" s="80"/>
      <c r="BV299" s="80"/>
      <c r="BW299" s="80"/>
      <c r="BX299" s="80"/>
      <c r="BY299" s="80"/>
      <c r="BZ299" s="80"/>
      <c r="CA299" s="80"/>
      <c r="CB299" s="80"/>
      <c r="CC299" s="80"/>
    </row>
    <row r="300" spans="1:81">
      <c r="A300" s="80" t="s">
        <v>2053</v>
      </c>
      <c r="B300" s="80">
        <v>364</v>
      </c>
      <c r="C300" s="80">
        <v>7</v>
      </c>
      <c r="D300" s="80">
        <v>22</v>
      </c>
      <c r="E300" s="80">
        <v>2010</v>
      </c>
      <c r="F300" s="80" t="s">
        <v>86</v>
      </c>
      <c r="G300" s="80" t="s">
        <v>2046</v>
      </c>
      <c r="H300" s="80" t="s">
        <v>2047</v>
      </c>
      <c r="I300" s="177"/>
      <c r="J300" s="81">
        <v>37.579551537659718</v>
      </c>
      <c r="K300" s="81">
        <v>3.9220298692007787</v>
      </c>
      <c r="L300" s="81">
        <v>18.984459805786631</v>
      </c>
      <c r="M300" s="81">
        <v>51.602762384859467</v>
      </c>
      <c r="N300" s="81">
        <v>80.412079551034793</v>
      </c>
      <c r="O300" s="81">
        <v>36.371262117646886</v>
      </c>
      <c r="P300" s="81">
        <v>39.904549647347316</v>
      </c>
      <c r="Q300" s="81">
        <v>2.2491802017240339</v>
      </c>
      <c r="R300" s="81">
        <v>0</v>
      </c>
      <c r="S300" s="81">
        <v>4.6357603519999993</v>
      </c>
      <c r="T300" s="82"/>
      <c r="U300" s="81">
        <v>2638491</v>
      </c>
      <c r="V300" s="81">
        <v>1518</v>
      </c>
      <c r="W300" s="81">
        <v>420</v>
      </c>
      <c r="X300" s="81">
        <v>10538</v>
      </c>
      <c r="Y300" s="81">
        <v>14525</v>
      </c>
      <c r="Z300" s="81">
        <v>18472</v>
      </c>
      <c r="AA300" s="81">
        <v>7831</v>
      </c>
      <c r="AB300" s="81">
        <v>36968</v>
      </c>
      <c r="AC300" s="81">
        <v>0</v>
      </c>
      <c r="AD300" s="81">
        <v>4.6357603519999993</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15.789</v>
      </c>
      <c r="BI300" s="81">
        <v>19.640999999999998</v>
      </c>
      <c r="BJ300" s="81">
        <v>0</v>
      </c>
      <c r="BK300" s="81">
        <v>0</v>
      </c>
      <c r="BL300" s="81">
        <v>0</v>
      </c>
      <c r="BM300" s="82"/>
      <c r="BN300" s="81">
        <v>0</v>
      </c>
      <c r="BO300" s="81">
        <v>2</v>
      </c>
      <c r="BP300" s="81">
        <v>3</v>
      </c>
      <c r="BQ300" s="81">
        <v>0</v>
      </c>
      <c r="BR300" s="81">
        <v>0</v>
      </c>
      <c r="BS300" s="81">
        <v>0</v>
      </c>
      <c r="BT300"/>
      <c r="BU300" s="80">
        <v>35.43</v>
      </c>
      <c r="BV300" s="80">
        <v>0</v>
      </c>
      <c r="BW300" s="80">
        <v>0</v>
      </c>
      <c r="BX300" s="80">
        <v>0</v>
      </c>
      <c r="BY300" s="80">
        <v>0</v>
      </c>
      <c r="BZ300" s="80">
        <v>0</v>
      </c>
      <c r="CA300" s="80">
        <v>0</v>
      </c>
      <c r="CB300" s="80">
        <v>0</v>
      </c>
      <c r="CC300" s="80">
        <v>0</v>
      </c>
    </row>
    <row r="301" spans="1:81">
      <c r="A301" s="80" t="s">
        <v>2054</v>
      </c>
      <c r="B301" s="80">
        <v>365</v>
      </c>
      <c r="C301" s="80">
        <v>8</v>
      </c>
      <c r="D301" s="80">
        <v>22</v>
      </c>
      <c r="E301" s="80">
        <v>2011</v>
      </c>
      <c r="F301" s="80" t="s">
        <v>87</v>
      </c>
      <c r="G301" s="80" t="s">
        <v>2046</v>
      </c>
      <c r="H301" s="80" t="s">
        <v>2047</v>
      </c>
      <c r="I301" s="177"/>
      <c r="J301" s="81">
        <v>47.145437482464935</v>
      </c>
      <c r="K301" s="81">
        <v>5.3276877968909853</v>
      </c>
      <c r="L301" s="81">
        <v>16.203595846528057</v>
      </c>
      <c r="M301" s="81">
        <v>59.59042187575384</v>
      </c>
      <c r="N301" s="81">
        <v>74.592141600954065</v>
      </c>
      <c r="O301" s="81">
        <v>35.848424218455854</v>
      </c>
      <c r="P301" s="81">
        <v>37.786421343830149</v>
      </c>
      <c r="Q301" s="81">
        <v>2.5473325058591341</v>
      </c>
      <c r="R301" s="81">
        <v>0</v>
      </c>
      <c r="S301" s="81">
        <v>3.73869733664</v>
      </c>
      <c r="T301" s="82"/>
      <c r="U301" s="81">
        <v>2555101</v>
      </c>
      <c r="V301" s="81">
        <v>1518</v>
      </c>
      <c r="W301" s="81">
        <v>420</v>
      </c>
      <c r="X301" s="81">
        <v>10538</v>
      </c>
      <c r="Y301" s="81">
        <v>14448</v>
      </c>
      <c r="Z301" s="81">
        <v>18602</v>
      </c>
      <c r="AA301" s="81">
        <v>7636</v>
      </c>
      <c r="AB301" s="81">
        <v>36298</v>
      </c>
      <c r="AC301" s="81">
        <v>0</v>
      </c>
      <c r="AD301" s="81">
        <v>3.73869733664</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15.676</v>
      </c>
      <c r="BI301" s="81">
        <v>20.577999999999999</v>
      </c>
      <c r="BJ301" s="81">
        <v>0</v>
      </c>
      <c r="BK301" s="81">
        <v>3.8319999999999999</v>
      </c>
      <c r="BL301" s="81">
        <v>0</v>
      </c>
      <c r="BM301" s="82"/>
      <c r="BN301" s="81">
        <v>0</v>
      </c>
      <c r="BO301" s="81">
        <v>2</v>
      </c>
      <c r="BP301" s="81">
        <v>3</v>
      </c>
      <c r="BQ301" s="81">
        <v>0</v>
      </c>
      <c r="BR301" s="81">
        <v>1</v>
      </c>
      <c r="BS301" s="81">
        <v>0</v>
      </c>
      <c r="BT301"/>
      <c r="BU301" s="80">
        <v>40.085999999999999</v>
      </c>
      <c r="BV301" s="80">
        <v>0</v>
      </c>
      <c r="BW301" s="80">
        <v>0</v>
      </c>
      <c r="BX301" s="80">
        <v>0</v>
      </c>
      <c r="BY301" s="80">
        <v>0</v>
      </c>
      <c r="BZ301" s="80">
        <v>0</v>
      </c>
      <c r="CA301" s="80">
        <v>0</v>
      </c>
      <c r="CB301" s="80">
        <v>0</v>
      </c>
      <c r="CC301" s="80">
        <v>0</v>
      </c>
    </row>
    <row r="302" spans="1:81">
      <c r="A302" s="80" t="s">
        <v>2055</v>
      </c>
      <c r="B302" s="80">
        <v>366</v>
      </c>
      <c r="C302" s="80">
        <v>9</v>
      </c>
      <c r="D302" s="80">
        <v>22</v>
      </c>
      <c r="E302" s="80">
        <v>2012</v>
      </c>
      <c r="F302" s="80" t="s">
        <v>88</v>
      </c>
      <c r="G302" s="80" t="s">
        <v>2046</v>
      </c>
      <c r="H302" s="80" t="s">
        <v>2047</v>
      </c>
      <c r="I302" s="177"/>
      <c r="J302" s="81">
        <v>41.800145896771923</v>
      </c>
      <c r="K302" s="81">
        <v>4.9529696200840654</v>
      </c>
      <c r="L302" s="81">
        <v>16.000241943643935</v>
      </c>
      <c r="M302" s="81">
        <v>59.290129876590903</v>
      </c>
      <c r="N302" s="81">
        <v>79.513049898641441</v>
      </c>
      <c r="O302" s="81">
        <v>35.633244767936738</v>
      </c>
      <c r="P302" s="81">
        <v>37.225060378665503</v>
      </c>
      <c r="Q302" s="81">
        <v>2.730026079616072</v>
      </c>
      <c r="R302" s="81">
        <v>0</v>
      </c>
      <c r="S302" s="81">
        <v>4.2349347388399989</v>
      </c>
      <c r="T302" s="82"/>
      <c r="U302" s="81">
        <v>2631108</v>
      </c>
      <c r="V302" s="81">
        <v>1518</v>
      </c>
      <c r="W302" s="81">
        <v>420</v>
      </c>
      <c r="X302" s="81">
        <v>10538</v>
      </c>
      <c r="Y302" s="81">
        <v>14414</v>
      </c>
      <c r="Z302" s="81">
        <v>18637</v>
      </c>
      <c r="AA302" s="81">
        <v>7480</v>
      </c>
      <c r="AB302" s="81">
        <v>35805</v>
      </c>
      <c r="AC302" s="81">
        <v>0</v>
      </c>
      <c r="AD302" s="81">
        <v>4.2349347388399989</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15.554</v>
      </c>
      <c r="BI302" s="81">
        <v>22.946999999999999</v>
      </c>
      <c r="BJ302" s="81">
        <v>0</v>
      </c>
      <c r="BK302" s="81">
        <v>4.2889999999999997</v>
      </c>
      <c r="BL302" s="81">
        <v>0</v>
      </c>
      <c r="BM302" s="82"/>
      <c r="BN302" s="81">
        <v>0</v>
      </c>
      <c r="BO302" s="81">
        <v>2</v>
      </c>
      <c r="BP302" s="81">
        <v>3</v>
      </c>
      <c r="BQ302" s="81">
        <v>0</v>
      </c>
      <c r="BR302" s="81">
        <v>1</v>
      </c>
      <c r="BS302" s="81">
        <v>0</v>
      </c>
      <c r="BT302"/>
      <c r="BU302" s="80">
        <v>42.79</v>
      </c>
      <c r="BV302" s="80">
        <v>0</v>
      </c>
      <c r="BW302" s="80">
        <v>0</v>
      </c>
      <c r="BX302" s="80">
        <v>0</v>
      </c>
      <c r="BY302" s="80">
        <v>0</v>
      </c>
      <c r="BZ302" s="80">
        <v>0</v>
      </c>
      <c r="CA302" s="80">
        <v>0</v>
      </c>
      <c r="CB302" s="80">
        <v>0</v>
      </c>
      <c r="CC302" s="80">
        <v>0</v>
      </c>
    </row>
    <row r="303" spans="1:81">
      <c r="A303" s="80" t="s">
        <v>2056</v>
      </c>
      <c r="B303" s="80">
        <v>367</v>
      </c>
      <c r="C303" s="80">
        <v>10</v>
      </c>
      <c r="D303" s="80">
        <v>22</v>
      </c>
      <c r="E303" s="80">
        <v>2013</v>
      </c>
      <c r="F303" s="80" t="s">
        <v>89</v>
      </c>
      <c r="G303" s="80" t="s">
        <v>2046</v>
      </c>
      <c r="H303" s="80" t="s">
        <v>2047</v>
      </c>
      <c r="I303" s="177"/>
      <c r="J303" s="81">
        <v>43.341774978639286</v>
      </c>
      <c r="K303" s="81">
        <v>4.494637322419285</v>
      </c>
      <c r="L303" s="81">
        <v>12.671561257082828</v>
      </c>
      <c r="M303" s="81">
        <v>58.502439838139587</v>
      </c>
      <c r="N303" s="81">
        <v>90.018747591044971</v>
      </c>
      <c r="O303" s="81">
        <v>34.231079543599222</v>
      </c>
      <c r="P303" s="81">
        <v>37.135533672594384</v>
      </c>
      <c r="Q303" s="81">
        <v>2.7440570370725088</v>
      </c>
      <c r="R303" s="81">
        <v>0</v>
      </c>
      <c r="S303" s="81">
        <v>5.0640780770400013</v>
      </c>
      <c r="T303" s="82"/>
      <c r="U303" s="81">
        <v>2596265</v>
      </c>
      <c r="V303" s="81">
        <v>1518</v>
      </c>
      <c r="W303" s="81">
        <v>420</v>
      </c>
      <c r="X303" s="81">
        <v>10538</v>
      </c>
      <c r="Y303" s="81">
        <v>14307</v>
      </c>
      <c r="Z303" s="81">
        <v>18703</v>
      </c>
      <c r="AA303" s="81">
        <v>7434</v>
      </c>
      <c r="AB303" s="81">
        <v>35473</v>
      </c>
      <c r="AC303" s="81">
        <v>0</v>
      </c>
      <c r="AD303" s="81">
        <v>5.0640780770400013</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15.128</v>
      </c>
      <c r="BI303" s="81">
        <v>20.2</v>
      </c>
      <c r="BJ303" s="81">
        <v>0</v>
      </c>
      <c r="BK303" s="81">
        <v>4.3929999999999998</v>
      </c>
      <c r="BL303" s="81">
        <v>0</v>
      </c>
      <c r="BM303" s="82"/>
      <c r="BN303" s="81">
        <v>0</v>
      </c>
      <c r="BO303" s="81">
        <v>2</v>
      </c>
      <c r="BP303" s="81">
        <v>3</v>
      </c>
      <c r="BQ303" s="81">
        <v>0</v>
      </c>
      <c r="BR303" s="81">
        <v>1</v>
      </c>
      <c r="BS303" s="81">
        <v>0</v>
      </c>
      <c r="BT303"/>
      <c r="BU303" s="80">
        <v>39.720999999999997</v>
      </c>
      <c r="BV303" s="80">
        <v>0</v>
      </c>
      <c r="BW303" s="80">
        <v>0</v>
      </c>
      <c r="BX303" s="80">
        <v>0</v>
      </c>
      <c r="BY303" s="80">
        <v>0</v>
      </c>
      <c r="BZ303" s="80">
        <v>0</v>
      </c>
      <c r="CA303" s="80">
        <v>0</v>
      </c>
      <c r="CB303" s="80">
        <v>0</v>
      </c>
      <c r="CC303" s="80">
        <v>0</v>
      </c>
    </row>
    <row r="304" spans="1:81">
      <c r="A304" s="80" t="s">
        <v>2057</v>
      </c>
      <c r="B304" s="80">
        <v>368</v>
      </c>
      <c r="C304" s="80">
        <v>11</v>
      </c>
      <c r="D304" s="80">
        <v>22</v>
      </c>
      <c r="E304" s="80">
        <v>2014</v>
      </c>
      <c r="F304" s="80" t="s">
        <v>90</v>
      </c>
      <c r="G304" s="80" t="s">
        <v>2046</v>
      </c>
      <c r="H304" s="80" t="s">
        <v>2047</v>
      </c>
      <c r="I304" s="177"/>
      <c r="J304" s="81">
        <v>32.93454224994565</v>
      </c>
      <c r="K304" s="81">
        <v>4.3004828658517509</v>
      </c>
      <c r="L304" s="81">
        <v>22.688955585539386</v>
      </c>
      <c r="M304" s="81">
        <v>53.617916033172015</v>
      </c>
      <c r="N304" s="81">
        <v>72.986478234971642</v>
      </c>
      <c r="O304" s="81">
        <v>32.722325800642345</v>
      </c>
      <c r="P304" s="81">
        <v>36.560412949776527</v>
      </c>
      <c r="Q304" s="81">
        <v>2.5833684330550657</v>
      </c>
      <c r="R304" s="81">
        <v>0</v>
      </c>
      <c r="S304" s="81">
        <v>4.8912361327999996</v>
      </c>
      <c r="T304" s="82"/>
      <c r="U304" s="81">
        <v>2596921</v>
      </c>
      <c r="V304" s="81">
        <v>1360</v>
      </c>
      <c r="W304" s="81">
        <v>465</v>
      </c>
      <c r="X304" s="81">
        <v>9889</v>
      </c>
      <c r="Y304" s="81">
        <v>14321</v>
      </c>
      <c r="Z304" s="81">
        <v>18830</v>
      </c>
      <c r="AA304" s="81">
        <v>7281</v>
      </c>
      <c r="AB304" s="81">
        <v>34807</v>
      </c>
      <c r="AC304" s="81">
        <v>0</v>
      </c>
      <c r="AD304" s="81">
        <v>4.8912361327999996</v>
      </c>
      <c r="AE304" s="82"/>
      <c r="AF304" s="81">
        <v>33753247.980884932</v>
      </c>
      <c r="AG304" s="81">
        <v>3170306.4503333261</v>
      </c>
      <c r="AH304" s="81">
        <v>6018859.2337087095</v>
      </c>
      <c r="AI304" s="81">
        <v>62629488.64980457</v>
      </c>
      <c r="AJ304" s="81">
        <v>70053400.859156162</v>
      </c>
      <c r="AK304" s="81">
        <v>0</v>
      </c>
      <c r="AL304" s="81">
        <v>0</v>
      </c>
      <c r="AM304" s="81">
        <v>4778480.971516625</v>
      </c>
      <c r="AN304" s="81">
        <v>0</v>
      </c>
      <c r="AO304" s="81">
        <v>0</v>
      </c>
      <c r="AP304" s="82"/>
      <c r="AQ304" s="81">
        <v>173</v>
      </c>
      <c r="AR304" s="81">
        <v>13</v>
      </c>
      <c r="AS304" s="81">
        <v>0</v>
      </c>
      <c r="AT304" s="81">
        <v>1</v>
      </c>
      <c r="AU304" s="81">
        <v>0</v>
      </c>
      <c r="AV304" s="81">
        <v>0</v>
      </c>
      <c r="AW304" s="81" t="s">
        <v>564</v>
      </c>
      <c r="AX304" s="82"/>
      <c r="AY304" s="81">
        <v>732.40000000000009</v>
      </c>
      <c r="AZ304" s="81">
        <v>6615</v>
      </c>
      <c r="BA304" s="81">
        <v>0</v>
      </c>
      <c r="BB304" s="81">
        <v>470</v>
      </c>
      <c r="BC304" s="81">
        <v>0</v>
      </c>
      <c r="BD304" s="81">
        <v>0</v>
      </c>
      <c r="BE304" s="81" t="s">
        <v>564</v>
      </c>
      <c r="BF304" s="82"/>
      <c r="BG304" s="81">
        <v>0</v>
      </c>
      <c r="BH304" s="81">
        <v>15.259</v>
      </c>
      <c r="BI304" s="81">
        <v>18.754999999999999</v>
      </c>
      <c r="BJ304" s="81">
        <v>0</v>
      </c>
      <c r="BK304" s="81">
        <v>4.3369999999999997</v>
      </c>
      <c r="BL304" s="81">
        <v>0</v>
      </c>
      <c r="BM304" s="82"/>
      <c r="BN304" s="81">
        <v>0</v>
      </c>
      <c r="BO304" s="81">
        <v>2</v>
      </c>
      <c r="BP304" s="81">
        <v>3</v>
      </c>
      <c r="BQ304" s="81">
        <v>0</v>
      </c>
      <c r="BR304" s="81">
        <v>1</v>
      </c>
      <c r="BS304" s="81">
        <v>0</v>
      </c>
      <c r="BT304"/>
      <c r="BU304" s="80">
        <v>38.350999999999999</v>
      </c>
      <c r="BV304" s="80">
        <v>0</v>
      </c>
      <c r="BW304" s="80">
        <v>0</v>
      </c>
      <c r="BX304" s="80">
        <v>0</v>
      </c>
      <c r="BY304" s="80">
        <v>0</v>
      </c>
      <c r="BZ304" s="80">
        <v>0</v>
      </c>
      <c r="CA304" s="80">
        <v>0</v>
      </c>
      <c r="CB304" s="80">
        <v>0</v>
      </c>
      <c r="CC304" s="80">
        <v>0</v>
      </c>
    </row>
    <row r="305" spans="1:81">
      <c r="A305" s="80" t="s">
        <v>2058</v>
      </c>
      <c r="B305" s="80">
        <v>369</v>
      </c>
      <c r="C305" s="80">
        <v>12</v>
      </c>
      <c r="D305" s="80">
        <v>22</v>
      </c>
      <c r="E305" s="80">
        <v>2015</v>
      </c>
      <c r="F305" s="80" t="s">
        <v>91</v>
      </c>
      <c r="G305" s="80" t="s">
        <v>2046</v>
      </c>
      <c r="H305" s="80" t="s">
        <v>2047</v>
      </c>
      <c r="I305" s="177"/>
      <c r="J305" s="81">
        <v>27.312155803442295</v>
      </c>
      <c r="K305" s="81">
        <v>4.0558556359180384</v>
      </c>
      <c r="L305" s="81">
        <v>24.290574832455111</v>
      </c>
      <c r="M305" s="81">
        <v>50.920704345613771</v>
      </c>
      <c r="N305" s="81">
        <v>70.131221856694637</v>
      </c>
      <c r="O305" s="81">
        <v>32.244828082569775</v>
      </c>
      <c r="P305" s="81">
        <v>36.001219678376494</v>
      </c>
      <c r="Q305" s="81">
        <v>2.47972766662269</v>
      </c>
      <c r="R305" s="81">
        <v>0</v>
      </c>
      <c r="S305" s="81">
        <v>5.2680785056400001</v>
      </c>
      <c r="T305" s="82"/>
      <c r="U305" s="81">
        <v>2119551</v>
      </c>
      <c r="V305" s="81">
        <v>1360</v>
      </c>
      <c r="W305" s="81">
        <v>465</v>
      </c>
      <c r="X305" s="81">
        <v>9889</v>
      </c>
      <c r="Y305" s="81">
        <v>14217</v>
      </c>
      <c r="Z305" s="81">
        <v>18734</v>
      </c>
      <c r="AA305" s="81">
        <v>7164</v>
      </c>
      <c r="AB305" s="81">
        <v>34129</v>
      </c>
      <c r="AC305" s="81">
        <v>0</v>
      </c>
      <c r="AD305" s="81">
        <v>5.2680785056400001</v>
      </c>
      <c r="AE305" s="82"/>
      <c r="AF305" s="81">
        <v>29734118.306869484</v>
      </c>
      <c r="AG305" s="81">
        <v>2852284.269463832</v>
      </c>
      <c r="AH305" s="81">
        <v>6138338.3571136799</v>
      </c>
      <c r="AI305" s="81">
        <v>63193643.867281474</v>
      </c>
      <c r="AJ305" s="81">
        <v>75481890.121772185</v>
      </c>
      <c r="AK305" s="81">
        <v>0</v>
      </c>
      <c r="AL305" s="81">
        <v>0</v>
      </c>
      <c r="AM305" s="81">
        <v>4677236.2842295682</v>
      </c>
      <c r="AN305" s="81">
        <v>0</v>
      </c>
      <c r="AO305" s="81">
        <v>0</v>
      </c>
      <c r="AP305" s="82"/>
      <c r="AQ305" s="81">
        <v>198</v>
      </c>
      <c r="AR305" s="81">
        <v>19</v>
      </c>
      <c r="AS305" s="81">
        <v>0</v>
      </c>
      <c r="AT305" s="81">
        <v>2</v>
      </c>
      <c r="AU305" s="81">
        <v>0</v>
      </c>
      <c r="AV305" s="81">
        <v>0</v>
      </c>
      <c r="AW305" s="81" t="s">
        <v>564</v>
      </c>
      <c r="AX305" s="82"/>
      <c r="AY305" s="81">
        <v>860</v>
      </c>
      <c r="AZ305" s="81">
        <v>10614</v>
      </c>
      <c r="BA305" s="81">
        <v>0</v>
      </c>
      <c r="BB305" s="81">
        <v>7278</v>
      </c>
      <c r="BC305" s="81">
        <v>0</v>
      </c>
      <c r="BD305" s="81">
        <v>0</v>
      </c>
      <c r="BE305" s="81" t="s">
        <v>564</v>
      </c>
      <c r="BF305" s="82"/>
      <c r="BG305" s="81">
        <v>0</v>
      </c>
      <c r="BH305" s="81">
        <v>15.615</v>
      </c>
      <c r="BI305" s="81">
        <v>10.606</v>
      </c>
      <c r="BJ305" s="81">
        <v>0</v>
      </c>
      <c r="BK305" s="81">
        <v>4.2130000000000001</v>
      </c>
      <c r="BL305" s="81">
        <v>0</v>
      </c>
      <c r="BM305" s="82"/>
      <c r="BN305" s="81">
        <v>0</v>
      </c>
      <c r="BO305" s="81">
        <v>2</v>
      </c>
      <c r="BP305" s="81">
        <v>2</v>
      </c>
      <c r="BQ305" s="81">
        <v>0</v>
      </c>
      <c r="BR305" s="81">
        <v>1</v>
      </c>
      <c r="BS305" s="81">
        <v>0</v>
      </c>
      <c r="BT305"/>
      <c r="BU305" s="80">
        <v>30.434000000000001</v>
      </c>
      <c r="BV305" s="80">
        <v>0</v>
      </c>
      <c r="BW305" s="80">
        <v>0</v>
      </c>
      <c r="BX305" s="80">
        <v>0</v>
      </c>
      <c r="BY305" s="80">
        <v>0</v>
      </c>
      <c r="BZ305" s="80">
        <v>0</v>
      </c>
      <c r="CA305" s="80">
        <v>0</v>
      </c>
      <c r="CB305" s="80">
        <v>0</v>
      </c>
      <c r="CC305" s="80">
        <v>0</v>
      </c>
    </row>
    <row r="306" spans="1:81">
      <c r="A306" s="80" t="s">
        <v>2059</v>
      </c>
      <c r="B306" s="80">
        <v>370</v>
      </c>
      <c r="C306" s="80">
        <v>13</v>
      </c>
      <c r="D306" s="80">
        <v>22</v>
      </c>
      <c r="E306" s="80">
        <v>2016</v>
      </c>
      <c r="F306" s="80" t="s">
        <v>92</v>
      </c>
      <c r="G306" s="80" t="s">
        <v>2046</v>
      </c>
      <c r="H306" s="80" t="s">
        <v>2047</v>
      </c>
      <c r="I306" s="177"/>
      <c r="J306" s="81">
        <v>41.131900834160824</v>
      </c>
      <c r="K306" s="81">
        <v>4.3111889862428123</v>
      </c>
      <c r="L306" s="81">
        <v>23.016910417705592</v>
      </c>
      <c r="M306" s="81">
        <v>44.261376765354349</v>
      </c>
      <c r="N306" s="81">
        <v>71.350861037412841</v>
      </c>
      <c r="O306" s="81">
        <v>31.594820390176295</v>
      </c>
      <c r="P306" s="81">
        <v>36.537588944136608</v>
      </c>
      <c r="Q306" s="81">
        <v>2.3665260931580101</v>
      </c>
      <c r="R306" s="81">
        <v>0</v>
      </c>
      <c r="S306" s="81">
        <v>4.9923396190799991</v>
      </c>
      <c r="T306" s="82"/>
      <c r="U306" s="81">
        <v>2517865</v>
      </c>
      <c r="V306" s="81">
        <v>1360</v>
      </c>
      <c r="W306" s="81">
        <v>465</v>
      </c>
      <c r="X306" s="81">
        <v>9889</v>
      </c>
      <c r="Y306" s="81">
        <v>14215</v>
      </c>
      <c r="Z306" s="81">
        <v>18582</v>
      </c>
      <c r="AA306" s="81">
        <v>7520</v>
      </c>
      <c r="AB306" s="81">
        <v>33505</v>
      </c>
      <c r="AC306" s="81">
        <v>0</v>
      </c>
      <c r="AD306" s="81">
        <v>4.9923396190799991</v>
      </c>
      <c r="AE306" s="82"/>
      <c r="AF306" s="81">
        <v>51544542.350222878</v>
      </c>
      <c r="AG306" s="81">
        <v>2999588.1509083579</v>
      </c>
      <c r="AH306" s="81">
        <v>4143166.2813245989</v>
      </c>
      <c r="AI306" s="81">
        <v>61140660.732102454</v>
      </c>
      <c r="AJ306" s="81">
        <v>79275095.049109742</v>
      </c>
      <c r="AK306" s="81">
        <v>0</v>
      </c>
      <c r="AL306" s="81">
        <v>0</v>
      </c>
      <c r="AM306" s="81">
        <v>4595287.0174839273</v>
      </c>
      <c r="AN306" s="81">
        <v>0</v>
      </c>
      <c r="AO306" s="81">
        <v>0</v>
      </c>
      <c r="AP306" s="82"/>
      <c r="AQ306" s="81">
        <v>221</v>
      </c>
      <c r="AR306" s="81">
        <v>65</v>
      </c>
      <c r="AS306" s="81">
        <v>0</v>
      </c>
      <c r="AT306" s="81">
        <v>2</v>
      </c>
      <c r="AU306" s="81">
        <v>0</v>
      </c>
      <c r="AV306" s="81">
        <v>0</v>
      </c>
      <c r="AW306" s="81" t="s">
        <v>564</v>
      </c>
      <c r="AX306" s="82"/>
      <c r="AY306" s="81">
        <v>1001.3</v>
      </c>
      <c r="AZ306" s="81">
        <v>14878.5</v>
      </c>
      <c r="BA306" s="81">
        <v>0</v>
      </c>
      <c r="BB306" s="81">
        <v>7278</v>
      </c>
      <c r="BC306" s="81">
        <v>0</v>
      </c>
      <c r="BD306" s="81">
        <v>0</v>
      </c>
      <c r="BE306" s="81" t="s">
        <v>564</v>
      </c>
      <c r="BF306" s="82"/>
      <c r="BG306" s="81">
        <v>0</v>
      </c>
      <c r="BH306" s="81">
        <v>15.571999999999999</v>
      </c>
      <c r="BI306" s="81">
        <v>18.957000000000001</v>
      </c>
      <c r="BJ306" s="81">
        <v>0</v>
      </c>
      <c r="BK306" s="81">
        <v>3.8220000000000001</v>
      </c>
      <c r="BL306" s="81">
        <v>0</v>
      </c>
      <c r="BM306" s="82"/>
      <c r="BN306" s="81">
        <v>0</v>
      </c>
      <c r="BO306" s="81">
        <v>2</v>
      </c>
      <c r="BP306" s="81">
        <v>3</v>
      </c>
      <c r="BQ306" s="81">
        <v>0</v>
      </c>
      <c r="BR306" s="81">
        <v>1</v>
      </c>
      <c r="BS306" s="81">
        <v>0</v>
      </c>
      <c r="BT306"/>
      <c r="BU306" s="80">
        <v>38.350999999999999</v>
      </c>
      <c r="BV306" s="80">
        <v>0</v>
      </c>
      <c r="BW306" s="80">
        <v>0</v>
      </c>
      <c r="BX306" s="80">
        <v>0</v>
      </c>
      <c r="BY306" s="80">
        <v>0</v>
      </c>
      <c r="BZ306" s="80">
        <v>0</v>
      </c>
      <c r="CA306" s="80">
        <v>0</v>
      </c>
      <c r="CB306" s="80">
        <v>0</v>
      </c>
      <c r="CC306" s="80">
        <v>0</v>
      </c>
    </row>
    <row r="307" spans="1:81">
      <c r="A307" s="80" t="s">
        <v>2060</v>
      </c>
      <c r="B307" s="80">
        <v>371</v>
      </c>
      <c r="C307" s="80">
        <v>14</v>
      </c>
      <c r="D307" s="80">
        <v>22</v>
      </c>
      <c r="E307" s="80">
        <v>2017</v>
      </c>
      <c r="F307" s="80" t="s">
        <v>71</v>
      </c>
      <c r="G307" s="80" t="s">
        <v>2046</v>
      </c>
      <c r="H307" s="80" t="s">
        <v>2047</v>
      </c>
      <c r="I307" s="177"/>
      <c r="J307" s="81">
        <v>34.594056694200333</v>
      </c>
      <c r="K307" s="81">
        <v>4.1830581989626312</v>
      </c>
      <c r="L307" s="81">
        <v>22.231112183934741</v>
      </c>
      <c r="M307" s="81">
        <v>39.814675841373351</v>
      </c>
      <c r="N307" s="81">
        <v>76.387633495746755</v>
      </c>
      <c r="O307" s="81">
        <v>30.868527282790389</v>
      </c>
      <c r="P307" s="81">
        <v>35.717127238074376</v>
      </c>
      <c r="Q307" s="81">
        <v>2.2427887351647717</v>
      </c>
      <c r="R307" s="81">
        <v>0</v>
      </c>
      <c r="S307" s="81">
        <v>4.8419801430000007</v>
      </c>
      <c r="T307" s="82"/>
      <c r="U307" s="81">
        <v>2623352</v>
      </c>
      <c r="V307" s="81">
        <v>1360</v>
      </c>
      <c r="W307" s="81">
        <v>465</v>
      </c>
      <c r="X307" s="81">
        <v>9889</v>
      </c>
      <c r="Y307" s="81">
        <v>14155</v>
      </c>
      <c r="Z307" s="81">
        <v>18456</v>
      </c>
      <c r="AA307" s="81">
        <v>7398</v>
      </c>
      <c r="AB307" s="81">
        <v>32837</v>
      </c>
      <c r="AC307" s="81">
        <v>0</v>
      </c>
      <c r="AD307" s="81">
        <v>4.8419801430000007</v>
      </c>
      <c r="AE307" s="82"/>
      <c r="AF307" s="81">
        <v>44272600.477653138</v>
      </c>
      <c r="AG307" s="81">
        <v>2871949.4193349429</v>
      </c>
      <c r="AH307" s="81">
        <v>4807527.1165907225</v>
      </c>
      <c r="AI307" s="81">
        <v>58266380.592542097</v>
      </c>
      <c r="AJ307" s="81">
        <v>78955551.311935723</v>
      </c>
      <c r="AK307" s="81">
        <v>0</v>
      </c>
      <c r="AL307" s="81">
        <v>0</v>
      </c>
      <c r="AM307" s="81">
        <v>4510716.3099945653</v>
      </c>
      <c r="AN307" s="81">
        <v>0</v>
      </c>
      <c r="AO307" s="81">
        <v>0</v>
      </c>
      <c r="AP307" s="82"/>
      <c r="AQ307" s="81">
        <v>236</v>
      </c>
      <c r="AR307" s="81">
        <v>68</v>
      </c>
      <c r="AS307" s="81">
        <v>1</v>
      </c>
      <c r="AT307" s="81">
        <v>2</v>
      </c>
      <c r="AU307" s="81">
        <v>0</v>
      </c>
      <c r="AV307" s="81">
        <v>1</v>
      </c>
      <c r="AW307" s="81" t="s">
        <v>564</v>
      </c>
      <c r="AX307" s="82"/>
      <c r="AY307" s="81">
        <v>1104</v>
      </c>
      <c r="AZ307" s="81">
        <v>16433.2</v>
      </c>
      <c r="BA307" s="81">
        <v>19.5</v>
      </c>
      <c r="BB307" s="81">
        <v>7278</v>
      </c>
      <c r="BC307" s="81">
        <v>0</v>
      </c>
      <c r="BD307" s="81">
        <v>40</v>
      </c>
      <c r="BE307" s="81" t="s">
        <v>564</v>
      </c>
      <c r="BF307" s="82"/>
      <c r="BG307" s="81">
        <v>0</v>
      </c>
      <c r="BH307" s="81">
        <v>15.327999999999999</v>
      </c>
      <c r="BI307" s="81">
        <v>12.007</v>
      </c>
      <c r="BJ307" s="81">
        <v>0</v>
      </c>
      <c r="BK307" s="81">
        <v>4.3520000000000003</v>
      </c>
      <c r="BL307" s="81">
        <v>0</v>
      </c>
      <c r="BM307" s="82"/>
      <c r="BN307" s="81">
        <v>0</v>
      </c>
      <c r="BO307" s="81">
        <v>2</v>
      </c>
      <c r="BP307" s="81">
        <v>2</v>
      </c>
      <c r="BQ307" s="81">
        <v>0</v>
      </c>
      <c r="BR307" s="81">
        <v>1</v>
      </c>
      <c r="BS307" s="81">
        <v>0</v>
      </c>
      <c r="BT307"/>
      <c r="BU307" s="80">
        <v>31.687000000000001</v>
      </c>
      <c r="BV307" s="80">
        <v>0</v>
      </c>
      <c r="BW307" s="80">
        <v>0</v>
      </c>
      <c r="BX307" s="80">
        <v>0</v>
      </c>
      <c r="BY307" s="80">
        <v>0</v>
      </c>
      <c r="BZ307" s="80">
        <v>0</v>
      </c>
      <c r="CA307" s="80">
        <v>0</v>
      </c>
      <c r="CB307" s="80">
        <v>0</v>
      </c>
      <c r="CC307" s="80">
        <v>0</v>
      </c>
    </row>
    <row r="308" spans="1:81">
      <c r="A308" s="80" t="s">
        <v>2061</v>
      </c>
      <c r="B308" s="80">
        <v>372</v>
      </c>
      <c r="C308" s="80">
        <v>15</v>
      </c>
      <c r="D308" s="80">
        <v>22</v>
      </c>
      <c r="E308" s="80">
        <v>2018</v>
      </c>
      <c r="F308" s="80" t="s">
        <v>93</v>
      </c>
      <c r="G308" s="80" t="s">
        <v>2046</v>
      </c>
      <c r="H308" s="80" t="s">
        <v>2047</v>
      </c>
      <c r="I308" s="177"/>
      <c r="J308" s="81">
        <v>41.465947051090723</v>
      </c>
      <c r="K308" s="81">
        <v>3.9555286549068041</v>
      </c>
      <c r="L308" s="81">
        <v>20.374408041214107</v>
      </c>
      <c r="M308" s="81">
        <v>41.717157955274523</v>
      </c>
      <c r="N308" s="81">
        <v>64.858173991124232</v>
      </c>
      <c r="O308" s="81">
        <v>30.106410317218813</v>
      </c>
      <c r="P308" s="81">
        <v>34.86448241832624</v>
      </c>
      <c r="Q308" s="81">
        <v>2.0418360523236503</v>
      </c>
      <c r="R308" s="81">
        <v>0</v>
      </c>
      <c r="S308" s="81">
        <v>3.9009002604000007</v>
      </c>
      <c r="T308" s="82"/>
      <c r="U308" s="81">
        <v>2833734</v>
      </c>
      <c r="V308" s="81">
        <v>1360</v>
      </c>
      <c r="W308" s="81">
        <v>465</v>
      </c>
      <c r="X308" s="81">
        <v>9889</v>
      </c>
      <c r="Y308" s="81">
        <v>14104</v>
      </c>
      <c r="Z308" s="81">
        <v>18345</v>
      </c>
      <c r="AA308" s="81">
        <v>7294</v>
      </c>
      <c r="AB308" s="81">
        <v>32216</v>
      </c>
      <c r="AC308" s="81">
        <v>0</v>
      </c>
      <c r="AD308" s="81">
        <v>3.9009002604000012</v>
      </c>
      <c r="AE308" s="82"/>
      <c r="AF308" s="81">
        <v>52217923.64039699</v>
      </c>
      <c r="AG308" s="81">
        <v>2687194.4077895358</v>
      </c>
      <c r="AH308" s="81">
        <v>4632871.9821236739</v>
      </c>
      <c r="AI308" s="81">
        <v>58843166.016311847</v>
      </c>
      <c r="AJ308" s="81">
        <v>71130806.851007283</v>
      </c>
      <c r="AK308" s="81">
        <v>0</v>
      </c>
      <c r="AL308" s="81">
        <v>0</v>
      </c>
      <c r="AM308" s="81">
        <v>4434568.1826864798</v>
      </c>
      <c r="AN308" s="81">
        <v>0</v>
      </c>
      <c r="AO308" s="81">
        <v>0</v>
      </c>
      <c r="AP308" s="82"/>
      <c r="AQ308" s="81">
        <v>249</v>
      </c>
      <c r="AR308" s="81">
        <v>69</v>
      </c>
      <c r="AS308" s="81">
        <v>1</v>
      </c>
      <c r="AT308" s="81">
        <v>2</v>
      </c>
      <c r="AU308" s="81">
        <v>0</v>
      </c>
      <c r="AV308" s="81">
        <v>1</v>
      </c>
      <c r="AW308" s="81" t="s">
        <v>564</v>
      </c>
      <c r="AX308" s="82"/>
      <c r="AY308" s="81">
        <v>1182.5999999999999</v>
      </c>
      <c r="AZ308" s="81">
        <v>18323</v>
      </c>
      <c r="BA308" s="81">
        <v>20</v>
      </c>
      <c r="BB308" s="81">
        <v>7278</v>
      </c>
      <c r="BC308" s="81">
        <v>0</v>
      </c>
      <c r="BD308" s="81">
        <v>40</v>
      </c>
      <c r="BE308" s="81" t="s">
        <v>564</v>
      </c>
      <c r="BF308" s="82"/>
      <c r="BG308" s="81">
        <v>0</v>
      </c>
      <c r="BH308" s="81">
        <v>14.683999999999999</v>
      </c>
      <c r="BI308" s="81">
        <v>19.748999999999999</v>
      </c>
      <c r="BJ308" s="81">
        <v>0</v>
      </c>
      <c r="BK308" s="81">
        <v>4.0609999999999999</v>
      </c>
      <c r="BL308" s="81">
        <v>0</v>
      </c>
      <c r="BM308" s="82"/>
      <c r="BN308" s="81">
        <v>0</v>
      </c>
      <c r="BO308" s="81">
        <v>2</v>
      </c>
      <c r="BP308" s="81">
        <v>3</v>
      </c>
      <c r="BQ308" s="81">
        <v>0</v>
      </c>
      <c r="BR308" s="81">
        <v>1</v>
      </c>
      <c r="BS308" s="81">
        <v>0</v>
      </c>
      <c r="BT308"/>
      <c r="BU308" s="80">
        <v>38.494</v>
      </c>
      <c r="BV308" s="80">
        <v>0</v>
      </c>
      <c r="BW308" s="80">
        <v>0</v>
      </c>
      <c r="BX308" s="80">
        <v>0</v>
      </c>
      <c r="BY308" s="80">
        <v>0</v>
      </c>
      <c r="BZ308" s="80">
        <v>0</v>
      </c>
      <c r="CA308" s="80">
        <v>0</v>
      </c>
      <c r="CB308" s="80">
        <v>0</v>
      </c>
      <c r="CC308" s="80">
        <v>0</v>
      </c>
    </row>
    <row r="309" spans="1:81">
      <c r="A309" s="80" t="s">
        <v>2062</v>
      </c>
      <c r="B309" s="80">
        <v>373</v>
      </c>
      <c r="C309" s="80">
        <v>16</v>
      </c>
      <c r="D309" s="80">
        <v>22</v>
      </c>
      <c r="E309" s="80">
        <v>2019</v>
      </c>
      <c r="F309" s="80" t="s">
        <v>73</v>
      </c>
      <c r="G309" s="80" t="s">
        <v>2046</v>
      </c>
      <c r="H309" s="80" t="s">
        <v>2047</v>
      </c>
      <c r="I309" s="177"/>
      <c r="J309" s="81">
        <v>38.959592916051122</v>
      </c>
      <c r="K309" s="81">
        <v>3.7069185872123409</v>
      </c>
      <c r="L309" s="81">
        <v>20.563075305927722</v>
      </c>
      <c r="M309" s="81">
        <v>39.425076209532499</v>
      </c>
      <c r="N309" s="81">
        <v>60.667197623424052</v>
      </c>
      <c r="O309" s="81">
        <v>28.896198034639578</v>
      </c>
      <c r="P309" s="81">
        <v>32.531605434525588</v>
      </c>
      <c r="Q309" s="81">
        <v>1.9422841627569172</v>
      </c>
      <c r="R309" s="81">
        <v>0</v>
      </c>
      <c r="S309" s="81">
        <v>4.6832894262000009</v>
      </c>
      <c r="T309" s="82"/>
      <c r="U309" s="81">
        <v>2808063</v>
      </c>
      <c r="V309" s="81">
        <v>1360</v>
      </c>
      <c r="W309" s="81">
        <v>465</v>
      </c>
      <c r="X309" s="81">
        <v>9889</v>
      </c>
      <c r="Y309" s="81">
        <v>14016</v>
      </c>
      <c r="Z309" s="81">
        <v>18091</v>
      </c>
      <c r="AA309" s="81">
        <v>6755</v>
      </c>
      <c r="AB309" s="81">
        <v>31475</v>
      </c>
      <c r="AC309" s="81">
        <v>0</v>
      </c>
      <c r="AD309" s="81">
        <v>4.6832894262000009</v>
      </c>
      <c r="AE309" s="82"/>
      <c r="AF309" s="81">
        <v>52387308.567363463</v>
      </c>
      <c r="AG309" s="81">
        <v>2585428.1158670089</v>
      </c>
      <c r="AH309" s="81">
        <v>4824097.0281778444</v>
      </c>
      <c r="AI309" s="81">
        <v>56940535.053149723</v>
      </c>
      <c r="AJ309" s="81">
        <v>67292105.061622217</v>
      </c>
      <c r="AK309" s="81">
        <v>0</v>
      </c>
      <c r="AL309" s="81">
        <v>0</v>
      </c>
      <c r="AM309" s="81">
        <v>4286658.0563268587</v>
      </c>
      <c r="AN309" s="81">
        <v>0</v>
      </c>
      <c r="AO309" s="81">
        <v>0</v>
      </c>
      <c r="AP309" s="82"/>
      <c r="AQ309" s="81">
        <v>264</v>
      </c>
      <c r="AR309" s="81">
        <v>72</v>
      </c>
      <c r="AS309" s="81">
        <v>1</v>
      </c>
      <c r="AT309" s="81">
        <v>2</v>
      </c>
      <c r="AU309" s="81">
        <v>0</v>
      </c>
      <c r="AV309" s="81">
        <v>1</v>
      </c>
      <c r="AW309" s="81" t="s">
        <v>564</v>
      </c>
      <c r="AX309" s="82"/>
      <c r="AY309" s="81">
        <v>1260.8</v>
      </c>
      <c r="AZ309" s="81">
        <v>18471.7</v>
      </c>
      <c r="BA309" s="81">
        <v>19.5</v>
      </c>
      <c r="BB309" s="81">
        <v>7278</v>
      </c>
      <c r="BC309" s="81">
        <v>0</v>
      </c>
      <c r="BD309" s="81">
        <v>40</v>
      </c>
      <c r="BE309" s="81" t="s">
        <v>564</v>
      </c>
      <c r="BF309" s="82"/>
      <c r="BG309" s="81">
        <v>0</v>
      </c>
      <c r="BH309" s="81">
        <v>13.616</v>
      </c>
      <c r="BI309" s="81">
        <v>18.806999999999999</v>
      </c>
      <c r="BJ309" s="81">
        <v>0</v>
      </c>
      <c r="BK309" s="81">
        <v>4.0449999999999999</v>
      </c>
      <c r="BL309" s="81">
        <v>0</v>
      </c>
      <c r="BM309" s="82"/>
      <c r="BN309" s="81">
        <v>0</v>
      </c>
      <c r="BO309" s="81">
        <v>2</v>
      </c>
      <c r="BP309" s="81">
        <v>3</v>
      </c>
      <c r="BQ309" s="81">
        <v>0</v>
      </c>
      <c r="BR309" s="81">
        <v>1</v>
      </c>
      <c r="BS309" s="81">
        <v>0</v>
      </c>
      <c r="BT309"/>
      <c r="BU309" s="80">
        <v>36.468000000000004</v>
      </c>
      <c r="BV309" s="80">
        <v>0</v>
      </c>
      <c r="BW309" s="80">
        <v>0</v>
      </c>
      <c r="BX309" s="80">
        <v>0</v>
      </c>
      <c r="BY309" s="80">
        <v>0</v>
      </c>
      <c r="BZ309" s="80">
        <v>0</v>
      </c>
      <c r="CA309" s="80">
        <v>0</v>
      </c>
      <c r="CB309" s="80">
        <v>0</v>
      </c>
      <c r="CC309" s="80">
        <v>0</v>
      </c>
    </row>
    <row r="310" spans="1:81">
      <c r="A310" s="80" t="s">
        <v>2063</v>
      </c>
      <c r="B310" s="80">
        <v>374</v>
      </c>
      <c r="C310" s="80">
        <v>17</v>
      </c>
      <c r="D310" s="80">
        <v>22</v>
      </c>
      <c r="E310" s="80">
        <v>2020</v>
      </c>
      <c r="F310" s="80" t="s">
        <v>218</v>
      </c>
      <c r="G310" s="80" t="s">
        <v>2046</v>
      </c>
      <c r="H310" s="80" t="s">
        <v>2047</v>
      </c>
      <c r="I310" s="177"/>
      <c r="J310" s="81">
        <v>35.870243125461897</v>
      </c>
      <c r="K310" s="81">
        <v>3.7010855051249592</v>
      </c>
      <c r="L310" s="81">
        <v>20.864315074577565</v>
      </c>
      <c r="M310" s="81">
        <v>33.338923236095638</v>
      </c>
      <c r="N310" s="81">
        <v>56.843285160786202</v>
      </c>
      <c r="O310" s="81">
        <v>25.304563429224668</v>
      </c>
      <c r="P310" s="81">
        <v>31.675259750782551</v>
      </c>
      <c r="Q310" s="81">
        <v>1.8198393113550406</v>
      </c>
      <c r="R310" s="81">
        <v>0</v>
      </c>
      <c r="S310" s="81">
        <v>5.7294367700000004</v>
      </c>
      <c r="T310" s="82"/>
      <c r="U310" s="81">
        <v>2722541</v>
      </c>
      <c r="V310" s="81">
        <v>1169</v>
      </c>
      <c r="W310" s="81">
        <v>565</v>
      </c>
      <c r="X310" s="81">
        <v>8917</v>
      </c>
      <c r="Y310" s="81">
        <v>13960</v>
      </c>
      <c r="Z310" s="81">
        <v>18082</v>
      </c>
      <c r="AA310" s="81">
        <v>7146</v>
      </c>
      <c r="AB310" s="81">
        <v>30864</v>
      </c>
      <c r="AC310" s="81">
        <v>0</v>
      </c>
      <c r="AD310" s="81">
        <v>5.7294367700000004</v>
      </c>
      <c r="AE310" s="82"/>
      <c r="AF310" s="81">
        <v>47922885.054841049</v>
      </c>
      <c r="AG310" s="81">
        <v>2632558.2679465418</v>
      </c>
      <c r="AH310" s="81">
        <v>5058725.6658422444</v>
      </c>
      <c r="AI310" s="81">
        <v>51275324.481453478</v>
      </c>
      <c r="AJ310" s="81">
        <v>64714978.341139957</v>
      </c>
      <c r="AK310" s="81"/>
      <c r="AL310" s="81"/>
      <c r="AM310" s="81">
        <v>4028094.9061920107</v>
      </c>
      <c r="AN310" s="81"/>
      <c r="AO310" s="81"/>
      <c r="AP310" s="82"/>
      <c r="AQ310" s="81">
        <v>276</v>
      </c>
      <c r="AR310" s="81">
        <v>87</v>
      </c>
      <c r="AS310" s="81">
        <v>1</v>
      </c>
      <c r="AT310" s="81">
        <v>2</v>
      </c>
      <c r="AU310" s="81">
        <v>0</v>
      </c>
      <c r="AV310" s="81">
        <v>1</v>
      </c>
      <c r="AW310" s="81">
        <v>1</v>
      </c>
      <c r="AX310" s="82"/>
      <c r="AY310" s="81">
        <v>1317.6</v>
      </c>
      <c r="AZ310" s="81">
        <v>19214.2</v>
      </c>
      <c r="BA310" s="81">
        <v>19.5</v>
      </c>
      <c r="BB310" s="81">
        <v>7278</v>
      </c>
      <c r="BC310" s="81">
        <v>0</v>
      </c>
      <c r="BD310" s="81">
        <v>40</v>
      </c>
      <c r="BE310" s="81">
        <v>19.5</v>
      </c>
      <c r="BF310" s="82"/>
      <c r="BG310" s="81">
        <v>0</v>
      </c>
      <c r="BH310" s="81">
        <v>12.387</v>
      </c>
      <c r="BI310" s="81">
        <v>15.945</v>
      </c>
      <c r="BJ310" s="81">
        <v>0</v>
      </c>
      <c r="BK310" s="81">
        <v>4.0380000000000003</v>
      </c>
      <c r="BL310" s="81">
        <v>0</v>
      </c>
      <c r="BM310" s="82"/>
      <c r="BN310" s="81">
        <v>0</v>
      </c>
      <c r="BO310" s="81">
        <v>2</v>
      </c>
      <c r="BP310" s="81">
        <v>3</v>
      </c>
      <c r="BQ310" s="81">
        <v>0</v>
      </c>
      <c r="BR310" s="81">
        <v>1</v>
      </c>
      <c r="BS310" s="81">
        <v>0</v>
      </c>
      <c r="BT310"/>
      <c r="BU310" s="80">
        <v>32.369999999999997</v>
      </c>
      <c r="BV310" s="80">
        <v>0</v>
      </c>
      <c r="BW310" s="80">
        <v>0</v>
      </c>
      <c r="BX310" s="80">
        <v>0</v>
      </c>
      <c r="BY310" s="80">
        <v>0</v>
      </c>
      <c r="BZ310" s="80">
        <v>0</v>
      </c>
      <c r="CA310" s="80">
        <v>0</v>
      </c>
      <c r="CB310" s="80">
        <v>0</v>
      </c>
      <c r="CC310" s="80">
        <v>0</v>
      </c>
    </row>
    <row r="311" spans="1:81">
      <c r="A311" s="80" t="s">
        <v>2064</v>
      </c>
      <c r="B311" s="80">
        <v>374</v>
      </c>
      <c r="C311" s="80">
        <v>18</v>
      </c>
      <c r="D311" s="80">
        <v>22</v>
      </c>
      <c r="E311" s="80">
        <v>2021</v>
      </c>
      <c r="F311" s="80" t="s">
        <v>75</v>
      </c>
      <c r="G311" s="174" t="s">
        <v>2046</v>
      </c>
      <c r="H311" s="80" t="s">
        <v>2047</v>
      </c>
      <c r="I311" s="177"/>
      <c r="J311" s="81">
        <v>38.510132983986097</v>
      </c>
      <c r="K311" s="81">
        <v>3.6210306348595891</v>
      </c>
      <c r="L311" s="81">
        <v>21.819088210638402</v>
      </c>
      <c r="M311" s="81">
        <v>38.519216972672034</v>
      </c>
      <c r="N311" s="81">
        <v>59.534334150018928</v>
      </c>
      <c r="O311" s="81">
        <v>24.206732794851515</v>
      </c>
      <c r="P311" s="81">
        <v>32.167030859671421</v>
      </c>
      <c r="Q311" s="81">
        <v>1.7968064345525687</v>
      </c>
      <c r="R311" s="81">
        <v>0</v>
      </c>
      <c r="S311" s="81">
        <v>5.0978526500000001</v>
      </c>
      <c r="T311" s="82"/>
      <c r="U311" s="81">
        <v>3034015</v>
      </c>
      <c r="V311" s="81">
        <v>1169</v>
      </c>
      <c r="W311" s="81">
        <v>565</v>
      </c>
      <c r="X311" s="81">
        <v>8917</v>
      </c>
      <c r="Y311" s="81">
        <v>13809</v>
      </c>
      <c r="Z311" s="81">
        <v>17811</v>
      </c>
      <c r="AA311" s="81">
        <v>7077</v>
      </c>
      <c r="AB311" s="81">
        <v>30112</v>
      </c>
      <c r="AC311" s="81">
        <v>0</v>
      </c>
      <c r="AD311" s="81">
        <v>5.0978526500000001</v>
      </c>
      <c r="AE311" s="82"/>
      <c r="AF311" s="81">
        <v>52348136.717908911</v>
      </c>
      <c r="AG311" s="81">
        <v>2471785.2710961397</v>
      </c>
      <c r="AH311" s="81">
        <v>4638122.228135692</v>
      </c>
      <c r="AI311" s="81">
        <v>58044227.829297684</v>
      </c>
      <c r="AJ311" s="81">
        <v>69867449.081216097</v>
      </c>
      <c r="AK311" s="81">
        <v>0</v>
      </c>
      <c r="AL311" s="81">
        <v>0</v>
      </c>
      <c r="AM311" s="81">
        <v>3952618.1896685613</v>
      </c>
      <c r="AN311" s="81">
        <v>0</v>
      </c>
      <c r="AO311" s="81">
        <v>0</v>
      </c>
      <c r="AP311" s="82"/>
      <c r="AQ311" s="81">
        <v>287</v>
      </c>
      <c r="AR311" s="81">
        <v>87</v>
      </c>
      <c r="AS311" s="81">
        <v>1</v>
      </c>
      <c r="AT311" s="81">
        <v>2</v>
      </c>
      <c r="AU311" s="81">
        <v>0</v>
      </c>
      <c r="AV311" s="81">
        <v>2</v>
      </c>
      <c r="AW311" s="81"/>
      <c r="AX311" s="82"/>
      <c r="AY311" s="81">
        <v>1401.5</v>
      </c>
      <c r="AZ311" s="81">
        <v>19214.2</v>
      </c>
      <c r="BA311" s="81">
        <v>19.5</v>
      </c>
      <c r="BB311" s="81">
        <v>7278</v>
      </c>
      <c r="BC311" s="81">
        <v>0</v>
      </c>
      <c r="BD311" s="81">
        <v>80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2065</v>
      </c>
      <c r="B312" s="80">
        <v>374</v>
      </c>
      <c r="C312" s="80">
        <v>19</v>
      </c>
      <c r="D312" s="80">
        <v>22</v>
      </c>
      <c r="E312" s="80">
        <v>2022</v>
      </c>
      <c r="F312" s="80" t="s">
        <v>568</v>
      </c>
      <c r="G312" s="174" t="s">
        <v>2046</v>
      </c>
      <c r="H312" s="80" t="s">
        <v>2047</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313</v>
      </c>
      <c r="AR312" s="81">
        <v>87</v>
      </c>
      <c r="AS312" s="81">
        <v>1</v>
      </c>
      <c r="AT312" s="81">
        <v>3</v>
      </c>
      <c r="AU312" s="81">
        <v>0</v>
      </c>
      <c r="AV312" s="81">
        <v>2</v>
      </c>
      <c r="AW312" s="81"/>
      <c r="AX312" s="82"/>
      <c r="AY312" s="81">
        <v>1563.3</v>
      </c>
      <c r="AZ312" s="81">
        <v>19214.2</v>
      </c>
      <c r="BA312" s="81">
        <v>19.5</v>
      </c>
      <c r="BB312" s="81">
        <v>17604</v>
      </c>
      <c r="BC312" s="81">
        <v>0</v>
      </c>
      <c r="BD312" s="81">
        <v>80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2066</v>
      </c>
      <c r="B313" s="80">
        <v>69</v>
      </c>
      <c r="C313" s="80">
        <v>1</v>
      </c>
      <c r="D313" s="80">
        <v>5</v>
      </c>
      <c r="E313" s="80">
        <v>1990</v>
      </c>
      <c r="F313" s="80" t="s">
        <v>562</v>
      </c>
      <c r="G313" s="80" t="s">
        <v>2067</v>
      </c>
      <c r="H313" s="80" t="s">
        <v>2068</v>
      </c>
      <c r="I313" s="177"/>
      <c r="J313" s="81">
        <v>166.26552687827623</v>
      </c>
      <c r="K313" s="81">
        <v>2.536249004998524</v>
      </c>
      <c r="L313" s="81">
        <v>0.81143619544627654</v>
      </c>
      <c r="M313" s="81">
        <v>13.859690735635622</v>
      </c>
      <c r="N313" s="81">
        <v>20.845764791952487</v>
      </c>
      <c r="O313" s="81">
        <v>21.89094095061024</v>
      </c>
      <c r="P313" s="81">
        <v>32.012540657200752</v>
      </c>
      <c r="Q313" s="81">
        <v>1.5487845389393091</v>
      </c>
      <c r="R313" s="81">
        <v>0</v>
      </c>
      <c r="S313" s="81">
        <v>1.7652674185908401</v>
      </c>
      <c r="T313" s="82"/>
      <c r="U313" s="81">
        <v>19792598</v>
      </c>
      <c r="V313" s="81">
        <v>905</v>
      </c>
      <c r="W313" s="81">
        <v>8</v>
      </c>
      <c r="X313" s="81">
        <v>4830</v>
      </c>
      <c r="Y313" s="81">
        <v>6634</v>
      </c>
      <c r="Z313" s="81">
        <v>9004</v>
      </c>
      <c r="AA313" s="81">
        <v>7773</v>
      </c>
      <c r="AB313" s="81">
        <v>25147</v>
      </c>
      <c r="AC313" s="81">
        <v>0</v>
      </c>
      <c r="AD313" s="81">
        <v>1.7652674185908401</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2069</v>
      </c>
      <c r="B314" s="80">
        <v>70</v>
      </c>
      <c r="C314" s="80">
        <v>2</v>
      </c>
      <c r="D314" s="80">
        <v>5</v>
      </c>
      <c r="E314" s="80">
        <v>2005</v>
      </c>
      <c r="F314" s="80" t="s">
        <v>565</v>
      </c>
      <c r="G314" s="80" t="s">
        <v>2067</v>
      </c>
      <c r="H314" s="80" t="s">
        <v>2068</v>
      </c>
      <c r="I314" s="177"/>
      <c r="J314" s="81">
        <v>181.68210084241926</v>
      </c>
      <c r="K314" s="81">
        <v>2.0861574214452077</v>
      </c>
      <c r="L314" s="81">
        <v>1.7185084919373113</v>
      </c>
      <c r="M314" s="81">
        <v>38.04215146300006</v>
      </c>
      <c r="N314" s="81">
        <v>31.001514383569887</v>
      </c>
      <c r="O314" s="81">
        <v>35.059222901960212</v>
      </c>
      <c r="P314" s="81">
        <v>31.288344346988925</v>
      </c>
      <c r="Q314" s="81">
        <v>1.6767152903508735</v>
      </c>
      <c r="R314" s="81">
        <v>0</v>
      </c>
      <c r="S314" s="81">
        <v>1.2358996380026908</v>
      </c>
      <c r="T314" s="82"/>
      <c r="U314" s="81">
        <v>24320506</v>
      </c>
      <c r="V314" s="81">
        <v>893</v>
      </c>
      <c r="W314" s="81">
        <v>15</v>
      </c>
      <c r="X314" s="81">
        <v>7105</v>
      </c>
      <c r="Y314" s="81">
        <v>8843</v>
      </c>
      <c r="Z314" s="81">
        <v>16687</v>
      </c>
      <c r="AA314" s="81">
        <v>6222</v>
      </c>
      <c r="AB314" s="81">
        <v>28460</v>
      </c>
      <c r="AC314" s="81">
        <v>0</v>
      </c>
      <c r="AD314" s="81">
        <v>1.2358996380026908</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2070</v>
      </c>
      <c r="B315" s="80">
        <v>71</v>
      </c>
      <c r="C315" s="80">
        <v>3</v>
      </c>
      <c r="D315" s="80">
        <v>5</v>
      </c>
      <c r="E315" s="80">
        <v>2006</v>
      </c>
      <c r="F315" s="80" t="s">
        <v>566</v>
      </c>
      <c r="G315" s="80" t="s">
        <v>2067</v>
      </c>
      <c r="H315" s="80" t="s">
        <v>2068</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2071</v>
      </c>
      <c r="B316" s="80">
        <v>72</v>
      </c>
      <c r="C316" s="80">
        <v>4</v>
      </c>
      <c r="D316" s="80">
        <v>5</v>
      </c>
      <c r="E316" s="80">
        <v>2007</v>
      </c>
      <c r="F316" s="80" t="s">
        <v>567</v>
      </c>
      <c r="G316" s="80" t="s">
        <v>2067</v>
      </c>
      <c r="H316" s="80" t="s">
        <v>2068</v>
      </c>
      <c r="I316" s="177"/>
      <c r="J316" s="81">
        <v>171.36182000391992</v>
      </c>
      <c r="K316" s="81">
        <v>1.9612851270166192</v>
      </c>
      <c r="L316" s="81">
        <v>0.30714661767713147</v>
      </c>
      <c r="M316" s="81">
        <v>34.968662758662475</v>
      </c>
      <c r="N316" s="81">
        <v>33.456558491561943</v>
      </c>
      <c r="O316" s="81">
        <v>35.08752216219164</v>
      </c>
      <c r="P316" s="81">
        <v>32.017763843131405</v>
      </c>
      <c r="Q316" s="81">
        <v>1.8016913305590088</v>
      </c>
      <c r="R316" s="81">
        <v>0</v>
      </c>
      <c r="S316" s="81">
        <v>2.05351977784365</v>
      </c>
      <c r="T316" s="82"/>
      <c r="U316" s="81">
        <v>27018110</v>
      </c>
      <c r="V316" s="81">
        <v>828</v>
      </c>
      <c r="W316" s="81">
        <v>3</v>
      </c>
      <c r="X316" s="81">
        <v>7848</v>
      </c>
      <c r="Y316" s="81">
        <v>9292</v>
      </c>
      <c r="Z316" s="81">
        <v>17361</v>
      </c>
      <c r="AA316" s="81">
        <v>6270</v>
      </c>
      <c r="AB316" s="81">
        <v>28964</v>
      </c>
      <c r="AC316" s="81">
        <v>0</v>
      </c>
      <c r="AD316" s="81">
        <v>2.05351977784365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2072</v>
      </c>
      <c r="B317" s="80">
        <v>73</v>
      </c>
      <c r="C317" s="80">
        <v>5</v>
      </c>
      <c r="D317" s="80">
        <v>5</v>
      </c>
      <c r="E317" s="80">
        <v>2008</v>
      </c>
      <c r="F317" s="80" t="s">
        <v>84</v>
      </c>
      <c r="G317" s="80" t="s">
        <v>2067</v>
      </c>
      <c r="H317" s="80" t="s">
        <v>2068</v>
      </c>
      <c r="I317" s="177"/>
      <c r="J317" s="81">
        <v>165.48258449328043</v>
      </c>
      <c r="K317" s="81">
        <v>1.4596222693608334</v>
      </c>
      <c r="L317" s="81">
        <v>0.25054594761710797</v>
      </c>
      <c r="M317" s="81">
        <v>38.346283721662509</v>
      </c>
      <c r="N317" s="81">
        <v>35.243599577106743</v>
      </c>
      <c r="O317" s="81">
        <v>34.573343163440036</v>
      </c>
      <c r="P317" s="81">
        <v>31.614025772609565</v>
      </c>
      <c r="Q317" s="81">
        <v>1.7935554771425126</v>
      </c>
      <c r="R317" s="81">
        <v>0</v>
      </c>
      <c r="S317" s="81">
        <v>1.856035945203518</v>
      </c>
      <c r="T317" s="82"/>
      <c r="U317" s="81">
        <v>27040550</v>
      </c>
      <c r="V317" s="81">
        <v>828</v>
      </c>
      <c r="W317" s="81">
        <v>3</v>
      </c>
      <c r="X317" s="81">
        <v>7848</v>
      </c>
      <c r="Y317" s="81">
        <v>9481</v>
      </c>
      <c r="Z317" s="81">
        <v>17707</v>
      </c>
      <c r="AA317" s="81">
        <v>6198</v>
      </c>
      <c r="AB317" s="81">
        <v>29307</v>
      </c>
      <c r="AC317" s="81">
        <v>0</v>
      </c>
      <c r="AD317" s="81">
        <v>1.856035945203518</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2073</v>
      </c>
      <c r="B318" s="80">
        <v>74</v>
      </c>
      <c r="C318" s="80">
        <v>6</v>
      </c>
      <c r="D318" s="80">
        <v>5</v>
      </c>
      <c r="E318" s="80">
        <v>2009</v>
      </c>
      <c r="F318" s="80" t="s">
        <v>85</v>
      </c>
      <c r="G318" s="80" t="s">
        <v>2067</v>
      </c>
      <c r="H318" s="80" t="s">
        <v>2068</v>
      </c>
      <c r="I318" s="177"/>
      <c r="J318" s="81">
        <v>158.72385350698141</v>
      </c>
      <c r="K318" s="81">
        <v>1.5381602431390375</v>
      </c>
      <c r="L318" s="81">
        <v>1.0548528109080428</v>
      </c>
      <c r="M318" s="81">
        <v>36.332471118377022</v>
      </c>
      <c r="N318" s="81">
        <v>32.120036226242945</v>
      </c>
      <c r="O318" s="81">
        <v>35.598675637619117</v>
      </c>
      <c r="P318" s="81">
        <v>30.088974855463061</v>
      </c>
      <c r="Q318" s="81">
        <v>1.7181650708090406</v>
      </c>
      <c r="R318" s="81">
        <v>0</v>
      </c>
      <c r="S318" s="81">
        <v>1.4155541633709563</v>
      </c>
      <c r="T318" s="82"/>
      <c r="U318" s="81">
        <v>22287645</v>
      </c>
      <c r="V318" s="81">
        <v>927</v>
      </c>
      <c r="W318" s="81">
        <v>17</v>
      </c>
      <c r="X318" s="81">
        <v>7974</v>
      </c>
      <c r="Y318" s="81">
        <v>9687</v>
      </c>
      <c r="Z318" s="81">
        <v>17996</v>
      </c>
      <c r="AA318" s="81">
        <v>6056</v>
      </c>
      <c r="AB318" s="81">
        <v>29472</v>
      </c>
      <c r="AC318" s="81">
        <v>0</v>
      </c>
      <c r="AD318" s="81">
        <v>1.4155541633709563</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297.41699999999997</v>
      </c>
      <c r="BJ318" s="81">
        <v>0</v>
      </c>
      <c r="BK318" s="81">
        <v>0</v>
      </c>
      <c r="BL318" s="81">
        <v>0</v>
      </c>
      <c r="BM318" s="82"/>
      <c r="BN318" s="81">
        <v>0</v>
      </c>
      <c r="BO318" s="81">
        <v>0</v>
      </c>
      <c r="BP318" s="81">
        <v>13</v>
      </c>
      <c r="BQ318" s="81">
        <v>0</v>
      </c>
      <c r="BR318" s="81">
        <v>0</v>
      </c>
      <c r="BS318" s="81">
        <v>0</v>
      </c>
      <c r="BT318"/>
      <c r="BU318" s="80"/>
      <c r="BV318" s="80"/>
      <c r="BW318" s="80"/>
      <c r="BX318" s="80"/>
      <c r="BY318" s="80"/>
      <c r="BZ318" s="80"/>
      <c r="CA318" s="80"/>
      <c r="CB318" s="80"/>
      <c r="CC318" s="80"/>
    </row>
    <row r="319" spans="1:81">
      <c r="A319" s="80" t="s">
        <v>2074</v>
      </c>
      <c r="B319" s="80">
        <v>75</v>
      </c>
      <c r="C319" s="80">
        <v>7</v>
      </c>
      <c r="D319" s="80">
        <v>5</v>
      </c>
      <c r="E319" s="80">
        <v>2010</v>
      </c>
      <c r="F319" s="80" t="s">
        <v>86</v>
      </c>
      <c r="G319" s="80" t="s">
        <v>2067</v>
      </c>
      <c r="H319" s="80" t="s">
        <v>2068</v>
      </c>
      <c r="I319" s="177"/>
      <c r="J319" s="81">
        <v>154.43571962055148</v>
      </c>
      <c r="K319" s="81">
        <v>1.6489166852138095</v>
      </c>
      <c r="L319" s="81">
        <v>0.98617002599351267</v>
      </c>
      <c r="M319" s="81">
        <v>36.487983547361289</v>
      </c>
      <c r="N319" s="81">
        <v>35.501205732292817</v>
      </c>
      <c r="O319" s="81">
        <v>35.930207401625182</v>
      </c>
      <c r="P319" s="81">
        <v>30.528432759195223</v>
      </c>
      <c r="Q319" s="81">
        <v>1.7973729041152191</v>
      </c>
      <c r="R319" s="81">
        <v>0</v>
      </c>
      <c r="S319" s="81">
        <v>2.326747959194126</v>
      </c>
      <c r="T319" s="82"/>
      <c r="U319" s="81">
        <v>23571977</v>
      </c>
      <c r="V319" s="81">
        <v>927</v>
      </c>
      <c r="W319" s="81">
        <v>17</v>
      </c>
      <c r="X319" s="81">
        <v>7974</v>
      </c>
      <c r="Y319" s="81">
        <v>9795</v>
      </c>
      <c r="Z319" s="81">
        <v>18248</v>
      </c>
      <c r="AA319" s="81">
        <v>5991</v>
      </c>
      <c r="AB319" s="81">
        <v>29542</v>
      </c>
      <c r="AC319" s="81">
        <v>0</v>
      </c>
      <c r="AD319" s="81">
        <v>2.326747959194126</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312.93200000000002</v>
      </c>
      <c r="BJ319" s="81">
        <v>0</v>
      </c>
      <c r="BK319" s="81">
        <v>0</v>
      </c>
      <c r="BL319" s="81">
        <v>0</v>
      </c>
      <c r="BM319" s="82"/>
      <c r="BN319" s="81">
        <v>0</v>
      </c>
      <c r="BO319" s="81">
        <v>0</v>
      </c>
      <c r="BP319" s="81">
        <v>14</v>
      </c>
      <c r="BQ319" s="81">
        <v>0</v>
      </c>
      <c r="BR319" s="81">
        <v>0</v>
      </c>
      <c r="BS319" s="81">
        <v>0</v>
      </c>
      <c r="BT319"/>
      <c r="BU319" s="80">
        <v>312.93200000000002</v>
      </c>
      <c r="BV319" s="80">
        <v>0</v>
      </c>
      <c r="BW319" s="80">
        <v>0</v>
      </c>
      <c r="BX319" s="80">
        <v>0</v>
      </c>
      <c r="BY319" s="80">
        <v>0</v>
      </c>
      <c r="BZ319" s="80">
        <v>0</v>
      </c>
      <c r="CA319" s="80">
        <v>0</v>
      </c>
      <c r="CB319" s="80">
        <v>0</v>
      </c>
      <c r="CC319" s="80">
        <v>0</v>
      </c>
    </row>
    <row r="320" spans="1:81">
      <c r="A320" s="80" t="s">
        <v>2075</v>
      </c>
      <c r="B320" s="80">
        <v>76</v>
      </c>
      <c r="C320" s="80">
        <v>8</v>
      </c>
      <c r="D320" s="80">
        <v>5</v>
      </c>
      <c r="E320" s="80">
        <v>2011</v>
      </c>
      <c r="F320" s="80" t="s">
        <v>87</v>
      </c>
      <c r="G320" s="80" t="s">
        <v>2067</v>
      </c>
      <c r="H320" s="80" t="s">
        <v>2068</v>
      </c>
      <c r="I320" s="177"/>
      <c r="J320" s="81">
        <v>153.39218103492195</v>
      </c>
      <c r="K320" s="81">
        <v>2.320231648129043</v>
      </c>
      <c r="L320" s="81">
        <v>0.98899537638895652</v>
      </c>
      <c r="M320" s="81">
        <v>41.428871959264839</v>
      </c>
      <c r="N320" s="81">
        <v>40.026847607428252</v>
      </c>
      <c r="O320" s="81">
        <v>35.740505083081516</v>
      </c>
      <c r="P320" s="81">
        <v>29.171156865096744</v>
      </c>
      <c r="Q320" s="81">
        <v>2.0760149371404735</v>
      </c>
      <c r="R320" s="81">
        <v>0</v>
      </c>
      <c r="S320" s="81">
        <v>2.1525788718192085</v>
      </c>
      <c r="T320" s="82"/>
      <c r="U320" s="81">
        <v>21605237</v>
      </c>
      <c r="V320" s="81">
        <v>927</v>
      </c>
      <c r="W320" s="81">
        <v>17</v>
      </c>
      <c r="X320" s="81">
        <v>7974</v>
      </c>
      <c r="Y320" s="81">
        <v>9908</v>
      </c>
      <c r="Z320" s="81">
        <v>18546</v>
      </c>
      <c r="AA320" s="81">
        <v>5895</v>
      </c>
      <c r="AB320" s="81">
        <v>29582</v>
      </c>
      <c r="AC320" s="81">
        <v>0</v>
      </c>
      <c r="AD320" s="81">
        <v>2.1525788718192085</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291.53300000000002</v>
      </c>
      <c r="BJ320" s="81">
        <v>0</v>
      </c>
      <c r="BK320" s="81">
        <v>0</v>
      </c>
      <c r="BL320" s="81">
        <v>0</v>
      </c>
      <c r="BM320" s="82"/>
      <c r="BN320" s="81">
        <v>0</v>
      </c>
      <c r="BO320" s="81">
        <v>0</v>
      </c>
      <c r="BP320" s="81">
        <v>13</v>
      </c>
      <c r="BQ320" s="81">
        <v>0</v>
      </c>
      <c r="BR320" s="81">
        <v>0</v>
      </c>
      <c r="BS320" s="81">
        <v>0</v>
      </c>
      <c r="BT320"/>
      <c r="BU320" s="80">
        <v>291.53300000000002</v>
      </c>
      <c r="BV320" s="80">
        <v>0</v>
      </c>
      <c r="BW320" s="80">
        <v>0</v>
      </c>
      <c r="BX320" s="80">
        <v>0</v>
      </c>
      <c r="BY320" s="80">
        <v>0</v>
      </c>
      <c r="BZ320" s="80">
        <v>0</v>
      </c>
      <c r="CA320" s="80">
        <v>0</v>
      </c>
      <c r="CB320" s="80">
        <v>0</v>
      </c>
      <c r="CC320" s="80">
        <v>0</v>
      </c>
    </row>
    <row r="321" spans="1:81">
      <c r="A321" s="80" t="s">
        <v>2076</v>
      </c>
      <c r="B321" s="80">
        <v>77</v>
      </c>
      <c r="C321" s="80">
        <v>9</v>
      </c>
      <c r="D321" s="80">
        <v>5</v>
      </c>
      <c r="E321" s="80">
        <v>2012</v>
      </c>
      <c r="F321" s="80" t="s">
        <v>88</v>
      </c>
      <c r="G321" s="80" t="s">
        <v>2067</v>
      </c>
      <c r="H321" s="80" t="s">
        <v>2068</v>
      </c>
      <c r="I321" s="177"/>
      <c r="J321" s="81">
        <v>172.23118051177198</v>
      </c>
      <c r="K321" s="81">
        <v>2.1391901623877572</v>
      </c>
      <c r="L321" s="81">
        <v>0.98665376987225095</v>
      </c>
      <c r="M321" s="81">
        <v>42.589236942695003</v>
      </c>
      <c r="N321" s="81">
        <v>42.124577728308054</v>
      </c>
      <c r="O321" s="81">
        <v>35.70589934223419</v>
      </c>
      <c r="P321" s="81">
        <v>28.650357299462204</v>
      </c>
      <c r="Q321" s="81">
        <v>2.3064736463730253</v>
      </c>
      <c r="R321" s="81">
        <v>0</v>
      </c>
      <c r="S321" s="81">
        <v>2.7409740560128757</v>
      </c>
      <c r="T321" s="82"/>
      <c r="U321" s="81">
        <v>24827630</v>
      </c>
      <c r="V321" s="81">
        <v>927</v>
      </c>
      <c r="W321" s="81">
        <v>17</v>
      </c>
      <c r="X321" s="81">
        <v>7974</v>
      </c>
      <c r="Y321" s="81">
        <v>10470</v>
      </c>
      <c r="Z321" s="81">
        <v>18675</v>
      </c>
      <c r="AA321" s="81">
        <v>5757</v>
      </c>
      <c r="AB321" s="81">
        <v>30250</v>
      </c>
      <c r="AC321" s="81">
        <v>0</v>
      </c>
      <c r="AD321" s="81">
        <v>2.7409740560128757</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297.11599999999999</v>
      </c>
      <c r="BJ321" s="81">
        <v>0</v>
      </c>
      <c r="BK321" s="81">
        <v>0</v>
      </c>
      <c r="BL321" s="81">
        <v>0</v>
      </c>
      <c r="BM321" s="82"/>
      <c r="BN321" s="81">
        <v>0</v>
      </c>
      <c r="BO321" s="81">
        <v>0</v>
      </c>
      <c r="BP321" s="81">
        <v>14</v>
      </c>
      <c r="BQ321" s="81">
        <v>0</v>
      </c>
      <c r="BR321" s="81">
        <v>0</v>
      </c>
      <c r="BS321" s="81">
        <v>0</v>
      </c>
      <c r="BT321"/>
      <c r="BU321" s="80">
        <v>297.11599999999999</v>
      </c>
      <c r="BV321" s="80">
        <v>0</v>
      </c>
      <c r="BW321" s="80">
        <v>0</v>
      </c>
      <c r="BX321" s="80">
        <v>0</v>
      </c>
      <c r="BY321" s="80">
        <v>0</v>
      </c>
      <c r="BZ321" s="80">
        <v>0</v>
      </c>
      <c r="CA321" s="80">
        <v>0</v>
      </c>
      <c r="CB321" s="80">
        <v>0</v>
      </c>
      <c r="CC321" s="80">
        <v>0</v>
      </c>
    </row>
    <row r="322" spans="1:81">
      <c r="A322" s="80" t="s">
        <v>2077</v>
      </c>
      <c r="B322" s="80">
        <v>78</v>
      </c>
      <c r="C322" s="80">
        <v>10</v>
      </c>
      <c r="D322" s="80">
        <v>5</v>
      </c>
      <c r="E322" s="80">
        <v>2013</v>
      </c>
      <c r="F322" s="80" t="s">
        <v>89</v>
      </c>
      <c r="G322" s="80" t="s">
        <v>2067</v>
      </c>
      <c r="H322" s="80" t="s">
        <v>2068</v>
      </c>
      <c r="I322" s="177"/>
      <c r="J322" s="81">
        <v>156.07275923287767</v>
      </c>
      <c r="K322" s="81">
        <v>1.8485407569847379</v>
      </c>
      <c r="L322" s="81">
        <v>0.97203941173936204</v>
      </c>
      <c r="M322" s="81">
        <v>40.924041949385227</v>
      </c>
      <c r="N322" s="81">
        <v>40.254686811060651</v>
      </c>
      <c r="O322" s="81">
        <v>34.555032977765777</v>
      </c>
      <c r="P322" s="81">
        <v>28.298735304714448</v>
      </c>
      <c r="Q322" s="81">
        <v>2.3239354299814594</v>
      </c>
      <c r="R322" s="81">
        <v>0</v>
      </c>
      <c r="S322" s="81">
        <v>1.986421344287234</v>
      </c>
      <c r="T322" s="82"/>
      <c r="U322" s="81">
        <v>23044252</v>
      </c>
      <c r="V322" s="81">
        <v>927</v>
      </c>
      <c r="W322" s="81">
        <v>17</v>
      </c>
      <c r="X322" s="81">
        <v>7974</v>
      </c>
      <c r="Y322" s="81">
        <v>10397</v>
      </c>
      <c r="Z322" s="81">
        <v>18880</v>
      </c>
      <c r="AA322" s="81">
        <v>5665</v>
      </c>
      <c r="AB322" s="81">
        <v>30042</v>
      </c>
      <c r="AC322" s="81">
        <v>0</v>
      </c>
      <c r="AD322" s="81">
        <v>1.986421344287234</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281.19099999999997</v>
      </c>
      <c r="BJ322" s="81">
        <v>0</v>
      </c>
      <c r="BK322" s="81">
        <v>0</v>
      </c>
      <c r="BL322" s="81">
        <v>0</v>
      </c>
      <c r="BM322" s="82"/>
      <c r="BN322" s="81">
        <v>0</v>
      </c>
      <c r="BO322" s="81">
        <v>0</v>
      </c>
      <c r="BP322" s="81">
        <v>14</v>
      </c>
      <c r="BQ322" s="81">
        <v>0</v>
      </c>
      <c r="BR322" s="81">
        <v>0</v>
      </c>
      <c r="BS322" s="81">
        <v>0</v>
      </c>
      <c r="BT322"/>
      <c r="BU322" s="80">
        <v>281.19099999999997</v>
      </c>
      <c r="BV322" s="80">
        <v>0</v>
      </c>
      <c r="BW322" s="80">
        <v>0</v>
      </c>
      <c r="BX322" s="80">
        <v>0</v>
      </c>
      <c r="BY322" s="80">
        <v>0</v>
      </c>
      <c r="BZ322" s="80">
        <v>0</v>
      </c>
      <c r="CA322" s="80">
        <v>0</v>
      </c>
      <c r="CB322" s="80">
        <v>0</v>
      </c>
      <c r="CC322" s="80">
        <v>0</v>
      </c>
    </row>
    <row r="323" spans="1:81">
      <c r="A323" s="80" t="s">
        <v>2078</v>
      </c>
      <c r="B323" s="80">
        <v>79</v>
      </c>
      <c r="C323" s="80">
        <v>11</v>
      </c>
      <c r="D323" s="80">
        <v>5</v>
      </c>
      <c r="E323" s="80">
        <v>2014</v>
      </c>
      <c r="F323" s="80" t="s">
        <v>90</v>
      </c>
      <c r="G323" s="80" t="s">
        <v>2067</v>
      </c>
      <c r="H323" s="80" t="s">
        <v>2068</v>
      </c>
      <c r="I323" s="177"/>
      <c r="J323" s="81">
        <v>142.28211223376121</v>
      </c>
      <c r="K323" s="81">
        <v>1.9678942155117829</v>
      </c>
      <c r="L323" s="81">
        <v>0.88464024812166953</v>
      </c>
      <c r="M323" s="81">
        <v>38.524551086624619</v>
      </c>
      <c r="N323" s="81">
        <v>37.238598961811974</v>
      </c>
      <c r="O323" s="81">
        <v>33.082045473543722</v>
      </c>
      <c r="P323" s="81">
        <v>27.717824403621268</v>
      </c>
      <c r="Q323" s="81">
        <v>2.2141991686537699</v>
      </c>
      <c r="R323" s="81">
        <v>0</v>
      </c>
      <c r="S323" s="81">
        <v>2.3706633213739829</v>
      </c>
      <c r="T323" s="82"/>
      <c r="U323" s="81">
        <v>22157432</v>
      </c>
      <c r="V323" s="81">
        <v>851</v>
      </c>
      <c r="W323" s="81">
        <v>17</v>
      </c>
      <c r="X323" s="81">
        <v>7994</v>
      </c>
      <c r="Y323" s="81">
        <v>10437</v>
      </c>
      <c r="Z323" s="81">
        <v>19037</v>
      </c>
      <c r="AA323" s="81">
        <v>5520</v>
      </c>
      <c r="AB323" s="81">
        <v>29833</v>
      </c>
      <c r="AC323" s="81">
        <v>0</v>
      </c>
      <c r="AD323" s="81">
        <v>2.3706633213739829</v>
      </c>
      <c r="AE323" s="82"/>
      <c r="AF323" s="81">
        <v>162040254.84824687</v>
      </c>
      <c r="AG323" s="81">
        <v>1680895.6291458164</v>
      </c>
      <c r="AH323" s="81">
        <v>107397.7391993809</v>
      </c>
      <c r="AI323" s="81">
        <v>50212827.122633539</v>
      </c>
      <c r="AJ323" s="81">
        <v>56795206.403167836</v>
      </c>
      <c r="AK323" s="81">
        <v>0</v>
      </c>
      <c r="AL323" s="81">
        <v>0</v>
      </c>
      <c r="AM323" s="81">
        <v>4095625.0990678733</v>
      </c>
      <c r="AN323" s="81">
        <v>0</v>
      </c>
      <c r="AO323" s="81">
        <v>0</v>
      </c>
      <c r="AP323" s="82"/>
      <c r="AQ323" s="81">
        <v>903</v>
      </c>
      <c r="AR323" s="81">
        <v>229</v>
      </c>
      <c r="AS323" s="81">
        <v>0</v>
      </c>
      <c r="AT323" s="81">
        <v>0</v>
      </c>
      <c r="AU323" s="81">
        <v>0</v>
      </c>
      <c r="AV323" s="81">
        <v>0</v>
      </c>
      <c r="AW323" s="81" t="s">
        <v>564</v>
      </c>
      <c r="AX323" s="82"/>
      <c r="AY323" s="81">
        <v>3763.5</v>
      </c>
      <c r="AZ323" s="81">
        <v>8085</v>
      </c>
      <c r="BA323" s="81">
        <v>0</v>
      </c>
      <c r="BB323" s="81">
        <v>0</v>
      </c>
      <c r="BC323" s="81">
        <v>0</v>
      </c>
      <c r="BD323" s="81">
        <v>0</v>
      </c>
      <c r="BE323" s="81" t="s">
        <v>564</v>
      </c>
      <c r="BF323" s="82"/>
      <c r="BG323" s="81">
        <v>0</v>
      </c>
      <c r="BH323" s="81">
        <v>0</v>
      </c>
      <c r="BI323" s="81">
        <v>274.084</v>
      </c>
      <c r="BJ323" s="81">
        <v>0</v>
      </c>
      <c r="BK323" s="81">
        <v>0</v>
      </c>
      <c r="BL323" s="81">
        <v>0</v>
      </c>
      <c r="BM323" s="82"/>
      <c r="BN323" s="81">
        <v>0</v>
      </c>
      <c r="BO323" s="81">
        <v>0</v>
      </c>
      <c r="BP323" s="81">
        <v>14</v>
      </c>
      <c r="BQ323" s="81">
        <v>0</v>
      </c>
      <c r="BR323" s="81">
        <v>0</v>
      </c>
      <c r="BS323" s="81">
        <v>0</v>
      </c>
      <c r="BT323"/>
      <c r="BU323" s="80">
        <v>274.084</v>
      </c>
      <c r="BV323" s="80">
        <v>0</v>
      </c>
      <c r="BW323" s="80">
        <v>0</v>
      </c>
      <c r="BX323" s="80">
        <v>0</v>
      </c>
      <c r="BY323" s="80">
        <v>0</v>
      </c>
      <c r="BZ323" s="80">
        <v>0</v>
      </c>
      <c r="CA323" s="80">
        <v>0</v>
      </c>
      <c r="CB323" s="80">
        <v>0</v>
      </c>
      <c r="CC323" s="80">
        <v>0</v>
      </c>
    </row>
    <row r="324" spans="1:81">
      <c r="A324" s="80" t="s">
        <v>2079</v>
      </c>
      <c r="B324" s="80">
        <v>80</v>
      </c>
      <c r="C324" s="80">
        <v>12</v>
      </c>
      <c r="D324" s="80">
        <v>5</v>
      </c>
      <c r="E324" s="80">
        <v>2015</v>
      </c>
      <c r="F324" s="80" t="s">
        <v>91</v>
      </c>
      <c r="G324" s="80" t="s">
        <v>2067</v>
      </c>
      <c r="H324" s="80" t="s">
        <v>2068</v>
      </c>
      <c r="I324" s="177"/>
      <c r="J324" s="81">
        <v>164.93122514842548</v>
      </c>
      <c r="K324" s="81">
        <v>1.8219640509028499</v>
      </c>
      <c r="L324" s="81">
        <v>0.95045211927428819</v>
      </c>
      <c r="M324" s="81">
        <v>34.784645241799474</v>
      </c>
      <c r="N324" s="81">
        <v>35.952688902910431</v>
      </c>
      <c r="O324" s="81">
        <v>32.969450300076012</v>
      </c>
      <c r="P324" s="81">
        <v>27.287356623895079</v>
      </c>
      <c r="Q324" s="81">
        <v>2.1665738606763161</v>
      </c>
      <c r="R324" s="81">
        <v>0</v>
      </c>
      <c r="S324" s="81">
        <v>2.8843514488616409</v>
      </c>
      <c r="T324" s="82"/>
      <c r="U324" s="81">
        <v>28841785</v>
      </c>
      <c r="V324" s="81">
        <v>851</v>
      </c>
      <c r="W324" s="81">
        <v>17</v>
      </c>
      <c r="X324" s="81">
        <v>7994</v>
      </c>
      <c r="Y324" s="81">
        <v>10626</v>
      </c>
      <c r="Z324" s="81">
        <v>19155</v>
      </c>
      <c r="AA324" s="81">
        <v>5430</v>
      </c>
      <c r="AB324" s="81">
        <v>29819</v>
      </c>
      <c r="AC324" s="81">
        <v>0</v>
      </c>
      <c r="AD324" s="81">
        <v>2.8843514488616409</v>
      </c>
      <c r="AE324" s="82"/>
      <c r="AF324" s="81">
        <v>191512132.53548127</v>
      </c>
      <c r="AG324" s="81">
        <v>1444411.941278039</v>
      </c>
      <c r="AH324" s="81">
        <v>130704.87400289159</v>
      </c>
      <c r="AI324" s="81">
        <v>49954708.988322563</v>
      </c>
      <c r="AJ324" s="81">
        <v>55952864.664073348</v>
      </c>
      <c r="AK324" s="81">
        <v>0</v>
      </c>
      <c r="AL324" s="81">
        <v>0</v>
      </c>
      <c r="AM324" s="81">
        <v>4086568.8639995744</v>
      </c>
      <c r="AN324" s="81">
        <v>0</v>
      </c>
      <c r="AO324" s="81">
        <v>0</v>
      </c>
      <c r="AP324" s="82"/>
      <c r="AQ324" s="81">
        <v>979</v>
      </c>
      <c r="AR324" s="81">
        <v>318</v>
      </c>
      <c r="AS324" s="81">
        <v>0</v>
      </c>
      <c r="AT324" s="81">
        <v>0</v>
      </c>
      <c r="AU324" s="81">
        <v>0</v>
      </c>
      <c r="AV324" s="81">
        <v>0</v>
      </c>
      <c r="AW324" s="81" t="s">
        <v>564</v>
      </c>
      <c r="AX324" s="82"/>
      <c r="AY324" s="81">
        <v>4122</v>
      </c>
      <c r="AZ324" s="81">
        <v>14599.2</v>
      </c>
      <c r="BA324" s="81">
        <v>0</v>
      </c>
      <c r="BB324" s="81">
        <v>0</v>
      </c>
      <c r="BC324" s="81">
        <v>0</v>
      </c>
      <c r="BD324" s="81">
        <v>0</v>
      </c>
      <c r="BE324" s="81" t="s">
        <v>564</v>
      </c>
      <c r="BF324" s="82"/>
      <c r="BG324" s="81">
        <v>0</v>
      </c>
      <c r="BH324" s="81">
        <v>0</v>
      </c>
      <c r="BI324" s="81">
        <v>261.774</v>
      </c>
      <c r="BJ324" s="81">
        <v>0</v>
      </c>
      <c r="BK324" s="81">
        <v>0</v>
      </c>
      <c r="BL324" s="81">
        <v>0</v>
      </c>
      <c r="BM324" s="82"/>
      <c r="BN324" s="81">
        <v>0</v>
      </c>
      <c r="BO324" s="81">
        <v>0</v>
      </c>
      <c r="BP324" s="81">
        <v>14</v>
      </c>
      <c r="BQ324" s="81">
        <v>0</v>
      </c>
      <c r="BR324" s="81">
        <v>0</v>
      </c>
      <c r="BS324" s="81">
        <v>0</v>
      </c>
      <c r="BT324"/>
      <c r="BU324" s="80">
        <v>261.774</v>
      </c>
      <c r="BV324" s="80">
        <v>0</v>
      </c>
      <c r="BW324" s="80">
        <v>0</v>
      </c>
      <c r="BX324" s="80">
        <v>0</v>
      </c>
      <c r="BY324" s="80">
        <v>0</v>
      </c>
      <c r="BZ324" s="80">
        <v>0</v>
      </c>
      <c r="CA324" s="80">
        <v>0</v>
      </c>
      <c r="CB324" s="80">
        <v>0</v>
      </c>
      <c r="CC324" s="80">
        <v>0</v>
      </c>
    </row>
    <row r="325" spans="1:81">
      <c r="A325" s="80" t="s">
        <v>2080</v>
      </c>
      <c r="B325" s="80">
        <v>81</v>
      </c>
      <c r="C325" s="80">
        <v>13</v>
      </c>
      <c r="D325" s="80">
        <v>5</v>
      </c>
      <c r="E325" s="80">
        <v>2016</v>
      </c>
      <c r="F325" s="80" t="s">
        <v>92</v>
      </c>
      <c r="G325" s="80" t="s">
        <v>2067</v>
      </c>
      <c r="H325" s="80" t="s">
        <v>2068</v>
      </c>
      <c r="I325" s="177"/>
      <c r="J325" s="81">
        <v>156.54899356009238</v>
      </c>
      <c r="K325" s="81">
        <v>1.7893858178259587</v>
      </c>
      <c r="L325" s="81">
        <v>0.99716746333337414</v>
      </c>
      <c r="M325" s="81">
        <v>33.2506384317753</v>
      </c>
      <c r="N325" s="81">
        <v>36.211061415050928</v>
      </c>
      <c r="O325" s="81">
        <v>32.863237999210384</v>
      </c>
      <c r="P325" s="81">
        <v>26.640372364454919</v>
      </c>
      <c r="Q325" s="81">
        <v>2.0964292186546158</v>
      </c>
      <c r="R325" s="81">
        <v>0</v>
      </c>
      <c r="S325" s="81">
        <v>3.0886878466041892</v>
      </c>
      <c r="T325" s="82"/>
      <c r="U325" s="81">
        <v>27854301</v>
      </c>
      <c r="V325" s="81">
        <v>851</v>
      </c>
      <c r="W325" s="81">
        <v>17</v>
      </c>
      <c r="X325" s="81">
        <v>7994</v>
      </c>
      <c r="Y325" s="81">
        <v>10764</v>
      </c>
      <c r="Z325" s="81">
        <v>19328</v>
      </c>
      <c r="AA325" s="81">
        <v>5483</v>
      </c>
      <c r="AB325" s="81">
        <v>29681</v>
      </c>
      <c r="AC325" s="81">
        <v>0</v>
      </c>
      <c r="AD325" s="81">
        <v>3.0886878466041892</v>
      </c>
      <c r="AE325" s="82"/>
      <c r="AF325" s="81">
        <v>183503411.2397393</v>
      </c>
      <c r="AG325" s="81">
        <v>1355210.379279258</v>
      </c>
      <c r="AH325" s="81">
        <v>99739.130208394243</v>
      </c>
      <c r="AI325" s="81">
        <v>51514942.945507869</v>
      </c>
      <c r="AJ325" s="81">
        <v>56734486.683965258</v>
      </c>
      <c r="AK325" s="81">
        <v>0</v>
      </c>
      <c r="AL325" s="81">
        <v>0</v>
      </c>
      <c r="AM325" s="81">
        <v>4070816.7129067429</v>
      </c>
      <c r="AN325" s="81">
        <v>0</v>
      </c>
      <c r="AO325" s="81">
        <v>0</v>
      </c>
      <c r="AP325" s="82"/>
      <c r="AQ325" s="81">
        <v>1054</v>
      </c>
      <c r="AR325" s="81">
        <v>358</v>
      </c>
      <c r="AS325" s="81">
        <v>0</v>
      </c>
      <c r="AT325" s="81">
        <v>0</v>
      </c>
      <c r="AU325" s="81">
        <v>0</v>
      </c>
      <c r="AV325" s="81">
        <v>0</v>
      </c>
      <c r="AW325" s="81" t="s">
        <v>564</v>
      </c>
      <c r="AX325" s="82"/>
      <c r="AY325" s="81">
        <v>4527</v>
      </c>
      <c r="AZ325" s="81">
        <v>16663</v>
      </c>
      <c r="BA325" s="81">
        <v>0</v>
      </c>
      <c r="BB325" s="81">
        <v>0</v>
      </c>
      <c r="BC325" s="81">
        <v>0</v>
      </c>
      <c r="BD325" s="81">
        <v>0</v>
      </c>
      <c r="BE325" s="81" t="s">
        <v>564</v>
      </c>
      <c r="BF325" s="82"/>
      <c r="BG325" s="81">
        <v>0</v>
      </c>
      <c r="BH325" s="81">
        <v>0</v>
      </c>
      <c r="BI325" s="81">
        <v>262.93200000000002</v>
      </c>
      <c r="BJ325" s="81">
        <v>0</v>
      </c>
      <c r="BK325" s="81">
        <v>0</v>
      </c>
      <c r="BL325" s="81">
        <v>0</v>
      </c>
      <c r="BM325" s="82"/>
      <c r="BN325" s="81">
        <v>0</v>
      </c>
      <c r="BO325" s="81">
        <v>0</v>
      </c>
      <c r="BP325" s="81">
        <v>13</v>
      </c>
      <c r="BQ325" s="81">
        <v>0</v>
      </c>
      <c r="BR325" s="81">
        <v>0</v>
      </c>
      <c r="BS325" s="81">
        <v>0</v>
      </c>
      <c r="BT325"/>
      <c r="BU325" s="80">
        <v>262.93200000000002</v>
      </c>
      <c r="BV325" s="80">
        <v>0</v>
      </c>
      <c r="BW325" s="80">
        <v>0</v>
      </c>
      <c r="BX325" s="80">
        <v>0</v>
      </c>
      <c r="BY325" s="80">
        <v>0</v>
      </c>
      <c r="BZ325" s="80">
        <v>0</v>
      </c>
      <c r="CA325" s="80">
        <v>0</v>
      </c>
      <c r="CB325" s="80">
        <v>0</v>
      </c>
      <c r="CC325" s="80">
        <v>0</v>
      </c>
    </row>
    <row r="326" spans="1:81">
      <c r="A326" s="80" t="s">
        <v>2081</v>
      </c>
      <c r="B326" s="80">
        <v>82</v>
      </c>
      <c r="C326" s="80">
        <v>14</v>
      </c>
      <c r="D326" s="80">
        <v>5</v>
      </c>
      <c r="E326" s="80">
        <v>2017</v>
      </c>
      <c r="F326" s="80" t="s">
        <v>71</v>
      </c>
      <c r="G326" s="80" t="s">
        <v>2067</v>
      </c>
      <c r="H326" s="80" t="s">
        <v>2068</v>
      </c>
      <c r="I326" s="177"/>
      <c r="J326" s="81">
        <v>155.1389950223105</v>
      </c>
      <c r="K326" s="81">
        <v>1.7910583953145722</v>
      </c>
      <c r="L326" s="81">
        <v>0.90230638171460753</v>
      </c>
      <c r="M326" s="81">
        <v>31.914214527534991</v>
      </c>
      <c r="N326" s="81">
        <v>35.537858489677205</v>
      </c>
      <c r="O326" s="81">
        <v>32.629719265277295</v>
      </c>
      <c r="P326" s="81">
        <v>26.046756075886893</v>
      </c>
      <c r="Q326" s="81">
        <v>2.0277782610563357</v>
      </c>
      <c r="R326" s="81">
        <v>0</v>
      </c>
      <c r="S326" s="81">
        <v>3.2269882507031857</v>
      </c>
      <c r="T326" s="82"/>
      <c r="U326" s="81">
        <v>28202688</v>
      </c>
      <c r="V326" s="81">
        <v>851</v>
      </c>
      <c r="W326" s="81">
        <v>17</v>
      </c>
      <c r="X326" s="81">
        <v>7994</v>
      </c>
      <c r="Y326" s="81">
        <v>11026</v>
      </c>
      <c r="Z326" s="81">
        <v>19509</v>
      </c>
      <c r="AA326" s="81">
        <v>5395</v>
      </c>
      <c r="AB326" s="81">
        <v>29689</v>
      </c>
      <c r="AC326" s="81">
        <v>0</v>
      </c>
      <c r="AD326" s="81">
        <v>3.2269882507031862</v>
      </c>
      <c r="AE326" s="82"/>
      <c r="AF326" s="81">
        <v>190455752.52592281</v>
      </c>
      <c r="AG326" s="81">
        <v>1370003.2017843679</v>
      </c>
      <c r="AH326" s="81">
        <v>124115.5529983926</v>
      </c>
      <c r="AI326" s="81">
        <v>51392272.686193787</v>
      </c>
      <c r="AJ326" s="81">
        <v>55574118.949157581</v>
      </c>
      <c r="AK326" s="81">
        <v>0</v>
      </c>
      <c r="AL326" s="81">
        <v>0</v>
      </c>
      <c r="AM326" s="81">
        <v>4078285.3649063138</v>
      </c>
      <c r="AN326" s="81">
        <v>0</v>
      </c>
      <c r="AO326" s="81">
        <v>0</v>
      </c>
      <c r="AP326" s="82"/>
      <c r="AQ326" s="81">
        <v>1120</v>
      </c>
      <c r="AR326" s="81">
        <v>386</v>
      </c>
      <c r="AS326" s="81">
        <v>0</v>
      </c>
      <c r="AT326" s="81">
        <v>0</v>
      </c>
      <c r="AU326" s="81">
        <v>0</v>
      </c>
      <c r="AV326" s="81">
        <v>0</v>
      </c>
      <c r="AW326" s="81" t="s">
        <v>564</v>
      </c>
      <c r="AX326" s="82"/>
      <c r="AY326" s="81">
        <v>4861.1000000000004</v>
      </c>
      <c r="AZ326" s="81">
        <v>17651.2</v>
      </c>
      <c r="BA326" s="81">
        <v>0</v>
      </c>
      <c r="BB326" s="81">
        <v>0</v>
      </c>
      <c r="BC326" s="81">
        <v>0</v>
      </c>
      <c r="BD326" s="81">
        <v>0</v>
      </c>
      <c r="BE326" s="81" t="s">
        <v>564</v>
      </c>
      <c r="BF326" s="82"/>
      <c r="BG326" s="81">
        <v>0</v>
      </c>
      <c r="BH326" s="81">
        <v>0</v>
      </c>
      <c r="BI326" s="81">
        <v>273.62900000000002</v>
      </c>
      <c r="BJ326" s="81">
        <v>0</v>
      </c>
      <c r="BK326" s="81">
        <v>0</v>
      </c>
      <c r="BL326" s="81">
        <v>0</v>
      </c>
      <c r="BM326" s="82"/>
      <c r="BN326" s="81">
        <v>0</v>
      </c>
      <c r="BO326" s="81">
        <v>0</v>
      </c>
      <c r="BP326" s="81">
        <v>14</v>
      </c>
      <c r="BQ326" s="81">
        <v>0</v>
      </c>
      <c r="BR326" s="81">
        <v>0</v>
      </c>
      <c r="BS326" s="81">
        <v>0</v>
      </c>
      <c r="BT326"/>
      <c r="BU326" s="80">
        <v>273.62900000000002</v>
      </c>
      <c r="BV326" s="80">
        <v>0</v>
      </c>
      <c r="BW326" s="80">
        <v>0</v>
      </c>
      <c r="BX326" s="80">
        <v>0</v>
      </c>
      <c r="BY326" s="80">
        <v>0</v>
      </c>
      <c r="BZ326" s="80">
        <v>0</v>
      </c>
      <c r="CA326" s="80">
        <v>0</v>
      </c>
      <c r="CB326" s="80">
        <v>0</v>
      </c>
      <c r="CC326" s="80">
        <v>0</v>
      </c>
    </row>
    <row r="327" spans="1:81">
      <c r="A327" s="80" t="s">
        <v>2082</v>
      </c>
      <c r="B327" s="80">
        <v>83</v>
      </c>
      <c r="C327" s="80">
        <v>15</v>
      </c>
      <c r="D327" s="80">
        <v>5</v>
      </c>
      <c r="E327" s="80">
        <v>2018</v>
      </c>
      <c r="F327" s="80" t="s">
        <v>93</v>
      </c>
      <c r="G327" s="80" t="s">
        <v>2067</v>
      </c>
      <c r="H327" s="80" t="s">
        <v>2068</v>
      </c>
      <c r="I327" s="177"/>
      <c r="J327" s="81">
        <v>145.78478956469743</v>
      </c>
      <c r="K327" s="81">
        <v>1.682345422491714</v>
      </c>
      <c r="L327" s="81">
        <v>0.80465507375794676</v>
      </c>
      <c r="M327" s="81">
        <v>31.146484236663181</v>
      </c>
      <c r="N327" s="81">
        <v>33.912686479928091</v>
      </c>
      <c r="O327" s="81">
        <v>32.339979379183092</v>
      </c>
      <c r="P327" s="81">
        <v>25.859178761056342</v>
      </c>
      <c r="Q327" s="81">
        <v>1.8813589948216798</v>
      </c>
      <c r="R327" s="81">
        <v>0</v>
      </c>
      <c r="S327" s="81">
        <v>3.3466688061710226</v>
      </c>
      <c r="T327" s="82"/>
      <c r="U327" s="81">
        <v>27625827</v>
      </c>
      <c r="V327" s="81">
        <v>851</v>
      </c>
      <c r="W327" s="81">
        <v>17</v>
      </c>
      <c r="X327" s="81">
        <v>7994</v>
      </c>
      <c r="Y327" s="81">
        <v>11249</v>
      </c>
      <c r="Z327" s="81">
        <v>19706</v>
      </c>
      <c r="AA327" s="81">
        <v>5410</v>
      </c>
      <c r="AB327" s="81">
        <v>29684</v>
      </c>
      <c r="AC327" s="81">
        <v>0</v>
      </c>
      <c r="AD327" s="81">
        <v>3.346668806171023</v>
      </c>
      <c r="AE327" s="82"/>
      <c r="AF327" s="81">
        <v>181355799.53408861</v>
      </c>
      <c r="AG327" s="81">
        <v>1216565.165825312</v>
      </c>
      <c r="AH327" s="81">
        <v>112250.0999469247</v>
      </c>
      <c r="AI327" s="81">
        <v>49433289.621008843</v>
      </c>
      <c r="AJ327" s="81">
        <v>56914518.589844041</v>
      </c>
      <c r="AK327" s="81">
        <v>0</v>
      </c>
      <c r="AL327" s="81">
        <v>0</v>
      </c>
      <c r="AM327" s="81">
        <v>4086035.5703645851</v>
      </c>
      <c r="AN327" s="81">
        <v>0</v>
      </c>
      <c r="AO327" s="81">
        <v>0</v>
      </c>
      <c r="AP327" s="82"/>
      <c r="AQ327" s="81">
        <v>1186</v>
      </c>
      <c r="AR327" s="81">
        <v>419</v>
      </c>
      <c r="AS327" s="81">
        <v>0</v>
      </c>
      <c r="AT327" s="81">
        <v>0</v>
      </c>
      <c r="AU327" s="81">
        <v>0</v>
      </c>
      <c r="AV327" s="81">
        <v>0</v>
      </c>
      <c r="AW327" s="81" t="s">
        <v>564</v>
      </c>
      <c r="AX327" s="82"/>
      <c r="AY327" s="81">
        <v>5197.1000000000004</v>
      </c>
      <c r="AZ327" s="81">
        <v>18668</v>
      </c>
      <c r="BA327" s="81">
        <v>0</v>
      </c>
      <c r="BB327" s="81">
        <v>0</v>
      </c>
      <c r="BC327" s="81">
        <v>0</v>
      </c>
      <c r="BD327" s="81">
        <v>0</v>
      </c>
      <c r="BE327" s="81" t="s">
        <v>564</v>
      </c>
      <c r="BF327" s="82"/>
      <c r="BG327" s="81">
        <v>0</v>
      </c>
      <c r="BH327" s="81">
        <v>0</v>
      </c>
      <c r="BI327" s="81">
        <v>263.23399999999998</v>
      </c>
      <c r="BJ327" s="81">
        <v>0</v>
      </c>
      <c r="BK327" s="81">
        <v>0</v>
      </c>
      <c r="BL327" s="81">
        <v>0</v>
      </c>
      <c r="BM327" s="82"/>
      <c r="BN327" s="81">
        <v>0</v>
      </c>
      <c r="BO327" s="81">
        <v>0</v>
      </c>
      <c r="BP327" s="81">
        <v>14</v>
      </c>
      <c r="BQ327" s="81">
        <v>0</v>
      </c>
      <c r="BR327" s="81">
        <v>0</v>
      </c>
      <c r="BS327" s="81">
        <v>0</v>
      </c>
      <c r="BT327"/>
      <c r="BU327" s="80">
        <v>263.23399999999998</v>
      </c>
      <c r="BV327" s="80">
        <v>0</v>
      </c>
      <c r="BW327" s="80">
        <v>0</v>
      </c>
      <c r="BX327" s="80">
        <v>0</v>
      </c>
      <c r="BY327" s="80">
        <v>0</v>
      </c>
      <c r="BZ327" s="80">
        <v>0</v>
      </c>
      <c r="CA327" s="80">
        <v>0</v>
      </c>
      <c r="CB327" s="80">
        <v>0</v>
      </c>
      <c r="CC327" s="80">
        <v>0</v>
      </c>
    </row>
    <row r="328" spans="1:81">
      <c r="A328" s="80" t="s">
        <v>2083</v>
      </c>
      <c r="B328" s="80">
        <v>84</v>
      </c>
      <c r="C328" s="80">
        <v>16</v>
      </c>
      <c r="D328" s="80">
        <v>5</v>
      </c>
      <c r="E328" s="80">
        <v>2019</v>
      </c>
      <c r="F328" s="80" t="s">
        <v>73</v>
      </c>
      <c r="G328" s="80" t="s">
        <v>2067</v>
      </c>
      <c r="H328" s="80" t="s">
        <v>2068</v>
      </c>
      <c r="I328" s="177"/>
      <c r="J328" s="81">
        <v>139.8079409722489</v>
      </c>
      <c r="K328" s="81">
        <v>1.5259541777290717</v>
      </c>
      <c r="L328" s="81">
        <v>0.8116583102353</v>
      </c>
      <c r="M328" s="81">
        <v>28.679687877830059</v>
      </c>
      <c r="N328" s="81">
        <v>30.289447786047422</v>
      </c>
      <c r="O328" s="81">
        <v>31.582804916197475</v>
      </c>
      <c r="P328" s="81">
        <v>25.461820567333358</v>
      </c>
      <c r="Q328" s="81">
        <v>1.8268270168151159</v>
      </c>
      <c r="R328" s="81">
        <v>0</v>
      </c>
      <c r="S328" s="81">
        <v>2.9633785672077742</v>
      </c>
      <c r="T328" s="82"/>
      <c r="U328" s="81">
        <v>27461756</v>
      </c>
      <c r="V328" s="81">
        <v>851</v>
      </c>
      <c r="W328" s="81">
        <v>17</v>
      </c>
      <c r="X328" s="81">
        <v>7994</v>
      </c>
      <c r="Y328" s="81">
        <v>11478</v>
      </c>
      <c r="Z328" s="81">
        <v>19773</v>
      </c>
      <c r="AA328" s="81">
        <v>5287</v>
      </c>
      <c r="AB328" s="81">
        <v>29604</v>
      </c>
      <c r="AC328" s="81">
        <v>0</v>
      </c>
      <c r="AD328" s="81">
        <v>2.9633785672077742</v>
      </c>
      <c r="AE328" s="82"/>
      <c r="AF328" s="81">
        <v>174175839.71339309</v>
      </c>
      <c r="AG328" s="81">
        <v>1174351.523454481</v>
      </c>
      <c r="AH328" s="81">
        <v>122078.9321622141</v>
      </c>
      <c r="AI328" s="81">
        <v>48243975.385822773</v>
      </c>
      <c r="AJ328" s="81">
        <v>51990287.174108371</v>
      </c>
      <c r="AK328" s="81">
        <v>0</v>
      </c>
      <c r="AL328" s="81">
        <v>0</v>
      </c>
      <c r="AM328" s="81">
        <v>4031841.9412073181</v>
      </c>
      <c r="AN328" s="81">
        <v>0</v>
      </c>
      <c r="AO328" s="81">
        <v>0</v>
      </c>
      <c r="AP328" s="82"/>
      <c r="AQ328" s="81">
        <v>1248</v>
      </c>
      <c r="AR328" s="81">
        <v>453</v>
      </c>
      <c r="AS328" s="81">
        <v>0</v>
      </c>
      <c r="AT328" s="81">
        <v>0</v>
      </c>
      <c r="AU328" s="81">
        <v>0</v>
      </c>
      <c r="AV328" s="81">
        <v>0</v>
      </c>
      <c r="AW328" s="81" t="s">
        <v>564</v>
      </c>
      <c r="AX328" s="82"/>
      <c r="AY328" s="81">
        <v>5560.9000000000033</v>
      </c>
      <c r="AZ328" s="81">
        <v>19525.80000000001</v>
      </c>
      <c r="BA328" s="81">
        <v>0</v>
      </c>
      <c r="BB328" s="81">
        <v>0</v>
      </c>
      <c r="BC328" s="81">
        <v>0</v>
      </c>
      <c r="BD328" s="81">
        <v>0</v>
      </c>
      <c r="BE328" s="81" t="s">
        <v>564</v>
      </c>
      <c r="BF328" s="82"/>
      <c r="BG328" s="81">
        <v>0</v>
      </c>
      <c r="BH328" s="81">
        <v>0</v>
      </c>
      <c r="BI328" s="81">
        <v>177.184</v>
      </c>
      <c r="BJ328" s="81">
        <v>0</v>
      </c>
      <c r="BK328" s="81">
        <v>0</v>
      </c>
      <c r="BL328" s="81">
        <v>0</v>
      </c>
      <c r="BM328" s="82"/>
      <c r="BN328" s="81">
        <v>0</v>
      </c>
      <c r="BO328" s="81">
        <v>0</v>
      </c>
      <c r="BP328" s="81">
        <v>14</v>
      </c>
      <c r="BQ328" s="81">
        <v>0</v>
      </c>
      <c r="BR328" s="81">
        <v>0</v>
      </c>
      <c r="BS328" s="81">
        <v>0</v>
      </c>
      <c r="BT328"/>
      <c r="BU328" s="80">
        <v>177.184</v>
      </c>
      <c r="BV328" s="80">
        <v>0</v>
      </c>
      <c r="BW328" s="80">
        <v>0</v>
      </c>
      <c r="BX328" s="80">
        <v>0</v>
      </c>
      <c r="BY328" s="80">
        <v>0</v>
      </c>
      <c r="BZ328" s="80">
        <v>0</v>
      </c>
      <c r="CA328" s="80">
        <v>0</v>
      </c>
      <c r="CB328" s="80">
        <v>0</v>
      </c>
      <c r="CC328" s="80">
        <v>0</v>
      </c>
    </row>
    <row r="329" spans="1:81">
      <c r="A329" s="80" t="s">
        <v>2084</v>
      </c>
      <c r="B329" s="80">
        <v>85</v>
      </c>
      <c r="C329" s="80">
        <v>17</v>
      </c>
      <c r="D329" s="80">
        <v>5</v>
      </c>
      <c r="E329" s="80">
        <v>2020</v>
      </c>
      <c r="F329" s="80" t="s">
        <v>218</v>
      </c>
      <c r="G329" s="174" t="s">
        <v>2067</v>
      </c>
      <c r="H329" s="80" t="s">
        <v>2068</v>
      </c>
      <c r="I329" s="177"/>
      <c r="J329" s="81">
        <v>142.79377126890321</v>
      </c>
      <c r="K329" s="81">
        <v>1.6090096427052765</v>
      </c>
      <c r="L329" s="81">
        <v>1.5293977479162086</v>
      </c>
      <c r="M329" s="81">
        <v>27.047480699624877</v>
      </c>
      <c r="N329" s="81">
        <v>31.363955702497108</v>
      </c>
      <c r="O329" s="81">
        <v>27.676603856861867</v>
      </c>
      <c r="P329" s="81">
        <v>23.927099375136329</v>
      </c>
      <c r="Q329" s="81">
        <v>1.7347554555267188</v>
      </c>
      <c r="R329" s="81">
        <v>0</v>
      </c>
      <c r="S329" s="81">
        <v>2.699324359921988</v>
      </c>
      <c r="T329" s="82"/>
      <c r="U329" s="81">
        <v>30289951</v>
      </c>
      <c r="V329" s="81">
        <v>789</v>
      </c>
      <c r="W329" s="81">
        <v>31</v>
      </c>
      <c r="X329" s="81">
        <v>8179</v>
      </c>
      <c r="Y329" s="81">
        <v>11610</v>
      </c>
      <c r="Z329" s="81">
        <v>19777</v>
      </c>
      <c r="AA329" s="81">
        <v>5398</v>
      </c>
      <c r="AB329" s="81">
        <v>29421</v>
      </c>
      <c r="AC329" s="81">
        <v>0</v>
      </c>
      <c r="AD329" s="81">
        <v>2.699324359921988</v>
      </c>
      <c r="AE329" s="82"/>
      <c r="AF329" s="81">
        <v>187613631.80007529</v>
      </c>
      <c r="AG329" s="81">
        <v>1174827.6217525154</v>
      </c>
      <c r="AH329" s="81">
        <v>226535.52706744461</v>
      </c>
      <c r="AI329" s="81">
        <v>46621469.662616313</v>
      </c>
      <c r="AJ329" s="81">
        <v>55624513.223668896</v>
      </c>
      <c r="AK329" s="81"/>
      <c r="AL329" s="81"/>
      <c r="AM329" s="81">
        <v>3839767.3741276287</v>
      </c>
      <c r="AN329" s="81"/>
      <c r="AO329" s="81"/>
      <c r="AP329" s="82"/>
      <c r="AQ329" s="81">
        <v>1294</v>
      </c>
      <c r="AR329" s="81">
        <v>472</v>
      </c>
      <c r="AS329" s="81">
        <v>0</v>
      </c>
      <c r="AT329" s="81">
        <v>0</v>
      </c>
      <c r="AU329" s="81">
        <v>0</v>
      </c>
      <c r="AV329" s="81">
        <v>0</v>
      </c>
      <c r="AW329" s="81">
        <v>0</v>
      </c>
      <c r="AX329" s="82"/>
      <c r="AY329" s="81">
        <v>5832.8000000000029</v>
      </c>
      <c r="AZ329" s="81">
        <v>20262</v>
      </c>
      <c r="BA329" s="81">
        <v>0</v>
      </c>
      <c r="BB329" s="81">
        <v>0</v>
      </c>
      <c r="BC329" s="81">
        <v>0</v>
      </c>
      <c r="BD329" s="81">
        <v>0</v>
      </c>
      <c r="BE329" s="81">
        <v>0</v>
      </c>
      <c r="BF329" s="82"/>
      <c r="BG329" s="81">
        <v>0</v>
      </c>
      <c r="BH329" s="81">
        <v>0</v>
      </c>
      <c r="BI329" s="81">
        <v>240.14599999999999</v>
      </c>
      <c r="BJ329" s="81">
        <v>0</v>
      </c>
      <c r="BK329" s="81">
        <v>0</v>
      </c>
      <c r="BL329" s="81">
        <v>0</v>
      </c>
      <c r="BM329" s="82"/>
      <c r="BN329" s="81">
        <v>0</v>
      </c>
      <c r="BO329" s="81">
        <v>0</v>
      </c>
      <c r="BP329" s="81">
        <v>15</v>
      </c>
      <c r="BQ329" s="81">
        <v>0</v>
      </c>
      <c r="BR329" s="81">
        <v>0</v>
      </c>
      <c r="BS329" s="81">
        <v>0</v>
      </c>
      <c r="BT329"/>
      <c r="BU329" s="80">
        <v>240.14599999999999</v>
      </c>
      <c r="BV329" s="80">
        <v>0</v>
      </c>
      <c r="BW329" s="80">
        <v>0</v>
      </c>
      <c r="BX329" s="80">
        <v>0</v>
      </c>
      <c r="BY329" s="80">
        <v>0</v>
      </c>
      <c r="BZ329" s="80">
        <v>0</v>
      </c>
      <c r="CA329" s="80">
        <v>0</v>
      </c>
      <c r="CB329" s="80">
        <v>0</v>
      </c>
      <c r="CC329" s="80">
        <v>0</v>
      </c>
    </row>
    <row r="330" spans="1:81">
      <c r="A330" s="80" t="s">
        <v>2085</v>
      </c>
      <c r="B330" s="80">
        <v>85</v>
      </c>
      <c r="C330" s="80">
        <v>18</v>
      </c>
      <c r="D330" s="80">
        <v>5</v>
      </c>
      <c r="E330" s="80">
        <v>2021</v>
      </c>
      <c r="F330" s="80" t="s">
        <v>75</v>
      </c>
      <c r="G330" s="174" t="s">
        <v>2067</v>
      </c>
      <c r="H330" s="80" t="s">
        <v>2068</v>
      </c>
      <c r="I330" s="177"/>
      <c r="J330" s="81">
        <v>137.80808257446284</v>
      </c>
      <c r="K330" s="81">
        <v>1.7464132688489109</v>
      </c>
      <c r="L330" s="81">
        <v>1.3787085007776756</v>
      </c>
      <c r="M330" s="81">
        <v>30.804245109970253</v>
      </c>
      <c r="N330" s="81">
        <v>29.865633171579695</v>
      </c>
      <c r="O330" s="81">
        <v>26.934424261881272</v>
      </c>
      <c r="P330" s="81">
        <v>24.585483950821349</v>
      </c>
      <c r="Q330" s="81">
        <v>1.7441768093109584</v>
      </c>
      <c r="R330" s="81">
        <v>0</v>
      </c>
      <c r="S330" s="81">
        <v>3.0316738099865348</v>
      </c>
      <c r="T330" s="82"/>
      <c r="U330" s="81">
        <v>29043340</v>
      </c>
      <c r="V330" s="81">
        <v>789</v>
      </c>
      <c r="W330" s="81">
        <v>31</v>
      </c>
      <c r="X330" s="81">
        <v>8179</v>
      </c>
      <c r="Y330" s="81">
        <v>11716</v>
      </c>
      <c r="Z330" s="81">
        <v>19818</v>
      </c>
      <c r="AA330" s="81">
        <v>5409</v>
      </c>
      <c r="AB330" s="81">
        <v>29230</v>
      </c>
      <c r="AC330" s="81">
        <v>0</v>
      </c>
      <c r="AD330" s="81">
        <v>3.0316738099865348</v>
      </c>
      <c r="AE330" s="82"/>
      <c r="AF330" s="81">
        <v>176800000.06838128</v>
      </c>
      <c r="AG330" s="81">
        <v>1247425.9399557831</v>
      </c>
      <c r="AH330" s="81">
        <v>212877.69652462061</v>
      </c>
      <c r="AI330" s="81">
        <v>50847132.140012272</v>
      </c>
      <c r="AJ330" s="81">
        <v>51955643.111862279</v>
      </c>
      <c r="AK330" s="81">
        <v>0</v>
      </c>
      <c r="AL330" s="81">
        <v>0</v>
      </c>
      <c r="AM330" s="81">
        <v>3836843.4406220792</v>
      </c>
      <c r="AN330" s="81">
        <v>0</v>
      </c>
      <c r="AO330" s="81">
        <v>0</v>
      </c>
      <c r="AP330" s="82"/>
      <c r="AQ330" s="81">
        <v>1347</v>
      </c>
      <c r="AR330" s="81">
        <v>481</v>
      </c>
      <c r="AS330" s="81">
        <v>0</v>
      </c>
      <c r="AT330" s="81">
        <v>0</v>
      </c>
      <c r="AU330" s="81">
        <v>0</v>
      </c>
      <c r="AV330" s="81">
        <v>0</v>
      </c>
      <c r="AW330" s="81"/>
      <c r="AX330" s="82"/>
      <c r="AY330" s="81">
        <v>6144.600000000004</v>
      </c>
      <c r="AZ330" s="81">
        <v>20784.600000000009</v>
      </c>
      <c r="BA330" s="81">
        <v>0</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2086</v>
      </c>
      <c r="B331" s="80">
        <v>85</v>
      </c>
      <c r="C331" s="80">
        <v>19</v>
      </c>
      <c r="D331" s="80">
        <v>5</v>
      </c>
      <c r="E331" s="80">
        <v>2022</v>
      </c>
      <c r="F331" s="80" t="s">
        <v>568</v>
      </c>
      <c r="G331" s="80" t="s">
        <v>2067</v>
      </c>
      <c r="H331" s="80" t="s">
        <v>2068</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1418</v>
      </c>
      <c r="AR331" s="81">
        <v>483</v>
      </c>
      <c r="AS331" s="81">
        <v>0</v>
      </c>
      <c r="AT331" s="81">
        <v>0</v>
      </c>
      <c r="AU331" s="81">
        <v>0</v>
      </c>
      <c r="AV331" s="81">
        <v>0</v>
      </c>
      <c r="AW331" s="81"/>
      <c r="AX331" s="82"/>
      <c r="AY331" s="81">
        <v>6582.7000000000035</v>
      </c>
      <c r="AZ331" s="81">
        <v>21084.000000000007</v>
      </c>
      <c r="BA331" s="81">
        <v>0</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2087</v>
      </c>
      <c r="B332" s="80">
        <v>375</v>
      </c>
      <c r="C332" s="80">
        <v>1</v>
      </c>
      <c r="D332" s="80">
        <v>23</v>
      </c>
      <c r="E332" s="80">
        <v>1990</v>
      </c>
      <c r="F332" s="80" t="s">
        <v>562</v>
      </c>
      <c r="G332" s="80" t="s">
        <v>2088</v>
      </c>
      <c r="H332" s="80" t="s">
        <v>2089</v>
      </c>
      <c r="I332" s="177"/>
      <c r="J332" s="81">
        <v>135.93262407788106</v>
      </c>
      <c r="K332" s="81">
        <v>3.9348728218581353</v>
      </c>
      <c r="L332" s="81">
        <v>1.5129426554679628</v>
      </c>
      <c r="M332" s="81">
        <v>9.1181296906964988</v>
      </c>
      <c r="N332" s="81">
        <v>14.496606934176357</v>
      </c>
      <c r="O332" s="81">
        <v>17.585203897796962</v>
      </c>
      <c r="P332" s="81">
        <v>18.734728862679301</v>
      </c>
      <c r="Q332" s="81">
        <v>1.3678353610889218</v>
      </c>
      <c r="R332" s="81">
        <v>0</v>
      </c>
      <c r="S332" s="81">
        <v>1.4070532134544433</v>
      </c>
      <c r="T332" s="82"/>
      <c r="U332" s="81">
        <v>3592636</v>
      </c>
      <c r="V332" s="81">
        <v>956</v>
      </c>
      <c r="W332" s="81">
        <v>14</v>
      </c>
      <c r="X332" s="81">
        <v>3272</v>
      </c>
      <c r="Y332" s="81">
        <v>6356</v>
      </c>
      <c r="Z332" s="81">
        <v>7233</v>
      </c>
      <c r="AA332" s="81">
        <v>4549</v>
      </c>
      <c r="AB332" s="81">
        <v>22209</v>
      </c>
      <c r="AC332" s="81">
        <v>0</v>
      </c>
      <c r="AD332" s="81">
        <v>1.4070532134544433</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2090</v>
      </c>
      <c r="B333" s="80">
        <v>376</v>
      </c>
      <c r="C333" s="80">
        <v>2</v>
      </c>
      <c r="D333" s="80">
        <v>23</v>
      </c>
      <c r="E333" s="80">
        <v>2005</v>
      </c>
      <c r="F333" s="80" t="s">
        <v>565</v>
      </c>
      <c r="G333" s="80" t="s">
        <v>2088</v>
      </c>
      <c r="H333" s="80" t="s">
        <v>2089</v>
      </c>
      <c r="I333" s="177"/>
      <c r="J333" s="81">
        <v>84.382102848874396</v>
      </c>
      <c r="K333" s="81">
        <v>1.9073213764009564</v>
      </c>
      <c r="L333" s="81">
        <v>0</v>
      </c>
      <c r="M333" s="81">
        <v>21.633286092321146</v>
      </c>
      <c r="N333" s="81">
        <v>24.983176203949849</v>
      </c>
      <c r="O333" s="81">
        <v>32.382561430329758</v>
      </c>
      <c r="P333" s="81">
        <v>24.102384194008021</v>
      </c>
      <c r="Q333" s="81">
        <v>1.513167797518336</v>
      </c>
      <c r="R333" s="81">
        <v>0</v>
      </c>
      <c r="S333" s="81">
        <v>0</v>
      </c>
      <c r="T333" s="82"/>
      <c r="U333" s="81">
        <v>3254931</v>
      </c>
      <c r="V333" s="81">
        <v>918</v>
      </c>
      <c r="W333" s="81">
        <v>0</v>
      </c>
      <c r="X333" s="81">
        <v>4799</v>
      </c>
      <c r="Y333" s="81">
        <v>9083</v>
      </c>
      <c r="Z333" s="81">
        <v>15413</v>
      </c>
      <c r="AA333" s="81">
        <v>4793</v>
      </c>
      <c r="AB333" s="81">
        <v>25684</v>
      </c>
      <c r="AC333" s="81">
        <v>0</v>
      </c>
      <c r="AD333" s="81">
        <v>0</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2091</v>
      </c>
      <c r="B334" s="80">
        <v>377</v>
      </c>
      <c r="C334" s="80">
        <v>3</v>
      </c>
      <c r="D334" s="80">
        <v>23</v>
      </c>
      <c r="E334" s="80">
        <v>2006</v>
      </c>
      <c r="F334" s="80" t="s">
        <v>566</v>
      </c>
      <c r="G334" s="80" t="s">
        <v>2088</v>
      </c>
      <c r="H334" s="80" t="s">
        <v>2089</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2092</v>
      </c>
      <c r="B335" s="80">
        <v>378</v>
      </c>
      <c r="C335" s="80">
        <v>4</v>
      </c>
      <c r="D335" s="80">
        <v>23</v>
      </c>
      <c r="E335" s="80">
        <v>2007</v>
      </c>
      <c r="F335" s="80" t="s">
        <v>567</v>
      </c>
      <c r="G335" s="80" t="s">
        <v>2088</v>
      </c>
      <c r="H335" s="80" t="s">
        <v>2089</v>
      </c>
      <c r="I335" s="177"/>
      <c r="J335" s="81">
        <v>97.641084651893294</v>
      </c>
      <c r="K335" s="81">
        <v>1.8679984825716962</v>
      </c>
      <c r="L335" s="81">
        <v>0</v>
      </c>
      <c r="M335" s="81">
        <v>20.174012170255313</v>
      </c>
      <c r="N335" s="81">
        <v>25.579384932576428</v>
      </c>
      <c r="O335" s="81">
        <v>33.224110179383011</v>
      </c>
      <c r="P335" s="81">
        <v>25.501868043476595</v>
      </c>
      <c r="Q335" s="81">
        <v>1.6048140670173963</v>
      </c>
      <c r="R335" s="81">
        <v>0</v>
      </c>
      <c r="S335" s="81">
        <v>0</v>
      </c>
      <c r="T335" s="82"/>
      <c r="U335" s="81">
        <v>4171516</v>
      </c>
      <c r="V335" s="81">
        <v>836</v>
      </c>
      <c r="W335" s="81">
        <v>0</v>
      </c>
      <c r="X335" s="81">
        <v>5331</v>
      </c>
      <c r="Y335" s="81">
        <v>9420</v>
      </c>
      <c r="Z335" s="81">
        <v>16439</v>
      </c>
      <c r="AA335" s="81">
        <v>4994</v>
      </c>
      <c r="AB335" s="81">
        <v>25799</v>
      </c>
      <c r="AC335" s="81">
        <v>0</v>
      </c>
      <c r="AD335" s="81">
        <v>0</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2093</v>
      </c>
      <c r="B336" s="80">
        <v>379</v>
      </c>
      <c r="C336" s="80">
        <v>5</v>
      </c>
      <c r="D336" s="80">
        <v>23</v>
      </c>
      <c r="E336" s="80">
        <v>2008</v>
      </c>
      <c r="F336" s="80" t="s">
        <v>84</v>
      </c>
      <c r="G336" s="80" t="s">
        <v>2088</v>
      </c>
      <c r="H336" s="80" t="s">
        <v>2089</v>
      </c>
      <c r="I336" s="177"/>
      <c r="J336" s="81">
        <v>92.746616065136067</v>
      </c>
      <c r="K336" s="81">
        <v>1.4589438120605027</v>
      </c>
      <c r="L336" s="81">
        <v>0</v>
      </c>
      <c r="M336" s="81">
        <v>21.111935914495277</v>
      </c>
      <c r="N336" s="81">
        <v>24.466545877034044</v>
      </c>
      <c r="O336" s="81">
        <v>32.968368403156099</v>
      </c>
      <c r="P336" s="81">
        <v>24.564883530314244</v>
      </c>
      <c r="Q336" s="81">
        <v>1.5851733022467451</v>
      </c>
      <c r="R336" s="81">
        <v>0</v>
      </c>
      <c r="S336" s="81">
        <v>0</v>
      </c>
      <c r="T336" s="82"/>
      <c r="U336" s="81">
        <v>4092937</v>
      </c>
      <c r="V336" s="81">
        <v>836</v>
      </c>
      <c r="W336" s="81">
        <v>0</v>
      </c>
      <c r="X336" s="81">
        <v>5331</v>
      </c>
      <c r="Y336" s="81">
        <v>9626</v>
      </c>
      <c r="Z336" s="81">
        <v>16885</v>
      </c>
      <c r="AA336" s="81">
        <v>4816</v>
      </c>
      <c r="AB336" s="81">
        <v>25902</v>
      </c>
      <c r="AC336" s="81">
        <v>0</v>
      </c>
      <c r="AD336" s="81">
        <v>0</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2094</v>
      </c>
      <c r="B337" s="80">
        <v>380</v>
      </c>
      <c r="C337" s="80">
        <v>6</v>
      </c>
      <c r="D337" s="80">
        <v>23</v>
      </c>
      <c r="E337" s="80">
        <v>2009</v>
      </c>
      <c r="F337" s="80" t="s">
        <v>85</v>
      </c>
      <c r="G337" s="80" t="s">
        <v>2088</v>
      </c>
      <c r="H337" s="80" t="s">
        <v>2089</v>
      </c>
      <c r="I337" s="177"/>
      <c r="J337" s="81">
        <v>86.245587762328739</v>
      </c>
      <c r="K337" s="81">
        <v>1.2680722890561977</v>
      </c>
      <c r="L337" s="81">
        <v>0</v>
      </c>
      <c r="M337" s="81">
        <v>23.119154560432033</v>
      </c>
      <c r="N337" s="81">
        <v>24.184669246668527</v>
      </c>
      <c r="O337" s="81">
        <v>33.446455194535666</v>
      </c>
      <c r="P337" s="81">
        <v>23.475958750340645</v>
      </c>
      <c r="Q337" s="81">
        <v>1.5165698341485607</v>
      </c>
      <c r="R337" s="81">
        <v>0</v>
      </c>
      <c r="S337" s="81">
        <v>0</v>
      </c>
      <c r="T337" s="82"/>
      <c r="U337" s="81">
        <v>3894970</v>
      </c>
      <c r="V337" s="81">
        <v>914</v>
      </c>
      <c r="W337" s="81">
        <v>0</v>
      </c>
      <c r="X337" s="81">
        <v>6156</v>
      </c>
      <c r="Y337" s="81">
        <v>9782</v>
      </c>
      <c r="Z337" s="81">
        <v>16908</v>
      </c>
      <c r="AA337" s="81">
        <v>4725</v>
      </c>
      <c r="AB337" s="81">
        <v>26014</v>
      </c>
      <c r="AC337" s="81">
        <v>0</v>
      </c>
      <c r="AD337" s="81">
        <v>0</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2095</v>
      </c>
      <c r="B338" s="80">
        <v>381</v>
      </c>
      <c r="C338" s="80">
        <v>7</v>
      </c>
      <c r="D338" s="80">
        <v>23</v>
      </c>
      <c r="E338" s="80">
        <v>2010</v>
      </c>
      <c r="F338" s="80" t="s">
        <v>86</v>
      </c>
      <c r="G338" s="80" t="s">
        <v>2088</v>
      </c>
      <c r="H338" s="80" t="s">
        <v>2089</v>
      </c>
      <c r="I338" s="177"/>
      <c r="J338" s="81">
        <v>82.774185019609064</v>
      </c>
      <c r="K338" s="81">
        <v>1.4208810770303268</v>
      </c>
      <c r="L338" s="81">
        <v>0</v>
      </c>
      <c r="M338" s="81">
        <v>24.317434273470145</v>
      </c>
      <c r="N338" s="81">
        <v>25.076998073431284</v>
      </c>
      <c r="O338" s="81">
        <v>32.387986713575877</v>
      </c>
      <c r="P338" s="81">
        <v>23.664503711183876</v>
      </c>
      <c r="Q338" s="81">
        <v>1.6051144796008294</v>
      </c>
      <c r="R338" s="81">
        <v>0</v>
      </c>
      <c r="S338" s="81">
        <v>0</v>
      </c>
      <c r="T338" s="82"/>
      <c r="U338" s="81">
        <v>3450873</v>
      </c>
      <c r="V338" s="81">
        <v>914</v>
      </c>
      <c r="W338" s="81">
        <v>0</v>
      </c>
      <c r="X338" s="81">
        <v>6156</v>
      </c>
      <c r="Y338" s="81">
        <v>10004</v>
      </c>
      <c r="Z338" s="81">
        <v>16449</v>
      </c>
      <c r="AA338" s="81">
        <v>4644</v>
      </c>
      <c r="AB338" s="81">
        <v>26382</v>
      </c>
      <c r="AC338" s="81">
        <v>0</v>
      </c>
      <c r="AD338" s="81">
        <v>0</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2096</v>
      </c>
      <c r="B339" s="80">
        <v>382</v>
      </c>
      <c r="C339" s="80">
        <v>8</v>
      </c>
      <c r="D339" s="80">
        <v>23</v>
      </c>
      <c r="E339" s="80">
        <v>2011</v>
      </c>
      <c r="F339" s="80" t="s">
        <v>87</v>
      </c>
      <c r="G339" s="80" t="s">
        <v>2088</v>
      </c>
      <c r="H339" s="80" t="s">
        <v>2089</v>
      </c>
      <c r="I339" s="177"/>
      <c r="J339" s="81">
        <v>89.470859528664903</v>
      </c>
      <c r="K339" s="81">
        <v>2.3032805262138614</v>
      </c>
      <c r="L339" s="81">
        <v>0</v>
      </c>
      <c r="M339" s="81">
        <v>29.426807759013208</v>
      </c>
      <c r="N339" s="81">
        <v>31.139269795178254</v>
      </c>
      <c r="O339" s="81">
        <v>32.136776812545421</v>
      </c>
      <c r="P339" s="81">
        <v>23.47548230161475</v>
      </c>
      <c r="Q339" s="81">
        <v>1.8653396331956522</v>
      </c>
      <c r="R339" s="81">
        <v>0</v>
      </c>
      <c r="S339" s="81">
        <v>0</v>
      </c>
      <c r="T339" s="82"/>
      <c r="U339" s="81">
        <v>3522187</v>
      </c>
      <c r="V339" s="81">
        <v>914</v>
      </c>
      <c r="W339" s="81">
        <v>0</v>
      </c>
      <c r="X339" s="81">
        <v>6156</v>
      </c>
      <c r="Y339" s="81">
        <v>10181</v>
      </c>
      <c r="Z339" s="81">
        <v>16676</v>
      </c>
      <c r="AA339" s="81">
        <v>4744</v>
      </c>
      <c r="AB339" s="81">
        <v>26580</v>
      </c>
      <c r="AC339" s="81">
        <v>0</v>
      </c>
      <c r="AD339" s="81">
        <v>0</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2097</v>
      </c>
      <c r="B340" s="80">
        <v>383</v>
      </c>
      <c r="C340" s="80">
        <v>9</v>
      </c>
      <c r="D340" s="80">
        <v>23</v>
      </c>
      <c r="E340" s="80">
        <v>2012</v>
      </c>
      <c r="F340" s="80" t="s">
        <v>88</v>
      </c>
      <c r="G340" s="80" t="s">
        <v>2088</v>
      </c>
      <c r="H340" s="80" t="s">
        <v>2089</v>
      </c>
      <c r="I340" s="177"/>
      <c r="J340" s="81">
        <v>96.406356971753468</v>
      </c>
      <c r="K340" s="81">
        <v>2.1516108386560431</v>
      </c>
      <c r="L340" s="81">
        <v>0</v>
      </c>
      <c r="M340" s="81">
        <v>32.645814570568675</v>
      </c>
      <c r="N340" s="81">
        <v>37.137615323847506</v>
      </c>
      <c r="O340" s="81">
        <v>32.275838650401894</v>
      </c>
      <c r="P340" s="81">
        <v>23.574212702371454</v>
      </c>
      <c r="Q340" s="81">
        <v>2.0643129752695302</v>
      </c>
      <c r="R340" s="81">
        <v>0</v>
      </c>
      <c r="S340" s="81">
        <v>0</v>
      </c>
      <c r="T340" s="82"/>
      <c r="U340" s="81">
        <v>3650998</v>
      </c>
      <c r="V340" s="81">
        <v>914</v>
      </c>
      <c r="W340" s="81">
        <v>0</v>
      </c>
      <c r="X340" s="81">
        <v>6156</v>
      </c>
      <c r="Y340" s="81">
        <v>10505</v>
      </c>
      <c r="Z340" s="81">
        <v>16881</v>
      </c>
      <c r="AA340" s="81">
        <v>4737</v>
      </c>
      <c r="AB340" s="81">
        <v>27074</v>
      </c>
      <c r="AC340" s="81">
        <v>0</v>
      </c>
      <c r="AD340" s="81">
        <v>0</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2098</v>
      </c>
      <c r="B341" s="80">
        <v>384</v>
      </c>
      <c r="C341" s="80">
        <v>10</v>
      </c>
      <c r="D341" s="80">
        <v>23</v>
      </c>
      <c r="E341" s="80">
        <v>2013</v>
      </c>
      <c r="F341" s="80" t="s">
        <v>89</v>
      </c>
      <c r="G341" s="80" t="s">
        <v>2088</v>
      </c>
      <c r="H341" s="80" t="s">
        <v>2089</v>
      </c>
      <c r="I341" s="177"/>
      <c r="J341" s="81">
        <v>98.269058011519007</v>
      </c>
      <c r="K341" s="81">
        <v>1.7919164793796545</v>
      </c>
      <c r="L341" s="81">
        <v>0</v>
      </c>
      <c r="M341" s="81">
        <v>32.343724477894412</v>
      </c>
      <c r="N341" s="81">
        <v>35.807938037683094</v>
      </c>
      <c r="O341" s="81">
        <v>31.139795078586172</v>
      </c>
      <c r="P341" s="81">
        <v>24.722054902565191</v>
      </c>
      <c r="Q341" s="81">
        <v>2.106719176490083</v>
      </c>
      <c r="R341" s="81">
        <v>0</v>
      </c>
      <c r="S341" s="81">
        <v>0</v>
      </c>
      <c r="T341" s="82"/>
      <c r="U341" s="81">
        <v>3738075</v>
      </c>
      <c r="V341" s="81">
        <v>914</v>
      </c>
      <c r="W341" s="81">
        <v>0</v>
      </c>
      <c r="X341" s="81">
        <v>6156</v>
      </c>
      <c r="Y341" s="81">
        <v>10629</v>
      </c>
      <c r="Z341" s="81">
        <v>17014</v>
      </c>
      <c r="AA341" s="81">
        <v>4949</v>
      </c>
      <c r="AB341" s="81">
        <v>27234</v>
      </c>
      <c r="AC341" s="81">
        <v>0</v>
      </c>
      <c r="AD341" s="81">
        <v>0</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2099</v>
      </c>
      <c r="B342" s="80">
        <v>385</v>
      </c>
      <c r="C342" s="80">
        <v>11</v>
      </c>
      <c r="D342" s="80">
        <v>23</v>
      </c>
      <c r="E342" s="80">
        <v>2014</v>
      </c>
      <c r="F342" s="80" t="s">
        <v>90</v>
      </c>
      <c r="G342" s="80" t="s">
        <v>2088</v>
      </c>
      <c r="H342" s="80" t="s">
        <v>2089</v>
      </c>
      <c r="I342" s="177"/>
      <c r="J342" s="81">
        <v>103.38993339023799</v>
      </c>
      <c r="K342" s="81">
        <v>2.1319976024520821</v>
      </c>
      <c r="L342" s="81">
        <v>0</v>
      </c>
      <c r="M342" s="81">
        <v>36.037689046729753</v>
      </c>
      <c r="N342" s="81">
        <v>31.618970329086928</v>
      </c>
      <c r="O342" s="81">
        <v>29.82545287925781</v>
      </c>
      <c r="P342" s="81">
        <v>25.408005703319496</v>
      </c>
      <c r="Q342" s="81">
        <v>2.0315442511444037</v>
      </c>
      <c r="R342" s="81">
        <v>0</v>
      </c>
      <c r="S342" s="81">
        <v>0</v>
      </c>
      <c r="T342" s="82"/>
      <c r="U342" s="81">
        <v>4012103</v>
      </c>
      <c r="V342" s="81">
        <v>834</v>
      </c>
      <c r="W342" s="81">
        <v>0</v>
      </c>
      <c r="X342" s="81">
        <v>7012</v>
      </c>
      <c r="Y342" s="81">
        <v>10734</v>
      </c>
      <c r="Z342" s="81">
        <v>17163</v>
      </c>
      <c r="AA342" s="81">
        <v>5060</v>
      </c>
      <c r="AB342" s="81">
        <v>27372</v>
      </c>
      <c r="AC342" s="81">
        <v>0</v>
      </c>
      <c r="AD342" s="81">
        <v>0</v>
      </c>
      <c r="AE342" s="82"/>
      <c r="AF342" s="81">
        <v>51637659.623479076</v>
      </c>
      <c r="AG342" s="81">
        <v>1771278.4835659999</v>
      </c>
      <c r="AH342" s="81">
        <v>0</v>
      </c>
      <c r="AI342" s="81">
        <v>44457499.643233351</v>
      </c>
      <c r="AJ342" s="81">
        <v>43007618.784840845</v>
      </c>
      <c r="AK342" s="81">
        <v>0</v>
      </c>
      <c r="AL342" s="81">
        <v>0</v>
      </c>
      <c r="AM342" s="81">
        <v>3757766.5743199084</v>
      </c>
      <c r="AN342" s="81">
        <v>0</v>
      </c>
      <c r="AO342" s="81">
        <v>0</v>
      </c>
      <c r="AP342" s="82"/>
      <c r="AQ342" s="81">
        <v>843</v>
      </c>
      <c r="AR342" s="81">
        <v>70</v>
      </c>
      <c r="AS342" s="81">
        <v>0</v>
      </c>
      <c r="AT342" s="81">
        <v>0</v>
      </c>
      <c r="AU342" s="81">
        <v>0</v>
      </c>
      <c r="AV342" s="81">
        <v>0</v>
      </c>
      <c r="AW342" s="81" t="s">
        <v>564</v>
      </c>
      <c r="AX342" s="82"/>
      <c r="AY342" s="81">
        <v>3394.1080000000002</v>
      </c>
      <c r="AZ342" s="81">
        <v>4083.9</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2100</v>
      </c>
      <c r="B343" s="80">
        <v>386</v>
      </c>
      <c r="C343" s="80">
        <v>12</v>
      </c>
      <c r="D343" s="80">
        <v>23</v>
      </c>
      <c r="E343" s="80">
        <v>2015</v>
      </c>
      <c r="F343" s="80" t="s">
        <v>91</v>
      </c>
      <c r="G343" s="80" t="s">
        <v>2088</v>
      </c>
      <c r="H343" s="80" t="s">
        <v>2089</v>
      </c>
      <c r="I343" s="177"/>
      <c r="J343" s="81">
        <v>100.52843541676366</v>
      </c>
      <c r="K343" s="81">
        <v>1.9142849355276945</v>
      </c>
      <c r="L343" s="81">
        <v>0</v>
      </c>
      <c r="M343" s="81">
        <v>34.488662745645229</v>
      </c>
      <c r="N343" s="81">
        <v>28.569256214996098</v>
      </c>
      <c r="O343" s="81">
        <v>30.470278186491548</v>
      </c>
      <c r="P343" s="81">
        <v>25.629008983768859</v>
      </c>
      <c r="Q343" s="81">
        <v>2.0102149301898664</v>
      </c>
      <c r="R343" s="81">
        <v>0</v>
      </c>
      <c r="S343" s="81">
        <v>0</v>
      </c>
      <c r="T343" s="82"/>
      <c r="U343" s="81">
        <v>4453091</v>
      </c>
      <c r="V343" s="81">
        <v>834</v>
      </c>
      <c r="W343" s="81">
        <v>0</v>
      </c>
      <c r="X343" s="81">
        <v>7012</v>
      </c>
      <c r="Y343" s="81">
        <v>10942</v>
      </c>
      <c r="Z343" s="81">
        <v>17703</v>
      </c>
      <c r="AA343" s="81">
        <v>5100</v>
      </c>
      <c r="AB343" s="81">
        <v>27667</v>
      </c>
      <c r="AC343" s="81">
        <v>0</v>
      </c>
      <c r="AD343" s="81">
        <v>0</v>
      </c>
      <c r="AE343" s="82"/>
      <c r="AF343" s="81">
        <v>51096120.645622224</v>
      </c>
      <c r="AG343" s="81">
        <v>1535238.9860324662</v>
      </c>
      <c r="AH343" s="81">
        <v>0</v>
      </c>
      <c r="AI343" s="81">
        <v>43344798.566440552</v>
      </c>
      <c r="AJ343" s="81">
        <v>42637776.315104835</v>
      </c>
      <c r="AK343" s="81">
        <v>0</v>
      </c>
      <c r="AL343" s="81">
        <v>0</v>
      </c>
      <c r="AM343" s="81">
        <v>3791646.2913000514</v>
      </c>
      <c r="AN343" s="81">
        <v>0</v>
      </c>
      <c r="AO343" s="81">
        <v>0</v>
      </c>
      <c r="AP343" s="82"/>
      <c r="AQ343" s="81">
        <v>915</v>
      </c>
      <c r="AR343" s="81">
        <v>83</v>
      </c>
      <c r="AS343" s="81">
        <v>0</v>
      </c>
      <c r="AT343" s="81">
        <v>0</v>
      </c>
      <c r="AU343" s="81">
        <v>0</v>
      </c>
      <c r="AV343" s="81">
        <v>0</v>
      </c>
      <c r="AW343" s="81" t="s">
        <v>564</v>
      </c>
      <c r="AX343" s="82"/>
      <c r="AY343" s="81">
        <v>3778.6779999999999</v>
      </c>
      <c r="AZ343" s="81">
        <v>4319</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2101</v>
      </c>
      <c r="B344" s="80">
        <v>387</v>
      </c>
      <c r="C344" s="80">
        <v>13</v>
      </c>
      <c r="D344" s="80">
        <v>23</v>
      </c>
      <c r="E344" s="80">
        <v>2016</v>
      </c>
      <c r="F344" s="80" t="s">
        <v>92</v>
      </c>
      <c r="G344" s="80" t="s">
        <v>2088</v>
      </c>
      <c r="H344" s="80" t="s">
        <v>2089</v>
      </c>
      <c r="I344" s="177"/>
      <c r="J344" s="81">
        <v>103.57859401212485</v>
      </c>
      <c r="K344" s="81">
        <v>1.8620605156932588</v>
      </c>
      <c r="L344" s="81">
        <v>0</v>
      </c>
      <c r="M344" s="81">
        <v>28.047056993870456</v>
      </c>
      <c r="N344" s="81">
        <v>28.987506880428921</v>
      </c>
      <c r="O344" s="81">
        <v>30.470927575737235</v>
      </c>
      <c r="P344" s="81">
        <v>25.828965801466779</v>
      </c>
      <c r="Q344" s="81">
        <v>1.9702097848843316</v>
      </c>
      <c r="R344" s="81">
        <v>0</v>
      </c>
      <c r="S344" s="81">
        <v>0</v>
      </c>
      <c r="T344" s="82"/>
      <c r="U344" s="81">
        <v>4853019</v>
      </c>
      <c r="V344" s="81">
        <v>834</v>
      </c>
      <c r="W344" s="81">
        <v>0</v>
      </c>
      <c r="X344" s="81">
        <v>7012</v>
      </c>
      <c r="Y344" s="81">
        <v>11165</v>
      </c>
      <c r="Z344" s="81">
        <v>17921</v>
      </c>
      <c r="AA344" s="81">
        <v>5316</v>
      </c>
      <c r="AB344" s="81">
        <v>27894</v>
      </c>
      <c r="AC344" s="81">
        <v>0</v>
      </c>
      <c r="AD344" s="81">
        <v>0</v>
      </c>
      <c r="AE344" s="82"/>
      <c r="AF344" s="81">
        <v>54252083.759418383</v>
      </c>
      <c r="AG344" s="81">
        <v>1546974.706036109</v>
      </c>
      <c r="AH344" s="81">
        <v>0</v>
      </c>
      <c r="AI344" s="81">
        <v>45067011.316377044</v>
      </c>
      <c r="AJ344" s="81">
        <v>46999901.43624597</v>
      </c>
      <c r="AK344" s="81">
        <v>0</v>
      </c>
      <c r="AL344" s="81">
        <v>0</v>
      </c>
      <c r="AM344" s="81">
        <v>3825725.5951558468</v>
      </c>
      <c r="AN344" s="81">
        <v>0</v>
      </c>
      <c r="AO344" s="81">
        <v>0</v>
      </c>
      <c r="AP344" s="82"/>
      <c r="AQ344" s="81">
        <v>1011</v>
      </c>
      <c r="AR344" s="81">
        <v>95</v>
      </c>
      <c r="AS344" s="81">
        <v>0</v>
      </c>
      <c r="AT344" s="81">
        <v>0</v>
      </c>
      <c r="AU344" s="81">
        <v>0</v>
      </c>
      <c r="AV344" s="81">
        <v>0</v>
      </c>
      <c r="AW344" s="81" t="s">
        <v>564</v>
      </c>
      <c r="AX344" s="82"/>
      <c r="AY344" s="81">
        <v>4228.5780000000004</v>
      </c>
      <c r="AZ344" s="81">
        <v>4574</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2102</v>
      </c>
      <c r="B345" s="80">
        <v>388</v>
      </c>
      <c r="C345" s="80">
        <v>14</v>
      </c>
      <c r="D345" s="80">
        <v>23</v>
      </c>
      <c r="E345" s="80">
        <v>2017</v>
      </c>
      <c r="F345" s="80" t="s">
        <v>71</v>
      </c>
      <c r="G345" s="80" t="s">
        <v>2088</v>
      </c>
      <c r="H345" s="80" t="s">
        <v>2089</v>
      </c>
      <c r="I345" s="177"/>
      <c r="J345" s="81">
        <v>97.663594195196325</v>
      </c>
      <c r="K345" s="81">
        <v>1.913126424219062</v>
      </c>
      <c r="L345" s="81">
        <v>0</v>
      </c>
      <c r="M345" s="81">
        <v>26.113630322663219</v>
      </c>
      <c r="N345" s="81">
        <v>27.374441125347001</v>
      </c>
      <c r="O345" s="81">
        <v>30.331639698385548</v>
      </c>
      <c r="P345" s="81">
        <v>25.433607230356284</v>
      </c>
      <c r="Q345" s="81">
        <v>1.9181557035772889</v>
      </c>
      <c r="R345" s="81">
        <v>0</v>
      </c>
      <c r="S345" s="81">
        <v>0</v>
      </c>
      <c r="T345" s="82"/>
      <c r="U345" s="81">
        <v>4921396</v>
      </c>
      <c r="V345" s="81">
        <v>834</v>
      </c>
      <c r="W345" s="81">
        <v>0</v>
      </c>
      <c r="X345" s="81">
        <v>7012</v>
      </c>
      <c r="Y345" s="81">
        <v>11392</v>
      </c>
      <c r="Z345" s="81">
        <v>18135</v>
      </c>
      <c r="AA345" s="81">
        <v>5268</v>
      </c>
      <c r="AB345" s="81">
        <v>28084</v>
      </c>
      <c r="AC345" s="81">
        <v>0</v>
      </c>
      <c r="AD345" s="81">
        <v>0</v>
      </c>
      <c r="AE345" s="82"/>
      <c r="AF345" s="81">
        <v>52393057.874430269</v>
      </c>
      <c r="AG345" s="81">
        <v>1566068.245349115</v>
      </c>
      <c r="AH345" s="81">
        <v>0</v>
      </c>
      <c r="AI345" s="81">
        <v>42820226.591576278</v>
      </c>
      <c r="AJ345" s="81">
        <v>47744779.152687147</v>
      </c>
      <c r="AK345" s="81">
        <v>0</v>
      </c>
      <c r="AL345" s="81">
        <v>0</v>
      </c>
      <c r="AM345" s="81">
        <v>3857811.5190147511</v>
      </c>
      <c r="AN345" s="81">
        <v>0</v>
      </c>
      <c r="AO345" s="81">
        <v>0</v>
      </c>
      <c r="AP345" s="82"/>
      <c r="AQ345" s="81">
        <v>1089</v>
      </c>
      <c r="AR345" s="81">
        <v>104</v>
      </c>
      <c r="AS345" s="81">
        <v>0</v>
      </c>
      <c r="AT345" s="81">
        <v>0</v>
      </c>
      <c r="AU345" s="81">
        <v>0</v>
      </c>
      <c r="AV345" s="81">
        <v>0</v>
      </c>
      <c r="AW345" s="81" t="s">
        <v>564</v>
      </c>
      <c r="AX345" s="82"/>
      <c r="AY345" s="81">
        <v>4630.098</v>
      </c>
      <c r="AZ345" s="81">
        <v>4737</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2103</v>
      </c>
      <c r="B346" s="80">
        <v>389</v>
      </c>
      <c r="C346" s="80">
        <v>15</v>
      </c>
      <c r="D346" s="80">
        <v>23</v>
      </c>
      <c r="E346" s="80">
        <v>2018</v>
      </c>
      <c r="F346" s="80" t="s">
        <v>93</v>
      </c>
      <c r="G346" s="80" t="s">
        <v>2088</v>
      </c>
      <c r="H346" s="80" t="s">
        <v>2089</v>
      </c>
      <c r="I346" s="177"/>
      <c r="J346" s="81">
        <v>93.191352445356273</v>
      </c>
      <c r="K346" s="81">
        <v>1.6144863674930243</v>
      </c>
      <c r="L346" s="81">
        <v>0</v>
      </c>
      <c r="M346" s="81">
        <v>23.825802712909489</v>
      </c>
      <c r="N346" s="81">
        <v>19.494385183413527</v>
      </c>
      <c r="O346" s="81">
        <v>30.318115246677586</v>
      </c>
      <c r="P346" s="81">
        <v>26.165091411834087</v>
      </c>
      <c r="Q346" s="81">
        <v>1.8097400868527909</v>
      </c>
      <c r="R346" s="81">
        <v>0</v>
      </c>
      <c r="S346" s="81">
        <v>0</v>
      </c>
      <c r="T346" s="82"/>
      <c r="U346" s="81">
        <v>5182342</v>
      </c>
      <c r="V346" s="81">
        <v>834</v>
      </c>
      <c r="W346" s="81">
        <v>0</v>
      </c>
      <c r="X346" s="81">
        <v>7012</v>
      </c>
      <c r="Y346" s="81">
        <v>11736</v>
      </c>
      <c r="Z346" s="81">
        <v>18474</v>
      </c>
      <c r="AA346" s="81">
        <v>5474</v>
      </c>
      <c r="AB346" s="81">
        <v>28554</v>
      </c>
      <c r="AC346" s="81">
        <v>0</v>
      </c>
      <c r="AD346" s="81">
        <v>0</v>
      </c>
      <c r="AE346" s="82"/>
      <c r="AF346" s="81">
        <v>50628045.126076408</v>
      </c>
      <c r="AG346" s="81">
        <v>1416696.995638056</v>
      </c>
      <c r="AH346" s="81">
        <v>0</v>
      </c>
      <c r="AI346" s="81">
        <v>41127551.736083567</v>
      </c>
      <c r="AJ346" s="81">
        <v>41524408.485174797</v>
      </c>
      <c r="AK346" s="81">
        <v>0</v>
      </c>
      <c r="AL346" s="81">
        <v>0</v>
      </c>
      <c r="AM346" s="81">
        <v>3930489.815260421</v>
      </c>
      <c r="AN346" s="81">
        <v>0</v>
      </c>
      <c r="AO346" s="81">
        <v>0</v>
      </c>
      <c r="AP346" s="82"/>
      <c r="AQ346" s="81">
        <v>1145</v>
      </c>
      <c r="AR346" s="81">
        <v>109</v>
      </c>
      <c r="AS346" s="81">
        <v>0</v>
      </c>
      <c r="AT346" s="81">
        <v>0</v>
      </c>
      <c r="AU346" s="81">
        <v>0</v>
      </c>
      <c r="AV346" s="81">
        <v>0</v>
      </c>
      <c r="AW346" s="81" t="s">
        <v>564</v>
      </c>
      <c r="AX346" s="82"/>
      <c r="AY346" s="81">
        <v>4907.5679999999984</v>
      </c>
      <c r="AZ346" s="81">
        <v>4828</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2104</v>
      </c>
      <c r="B347" s="80">
        <v>390</v>
      </c>
      <c r="C347" s="80">
        <v>16</v>
      </c>
      <c r="D347" s="80">
        <v>23</v>
      </c>
      <c r="E347" s="80">
        <v>2019</v>
      </c>
      <c r="F347" s="80" t="s">
        <v>73</v>
      </c>
      <c r="G347" s="80" t="s">
        <v>2088</v>
      </c>
      <c r="H347" s="80" t="s">
        <v>2089</v>
      </c>
      <c r="I347" s="177"/>
      <c r="J347" s="81">
        <v>94.739193062646081</v>
      </c>
      <c r="K347" s="81">
        <v>1.5340534120269844</v>
      </c>
      <c r="L347" s="81">
        <v>0</v>
      </c>
      <c r="M347" s="81">
        <v>25.020762777878051</v>
      </c>
      <c r="N347" s="81">
        <v>19.537285085657576</v>
      </c>
      <c r="O347" s="81">
        <v>29.779487930894934</v>
      </c>
      <c r="P347" s="81">
        <v>26.116787012795307</v>
      </c>
      <c r="Q347" s="81">
        <v>1.7733872047437105</v>
      </c>
      <c r="R347" s="81">
        <v>0</v>
      </c>
      <c r="S347" s="81">
        <v>0</v>
      </c>
      <c r="T347" s="82"/>
      <c r="U347" s="81">
        <v>5257386</v>
      </c>
      <c r="V347" s="81">
        <v>834</v>
      </c>
      <c r="W347" s="81">
        <v>0</v>
      </c>
      <c r="X347" s="81">
        <v>7012</v>
      </c>
      <c r="Y347" s="81">
        <v>11984</v>
      </c>
      <c r="Z347" s="81">
        <v>18644</v>
      </c>
      <c r="AA347" s="81">
        <v>5423</v>
      </c>
      <c r="AB347" s="81">
        <v>28738</v>
      </c>
      <c r="AC347" s="81">
        <v>0</v>
      </c>
      <c r="AD347" s="81">
        <v>0</v>
      </c>
      <c r="AE347" s="82"/>
      <c r="AF347" s="81">
        <v>52571602.93730019</v>
      </c>
      <c r="AG347" s="81">
        <v>1372949.679556418</v>
      </c>
      <c r="AH347" s="81">
        <v>0</v>
      </c>
      <c r="AI347" s="81">
        <v>42049555.764845058</v>
      </c>
      <c r="AJ347" s="81">
        <v>38850772.981091157</v>
      </c>
      <c r="AK347" s="81">
        <v>0</v>
      </c>
      <c r="AL347" s="81">
        <v>0</v>
      </c>
      <c r="AM347" s="81">
        <v>3913899.2604518277</v>
      </c>
      <c r="AN347" s="81">
        <v>0</v>
      </c>
      <c r="AO347" s="81">
        <v>0</v>
      </c>
      <c r="AP347" s="82"/>
      <c r="AQ347" s="81">
        <v>1212</v>
      </c>
      <c r="AR347" s="81">
        <v>116</v>
      </c>
      <c r="AS347" s="81">
        <v>0</v>
      </c>
      <c r="AT347" s="81">
        <v>0</v>
      </c>
      <c r="AU347" s="81">
        <v>0</v>
      </c>
      <c r="AV347" s="81">
        <v>0</v>
      </c>
      <c r="AW347" s="81" t="s">
        <v>564</v>
      </c>
      <c r="AX347" s="82"/>
      <c r="AY347" s="81">
        <v>5270.7780000000039</v>
      </c>
      <c r="AZ347" s="81">
        <v>4932.3</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2105</v>
      </c>
      <c r="B348" s="80">
        <v>391</v>
      </c>
      <c r="C348" s="80">
        <v>17</v>
      </c>
      <c r="D348" s="80">
        <v>23</v>
      </c>
      <c r="E348" s="80">
        <v>2020</v>
      </c>
      <c r="F348" s="80" t="s">
        <v>218</v>
      </c>
      <c r="G348" s="80" t="s">
        <v>2088</v>
      </c>
      <c r="H348" s="80" t="s">
        <v>2089</v>
      </c>
      <c r="I348" s="177"/>
      <c r="J348" s="81">
        <v>89.224457310004865</v>
      </c>
      <c r="K348" s="81">
        <v>1.8406483558583553</v>
      </c>
      <c r="L348" s="81">
        <v>0</v>
      </c>
      <c r="M348" s="81">
        <v>25.285839001756241</v>
      </c>
      <c r="N348" s="81">
        <v>23.136951139336389</v>
      </c>
      <c r="O348" s="81">
        <v>25.89092622520106</v>
      </c>
      <c r="P348" s="81">
        <v>24.379223149916605</v>
      </c>
      <c r="Q348" s="81">
        <v>1.7051559436585153</v>
      </c>
      <c r="R348" s="81">
        <v>0</v>
      </c>
      <c r="S348" s="81">
        <v>0</v>
      </c>
      <c r="T348" s="82"/>
      <c r="U348" s="81">
        <v>5036858</v>
      </c>
      <c r="V348" s="81">
        <v>989</v>
      </c>
      <c r="W348" s="81">
        <v>0</v>
      </c>
      <c r="X348" s="81">
        <v>7462</v>
      </c>
      <c r="Y348" s="81">
        <v>12235</v>
      </c>
      <c r="Z348" s="81">
        <v>18501</v>
      </c>
      <c r="AA348" s="81">
        <v>5500</v>
      </c>
      <c r="AB348" s="81">
        <v>28919</v>
      </c>
      <c r="AC348" s="81">
        <v>0</v>
      </c>
      <c r="AD348" s="81">
        <v>0</v>
      </c>
      <c r="AE348" s="82"/>
      <c r="AF348" s="81">
        <v>51215468.765227243</v>
      </c>
      <c r="AG348" s="81">
        <v>1486319.3070773899</v>
      </c>
      <c r="AH348" s="81">
        <v>0</v>
      </c>
      <c r="AI348" s="81">
        <v>42109187.50511726</v>
      </c>
      <c r="AJ348" s="81">
        <v>44757961.699652418</v>
      </c>
      <c r="AK348" s="81"/>
      <c r="AL348" s="81"/>
      <c r="AM348" s="81">
        <v>3774250.796791302</v>
      </c>
      <c r="AN348" s="81"/>
      <c r="AO348" s="81"/>
      <c r="AP348" s="82"/>
      <c r="AQ348" s="81">
        <v>1278</v>
      </c>
      <c r="AR348" s="81">
        <v>117</v>
      </c>
      <c r="AS348" s="81">
        <v>0</v>
      </c>
      <c r="AT348" s="81">
        <v>0</v>
      </c>
      <c r="AU348" s="81">
        <v>0</v>
      </c>
      <c r="AV348" s="81">
        <v>0</v>
      </c>
      <c r="AW348" s="81">
        <v>0</v>
      </c>
      <c r="AX348" s="82"/>
      <c r="AY348" s="81">
        <v>5628.1700000000037</v>
      </c>
      <c r="AZ348" s="81">
        <v>4971.9000000000005</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2106</v>
      </c>
      <c r="B349" s="80">
        <v>391</v>
      </c>
      <c r="C349" s="80">
        <v>18</v>
      </c>
      <c r="D349" s="80">
        <v>23</v>
      </c>
      <c r="E349" s="80">
        <v>2021</v>
      </c>
      <c r="F349" s="80" t="s">
        <v>75</v>
      </c>
      <c r="G349" s="174" t="s">
        <v>2088</v>
      </c>
      <c r="H349" s="80" t="s">
        <v>2089</v>
      </c>
      <c r="I349" s="177"/>
      <c r="J349" s="81">
        <v>91.897223649759198</v>
      </c>
      <c r="K349" s="81">
        <v>1.9894617446406471</v>
      </c>
      <c r="L349" s="81">
        <v>0</v>
      </c>
      <c r="M349" s="81">
        <v>23.145820190436247</v>
      </c>
      <c r="N349" s="81">
        <v>21.137702617576</v>
      </c>
      <c r="O349" s="81">
        <v>25.34293113388334</v>
      </c>
      <c r="P349" s="81">
        <v>25.539995252295277</v>
      </c>
      <c r="Q349" s="81">
        <v>1.7331377155811423</v>
      </c>
      <c r="R349" s="81">
        <v>0</v>
      </c>
      <c r="S349" s="81">
        <v>0</v>
      </c>
      <c r="T349" s="82"/>
      <c r="U349" s="81">
        <v>5655765</v>
      </c>
      <c r="V349" s="81">
        <v>989</v>
      </c>
      <c r="W349" s="81">
        <v>0</v>
      </c>
      <c r="X349" s="81">
        <v>7462</v>
      </c>
      <c r="Y349" s="81">
        <v>12368</v>
      </c>
      <c r="Z349" s="81">
        <v>18647</v>
      </c>
      <c r="AA349" s="81">
        <v>5619</v>
      </c>
      <c r="AB349" s="81">
        <v>29045</v>
      </c>
      <c r="AC349" s="81">
        <v>0</v>
      </c>
      <c r="AD349" s="81">
        <v>0</v>
      </c>
      <c r="AE349" s="82"/>
      <c r="AF349" s="81">
        <v>54852548.894686908</v>
      </c>
      <c r="AG349" s="81">
        <v>1657295.3692540822</v>
      </c>
      <c r="AH349" s="81">
        <v>0</v>
      </c>
      <c r="AI349" s="81">
        <v>44516943.979685523</v>
      </c>
      <c r="AJ349" s="81">
        <v>47171816.304732986</v>
      </c>
      <c r="AK349" s="81">
        <v>0</v>
      </c>
      <c r="AL349" s="81">
        <v>0</v>
      </c>
      <c r="AM349" s="81">
        <v>3812559.6213776357</v>
      </c>
      <c r="AN349" s="81">
        <v>0</v>
      </c>
      <c r="AO349" s="81">
        <v>0</v>
      </c>
      <c r="AP349" s="82"/>
      <c r="AQ349" s="81">
        <v>1353</v>
      </c>
      <c r="AR349" s="81">
        <v>118</v>
      </c>
      <c r="AS349" s="81">
        <v>0</v>
      </c>
      <c r="AT349" s="81">
        <v>0</v>
      </c>
      <c r="AU349" s="81">
        <v>0</v>
      </c>
      <c r="AV349" s="81">
        <v>0</v>
      </c>
      <c r="AW349" s="81"/>
      <c r="AX349" s="82"/>
      <c r="AY349" s="81">
        <v>6060.920000000001</v>
      </c>
      <c r="AZ349" s="81">
        <v>5055.0000000000009</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2107</v>
      </c>
      <c r="B350" s="80">
        <v>391</v>
      </c>
      <c r="C350" s="80">
        <v>19</v>
      </c>
      <c r="D350" s="80">
        <v>23</v>
      </c>
      <c r="E350" s="80">
        <v>2022</v>
      </c>
      <c r="F350" s="80" t="s">
        <v>568</v>
      </c>
      <c r="G350" s="174" t="s">
        <v>2088</v>
      </c>
      <c r="H350" s="80" t="s">
        <v>2089</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1421</v>
      </c>
      <c r="AR350" s="81">
        <v>119</v>
      </c>
      <c r="AS350" s="81">
        <v>0</v>
      </c>
      <c r="AT350" s="81">
        <v>0</v>
      </c>
      <c r="AU350" s="81">
        <v>0</v>
      </c>
      <c r="AV350" s="81">
        <v>0</v>
      </c>
      <c r="AW350" s="81"/>
      <c r="AX350" s="82"/>
      <c r="AY350" s="81">
        <v>6465.8399999999983</v>
      </c>
      <c r="AZ350" s="81">
        <v>5205.0000000000009</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2108</v>
      </c>
      <c r="B351" s="80">
        <v>307</v>
      </c>
      <c r="C351" s="80">
        <v>1</v>
      </c>
      <c r="D351" s="80">
        <v>19</v>
      </c>
      <c r="E351" s="80">
        <v>1990</v>
      </c>
      <c r="F351" s="80" t="s">
        <v>562</v>
      </c>
      <c r="G351" s="80" t="s">
        <v>2109</v>
      </c>
      <c r="H351" s="80" t="s">
        <v>2110</v>
      </c>
      <c r="I351" s="177"/>
      <c r="J351" s="81">
        <v>30.234294230751118</v>
      </c>
      <c r="K351" s="81">
        <v>4.5012832896954444</v>
      </c>
      <c r="L351" s="81">
        <v>0</v>
      </c>
      <c r="M351" s="81">
        <v>21.581922895777058</v>
      </c>
      <c r="N351" s="81">
        <v>38.034725572909402</v>
      </c>
      <c r="O351" s="81">
        <v>26.770452110969494</v>
      </c>
      <c r="P351" s="81">
        <v>27.544046303275259</v>
      </c>
      <c r="Q351" s="81">
        <v>2.0880598967534656</v>
      </c>
      <c r="R351" s="81">
        <v>0</v>
      </c>
      <c r="S351" s="81">
        <v>1.8060434622364783</v>
      </c>
      <c r="T351" s="82"/>
      <c r="U351" s="81">
        <v>7846395</v>
      </c>
      <c r="V351" s="81">
        <v>1324</v>
      </c>
      <c r="W351" s="81">
        <v>0</v>
      </c>
      <c r="X351" s="81">
        <v>7924</v>
      </c>
      <c r="Y351" s="81">
        <v>11178</v>
      </c>
      <c r="Z351" s="81">
        <v>11011</v>
      </c>
      <c r="AA351" s="81">
        <v>6688</v>
      </c>
      <c r="AB351" s="81">
        <v>33903</v>
      </c>
      <c r="AC351" s="81">
        <v>0</v>
      </c>
      <c r="AD351" s="81">
        <v>1.8060434622364783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2111</v>
      </c>
      <c r="B352" s="80">
        <v>308</v>
      </c>
      <c r="C352" s="80">
        <v>2</v>
      </c>
      <c r="D352" s="80">
        <v>19</v>
      </c>
      <c r="E352" s="80">
        <v>2005</v>
      </c>
      <c r="F352" s="80" t="s">
        <v>565</v>
      </c>
      <c r="G352" s="80" t="s">
        <v>2109</v>
      </c>
      <c r="H352" s="80" t="s">
        <v>2110</v>
      </c>
      <c r="I352" s="177"/>
      <c r="J352" s="81">
        <v>30.018386213538609</v>
      </c>
      <c r="K352" s="81">
        <v>3.2986371670167274</v>
      </c>
      <c r="L352" s="81">
        <v>1.4016057021246475</v>
      </c>
      <c r="M352" s="81">
        <v>40.343261749797236</v>
      </c>
      <c r="N352" s="81">
        <v>42.526298590765393</v>
      </c>
      <c r="O352" s="81">
        <v>39.156153725884359</v>
      </c>
      <c r="P352" s="81">
        <v>29.302022261315404</v>
      </c>
      <c r="Q352" s="81">
        <v>1.9398877148764306</v>
      </c>
      <c r="R352" s="81">
        <v>0</v>
      </c>
      <c r="S352" s="81">
        <v>3.7394858947500005</v>
      </c>
      <c r="T352" s="82"/>
      <c r="U352" s="81">
        <v>6852257</v>
      </c>
      <c r="V352" s="81">
        <v>1360</v>
      </c>
      <c r="W352" s="81">
        <v>19</v>
      </c>
      <c r="X352" s="81">
        <v>8124</v>
      </c>
      <c r="Y352" s="81">
        <v>11415</v>
      </c>
      <c r="Z352" s="81">
        <v>18637</v>
      </c>
      <c r="AA352" s="81">
        <v>5827</v>
      </c>
      <c r="AB352" s="81">
        <v>32927</v>
      </c>
      <c r="AC352" s="81">
        <v>0</v>
      </c>
      <c r="AD352" s="81">
        <v>3.7394858947500005</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2112</v>
      </c>
      <c r="B353" s="80">
        <v>309</v>
      </c>
      <c r="C353" s="80">
        <v>3</v>
      </c>
      <c r="D353" s="80">
        <v>19</v>
      </c>
      <c r="E353" s="80">
        <v>2006</v>
      </c>
      <c r="F353" s="80" t="s">
        <v>566</v>
      </c>
      <c r="G353" s="80" t="s">
        <v>2109</v>
      </c>
      <c r="H353" s="80" t="s">
        <v>2110</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2113</v>
      </c>
      <c r="B354" s="80">
        <v>310</v>
      </c>
      <c r="C354" s="80">
        <v>4</v>
      </c>
      <c r="D354" s="80">
        <v>19</v>
      </c>
      <c r="E354" s="80">
        <v>2007</v>
      </c>
      <c r="F354" s="80" t="s">
        <v>567</v>
      </c>
      <c r="G354" s="80" t="s">
        <v>2109</v>
      </c>
      <c r="H354" s="80" t="s">
        <v>2110</v>
      </c>
      <c r="I354" s="177"/>
      <c r="J354" s="81">
        <v>39.201513302267365</v>
      </c>
      <c r="K354" s="81">
        <v>3.6054708896257126</v>
      </c>
      <c r="L354" s="81">
        <v>1.860609141132064</v>
      </c>
      <c r="M354" s="81">
        <v>40.645775113029934</v>
      </c>
      <c r="N354" s="81">
        <v>44.709092638690329</v>
      </c>
      <c r="O354" s="81">
        <v>37.729040016346616</v>
      </c>
      <c r="P354" s="81">
        <v>28.99982150959223</v>
      </c>
      <c r="Q354" s="81">
        <v>2.0208378074806839</v>
      </c>
      <c r="R354" s="81">
        <v>0</v>
      </c>
      <c r="S354" s="81">
        <v>2.6261800930000003</v>
      </c>
      <c r="T354" s="82"/>
      <c r="U354" s="81">
        <v>7900724</v>
      </c>
      <c r="V354" s="81">
        <v>1292</v>
      </c>
      <c r="W354" s="81">
        <v>28</v>
      </c>
      <c r="X354" s="81">
        <v>9957</v>
      </c>
      <c r="Y354" s="81">
        <v>11525</v>
      </c>
      <c r="Z354" s="81">
        <v>18668</v>
      </c>
      <c r="AA354" s="81">
        <v>5679</v>
      </c>
      <c r="AB354" s="81">
        <v>32487</v>
      </c>
      <c r="AC354" s="81">
        <v>0</v>
      </c>
      <c r="AD354" s="81">
        <v>2.6261800930000003</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2114</v>
      </c>
      <c r="B355" s="80">
        <v>311</v>
      </c>
      <c r="C355" s="80">
        <v>5</v>
      </c>
      <c r="D355" s="80">
        <v>19</v>
      </c>
      <c r="E355" s="80">
        <v>2008</v>
      </c>
      <c r="F355" s="80" t="s">
        <v>84</v>
      </c>
      <c r="G355" s="80" t="s">
        <v>2109</v>
      </c>
      <c r="H355" s="80" t="s">
        <v>2110</v>
      </c>
      <c r="I355" s="177"/>
      <c r="J355" s="81">
        <v>34.57035657627398</v>
      </c>
      <c r="K355" s="81">
        <v>2.7600173141105953</v>
      </c>
      <c r="L355" s="81">
        <v>1.6477013195999479</v>
      </c>
      <c r="M355" s="81">
        <v>48.922605673646395</v>
      </c>
      <c r="N355" s="81">
        <v>43.532618897903575</v>
      </c>
      <c r="O355" s="81">
        <v>36.52000963059708</v>
      </c>
      <c r="P355" s="81">
        <v>28.150662833015843</v>
      </c>
      <c r="Q355" s="81">
        <v>1.9739697654223132</v>
      </c>
      <c r="R355" s="81">
        <v>0</v>
      </c>
      <c r="S355" s="81">
        <v>4.5756589604850006</v>
      </c>
      <c r="T355" s="82"/>
      <c r="U355" s="81">
        <v>7662009</v>
      </c>
      <c r="V355" s="81">
        <v>1292</v>
      </c>
      <c r="W355" s="81">
        <v>28</v>
      </c>
      <c r="X355" s="81">
        <v>9957</v>
      </c>
      <c r="Y355" s="81">
        <v>11640</v>
      </c>
      <c r="Z355" s="81">
        <v>18704</v>
      </c>
      <c r="AA355" s="81">
        <v>5519</v>
      </c>
      <c r="AB355" s="81">
        <v>32255</v>
      </c>
      <c r="AC355" s="81">
        <v>0</v>
      </c>
      <c r="AD355" s="81">
        <v>4.5756589604850006</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2115</v>
      </c>
      <c r="B356" s="80">
        <v>312</v>
      </c>
      <c r="C356" s="80">
        <v>6</v>
      </c>
      <c r="D356" s="80">
        <v>19</v>
      </c>
      <c r="E356" s="80">
        <v>2009</v>
      </c>
      <c r="F356" s="80" t="s">
        <v>85</v>
      </c>
      <c r="G356" s="80" t="s">
        <v>2109</v>
      </c>
      <c r="H356" s="80" t="s">
        <v>2110</v>
      </c>
      <c r="I356" s="177"/>
      <c r="J356" s="81">
        <v>35.076420611397012</v>
      </c>
      <c r="K356" s="81">
        <v>2.6970029720754995</v>
      </c>
      <c r="L356" s="81">
        <v>2.4108329204709187</v>
      </c>
      <c r="M356" s="81">
        <v>48.64263127343888</v>
      </c>
      <c r="N356" s="81">
        <v>39.304096463504237</v>
      </c>
      <c r="O356" s="81">
        <v>37.052611322974194</v>
      </c>
      <c r="P356" s="81">
        <v>27.142679926584325</v>
      </c>
      <c r="Q356" s="81">
        <v>1.862453159511958</v>
      </c>
      <c r="R356" s="81">
        <v>0</v>
      </c>
      <c r="S356" s="81">
        <v>0.76429266200000001</v>
      </c>
      <c r="T356" s="82"/>
      <c r="U356" s="81">
        <v>5816803</v>
      </c>
      <c r="V356" s="81">
        <v>1254</v>
      </c>
      <c r="W356" s="81">
        <v>70</v>
      </c>
      <c r="X356" s="81">
        <v>10295</v>
      </c>
      <c r="Y356" s="81">
        <v>11668</v>
      </c>
      <c r="Z356" s="81">
        <v>18731</v>
      </c>
      <c r="AA356" s="81">
        <v>5463</v>
      </c>
      <c r="AB356" s="81">
        <v>31947</v>
      </c>
      <c r="AC356" s="81">
        <v>0</v>
      </c>
      <c r="AD356" s="81">
        <v>0.76429266200000001</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10.4</v>
      </c>
      <c r="BJ356" s="81">
        <v>0</v>
      </c>
      <c r="BK356" s="81">
        <v>4.55</v>
      </c>
      <c r="BL356" s="81">
        <v>0</v>
      </c>
      <c r="BM356" s="82"/>
      <c r="BN356" s="81">
        <v>0</v>
      </c>
      <c r="BO356" s="81">
        <v>0</v>
      </c>
      <c r="BP356" s="81">
        <v>2</v>
      </c>
      <c r="BQ356" s="81">
        <v>0</v>
      </c>
      <c r="BR356" s="81">
        <v>1</v>
      </c>
      <c r="BS356" s="81">
        <v>0</v>
      </c>
      <c r="BT356"/>
      <c r="BU356" s="80"/>
      <c r="BV356" s="80"/>
      <c r="BW356" s="80"/>
      <c r="BX356" s="80"/>
      <c r="BY356" s="80"/>
      <c r="BZ356" s="80"/>
      <c r="CA356" s="80"/>
      <c r="CB356" s="80"/>
      <c r="CC356" s="80"/>
    </row>
    <row r="357" spans="1:81">
      <c r="A357" s="80" t="s">
        <v>2116</v>
      </c>
      <c r="B357" s="80">
        <v>313</v>
      </c>
      <c r="C357" s="80">
        <v>7</v>
      </c>
      <c r="D357" s="80">
        <v>19</v>
      </c>
      <c r="E357" s="80">
        <v>2010</v>
      </c>
      <c r="F357" s="80" t="s">
        <v>86</v>
      </c>
      <c r="G357" s="80" t="s">
        <v>2109</v>
      </c>
      <c r="H357" s="80" t="s">
        <v>2110</v>
      </c>
      <c r="I357" s="177"/>
      <c r="J357" s="81">
        <v>33.425508738414671</v>
      </c>
      <c r="K357" s="81">
        <v>2.8300666959421155</v>
      </c>
      <c r="L357" s="81">
        <v>2.2708962638819421</v>
      </c>
      <c r="M357" s="81">
        <v>50.368657415176635</v>
      </c>
      <c r="N357" s="81">
        <v>38.71927325064258</v>
      </c>
      <c r="O357" s="81">
        <v>37.089945025450106</v>
      </c>
      <c r="P357" s="81">
        <v>27.527056211846531</v>
      </c>
      <c r="Q357" s="81">
        <v>1.9343874522185116</v>
      </c>
      <c r="R357" s="81">
        <v>0</v>
      </c>
      <c r="S357" s="81">
        <v>3.8358637210700004</v>
      </c>
      <c r="T357" s="82"/>
      <c r="U357" s="81">
        <v>6553110</v>
      </c>
      <c r="V357" s="81">
        <v>1254</v>
      </c>
      <c r="W357" s="81">
        <v>70</v>
      </c>
      <c r="X357" s="81">
        <v>10295</v>
      </c>
      <c r="Y357" s="81">
        <v>11812</v>
      </c>
      <c r="Z357" s="81">
        <v>18837</v>
      </c>
      <c r="AA357" s="81">
        <v>5402</v>
      </c>
      <c r="AB357" s="81">
        <v>31794</v>
      </c>
      <c r="AC357" s="81">
        <v>0</v>
      </c>
      <c r="AD357" s="81">
        <v>3.8358637210700004</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10.015000000000001</v>
      </c>
      <c r="BJ357" s="81">
        <v>0</v>
      </c>
      <c r="BK357" s="81">
        <v>4.1580000000000004</v>
      </c>
      <c r="BL357" s="81">
        <v>0</v>
      </c>
      <c r="BM357" s="82"/>
      <c r="BN357" s="81">
        <v>0</v>
      </c>
      <c r="BO357" s="81">
        <v>0</v>
      </c>
      <c r="BP357" s="81">
        <v>2</v>
      </c>
      <c r="BQ357" s="81">
        <v>0</v>
      </c>
      <c r="BR357" s="81">
        <v>1</v>
      </c>
      <c r="BS357" s="81">
        <v>0</v>
      </c>
      <c r="BT357"/>
      <c r="BU357" s="80">
        <v>14.173</v>
      </c>
      <c r="BV357" s="80">
        <v>0</v>
      </c>
      <c r="BW357" s="80">
        <v>0</v>
      </c>
      <c r="BX357" s="80">
        <v>0</v>
      </c>
      <c r="BY357" s="80">
        <v>0</v>
      </c>
      <c r="BZ357" s="80">
        <v>0</v>
      </c>
      <c r="CA357" s="80">
        <v>0</v>
      </c>
      <c r="CB357" s="80">
        <v>0</v>
      </c>
      <c r="CC357" s="80">
        <v>0</v>
      </c>
    </row>
    <row r="358" spans="1:81">
      <c r="A358" s="80" t="s">
        <v>2117</v>
      </c>
      <c r="B358" s="80">
        <v>314</v>
      </c>
      <c r="C358" s="80">
        <v>8</v>
      </c>
      <c r="D358" s="80">
        <v>19</v>
      </c>
      <c r="E358" s="80">
        <v>2011</v>
      </c>
      <c r="F358" s="80" t="s">
        <v>87</v>
      </c>
      <c r="G358" s="80" t="s">
        <v>2109</v>
      </c>
      <c r="H358" s="80" t="s">
        <v>2110</v>
      </c>
      <c r="I358" s="177"/>
      <c r="J358" s="81">
        <v>26.277435141594431</v>
      </c>
      <c r="K358" s="81">
        <v>3.2675128142967584</v>
      </c>
      <c r="L358" s="81">
        <v>2.3807315027217708</v>
      </c>
      <c r="M358" s="81">
        <v>57.32649982824951</v>
      </c>
      <c r="N358" s="81">
        <v>45.464740080005029</v>
      </c>
      <c r="O358" s="81">
        <v>36.663599116015625</v>
      </c>
      <c r="P358" s="81">
        <v>26.409917589316596</v>
      </c>
      <c r="Q358" s="81">
        <v>2.2151785373145505</v>
      </c>
      <c r="R358" s="81">
        <v>0</v>
      </c>
      <c r="S358" s="81">
        <v>4.5078614754999995</v>
      </c>
      <c r="T358" s="82"/>
      <c r="U358" s="81">
        <v>5579893</v>
      </c>
      <c r="V358" s="81">
        <v>1254</v>
      </c>
      <c r="W358" s="81">
        <v>70</v>
      </c>
      <c r="X358" s="81">
        <v>10295</v>
      </c>
      <c r="Y358" s="81">
        <v>11983</v>
      </c>
      <c r="Z358" s="81">
        <v>19025</v>
      </c>
      <c r="AA358" s="81">
        <v>5337</v>
      </c>
      <c r="AB358" s="81">
        <v>31565</v>
      </c>
      <c r="AC358" s="81">
        <v>0</v>
      </c>
      <c r="AD358" s="81">
        <v>4.5078614754999995</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8.6579999999999995</v>
      </c>
      <c r="BJ358" s="81">
        <v>0</v>
      </c>
      <c r="BK358" s="81">
        <v>3.6760000000000002</v>
      </c>
      <c r="BL358" s="81">
        <v>0</v>
      </c>
      <c r="BM358" s="82"/>
      <c r="BN358" s="81">
        <v>0</v>
      </c>
      <c r="BO358" s="81">
        <v>0</v>
      </c>
      <c r="BP358" s="81">
        <v>2</v>
      </c>
      <c r="BQ358" s="81">
        <v>0</v>
      </c>
      <c r="BR358" s="81">
        <v>1</v>
      </c>
      <c r="BS358" s="81">
        <v>0</v>
      </c>
      <c r="BT358"/>
      <c r="BU358" s="80">
        <v>12.334</v>
      </c>
      <c r="BV358" s="80">
        <v>0</v>
      </c>
      <c r="BW358" s="80">
        <v>0</v>
      </c>
      <c r="BX358" s="80">
        <v>0</v>
      </c>
      <c r="BY358" s="80">
        <v>0</v>
      </c>
      <c r="BZ358" s="80">
        <v>0</v>
      </c>
      <c r="CA358" s="80">
        <v>0</v>
      </c>
      <c r="CB358" s="80">
        <v>0</v>
      </c>
      <c r="CC358" s="80">
        <v>0</v>
      </c>
    </row>
    <row r="359" spans="1:81">
      <c r="A359" s="80" t="s">
        <v>2118</v>
      </c>
      <c r="B359" s="80">
        <v>315</v>
      </c>
      <c r="C359" s="80">
        <v>9</v>
      </c>
      <c r="D359" s="80">
        <v>19</v>
      </c>
      <c r="E359" s="80">
        <v>2012</v>
      </c>
      <c r="F359" s="80" t="s">
        <v>88</v>
      </c>
      <c r="G359" s="80" t="s">
        <v>2109</v>
      </c>
      <c r="H359" s="80" t="s">
        <v>2110</v>
      </c>
      <c r="I359" s="177"/>
      <c r="J359" s="81">
        <v>32.860107472614217</v>
      </c>
      <c r="K359" s="81">
        <v>3.1282831992924223</v>
      </c>
      <c r="L359" s="81">
        <v>2.3458371861538216</v>
      </c>
      <c r="M359" s="81">
        <v>56.406579349035198</v>
      </c>
      <c r="N359" s="81">
        <v>53.630881366948117</v>
      </c>
      <c r="O359" s="81">
        <v>36.765126556991767</v>
      </c>
      <c r="P359" s="81">
        <v>26.186934186168166</v>
      </c>
      <c r="Q359" s="81">
        <v>2.4309850997458238</v>
      </c>
      <c r="R359" s="81">
        <v>0</v>
      </c>
      <c r="S359" s="81">
        <v>3.6281279139799993</v>
      </c>
      <c r="T359" s="82"/>
      <c r="U359" s="81">
        <v>5491410</v>
      </c>
      <c r="V359" s="81">
        <v>1254</v>
      </c>
      <c r="W359" s="81">
        <v>70</v>
      </c>
      <c r="X359" s="81">
        <v>10295</v>
      </c>
      <c r="Y359" s="81">
        <v>12375</v>
      </c>
      <c r="Z359" s="81">
        <v>19229</v>
      </c>
      <c r="AA359" s="81">
        <v>5262</v>
      </c>
      <c r="AB359" s="81">
        <v>31883</v>
      </c>
      <c r="AC359" s="81">
        <v>0</v>
      </c>
      <c r="AD359" s="81">
        <v>3.6281279139799993</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15.08</v>
      </c>
      <c r="BJ359" s="81">
        <v>0</v>
      </c>
      <c r="BK359" s="81">
        <v>3.0920000000000001</v>
      </c>
      <c r="BL359" s="81">
        <v>0</v>
      </c>
      <c r="BM359" s="82"/>
      <c r="BN359" s="81">
        <v>0</v>
      </c>
      <c r="BO359" s="81">
        <v>0</v>
      </c>
      <c r="BP359" s="81">
        <v>3</v>
      </c>
      <c r="BQ359" s="81">
        <v>0</v>
      </c>
      <c r="BR359" s="81">
        <v>1</v>
      </c>
      <c r="BS359" s="81">
        <v>0</v>
      </c>
      <c r="BT359"/>
      <c r="BU359" s="80">
        <v>18.172000000000001</v>
      </c>
      <c r="BV359" s="80">
        <v>0</v>
      </c>
      <c r="BW359" s="80">
        <v>0</v>
      </c>
      <c r="BX359" s="80">
        <v>0</v>
      </c>
      <c r="BY359" s="80">
        <v>0</v>
      </c>
      <c r="BZ359" s="80">
        <v>0</v>
      </c>
      <c r="CA359" s="80">
        <v>0</v>
      </c>
      <c r="CB359" s="80">
        <v>0</v>
      </c>
      <c r="CC359" s="80">
        <v>0</v>
      </c>
    </row>
    <row r="360" spans="1:81">
      <c r="A360" s="80" t="s">
        <v>2119</v>
      </c>
      <c r="B360" s="80">
        <v>316</v>
      </c>
      <c r="C360" s="80">
        <v>10</v>
      </c>
      <c r="D360" s="80">
        <v>19</v>
      </c>
      <c r="E360" s="80">
        <v>2013</v>
      </c>
      <c r="F360" s="80" t="s">
        <v>89</v>
      </c>
      <c r="G360" s="80" t="s">
        <v>2109</v>
      </c>
      <c r="H360" s="80" t="s">
        <v>2110</v>
      </c>
      <c r="I360" s="177"/>
      <c r="J360" s="81">
        <v>39.130556775340636</v>
      </c>
      <c r="K360" s="81">
        <v>3.0632218263951829</v>
      </c>
      <c r="L360" s="81">
        <v>1.9255347185118914</v>
      </c>
      <c r="M360" s="81">
        <v>58.326467818132961</v>
      </c>
      <c r="N360" s="81">
        <v>50.270140077699025</v>
      </c>
      <c r="O360" s="81">
        <v>35.541535243391614</v>
      </c>
      <c r="P360" s="81">
        <v>26.285603737582953</v>
      </c>
      <c r="Q360" s="81">
        <v>2.4738517758740124</v>
      </c>
      <c r="R360" s="81">
        <v>0</v>
      </c>
      <c r="S360" s="81">
        <v>3.7137753410000003</v>
      </c>
      <c r="T360" s="82"/>
      <c r="U360" s="81">
        <v>5648705</v>
      </c>
      <c r="V360" s="81">
        <v>1254</v>
      </c>
      <c r="W360" s="81">
        <v>70</v>
      </c>
      <c r="X360" s="81">
        <v>10295</v>
      </c>
      <c r="Y360" s="81">
        <v>12665</v>
      </c>
      <c r="Z360" s="81">
        <v>19419</v>
      </c>
      <c r="AA360" s="81">
        <v>5262</v>
      </c>
      <c r="AB360" s="81">
        <v>31980</v>
      </c>
      <c r="AC360" s="81">
        <v>0</v>
      </c>
      <c r="AD360" s="81">
        <v>3.7137753410000003</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10.263</v>
      </c>
      <c r="BJ360" s="81">
        <v>0</v>
      </c>
      <c r="BK360" s="81">
        <v>8.8550000000000004</v>
      </c>
      <c r="BL360" s="81">
        <v>0</v>
      </c>
      <c r="BM360" s="82"/>
      <c r="BN360" s="81">
        <v>0</v>
      </c>
      <c r="BO360" s="81">
        <v>0</v>
      </c>
      <c r="BP360" s="81">
        <v>2</v>
      </c>
      <c r="BQ360" s="81">
        <v>0</v>
      </c>
      <c r="BR360" s="81">
        <v>1</v>
      </c>
      <c r="BS360" s="81">
        <v>0</v>
      </c>
      <c r="BT360"/>
      <c r="BU360" s="80">
        <v>19.117999999999999</v>
      </c>
      <c r="BV360" s="80">
        <v>0</v>
      </c>
      <c r="BW360" s="80">
        <v>0</v>
      </c>
      <c r="BX360" s="80">
        <v>0</v>
      </c>
      <c r="BY360" s="80">
        <v>0</v>
      </c>
      <c r="BZ360" s="80">
        <v>0</v>
      </c>
      <c r="CA360" s="80">
        <v>0</v>
      </c>
      <c r="CB360" s="80">
        <v>0</v>
      </c>
      <c r="CC360" s="80">
        <v>0</v>
      </c>
    </row>
    <row r="361" spans="1:81">
      <c r="A361" s="80" t="s">
        <v>2120</v>
      </c>
      <c r="B361" s="80">
        <v>317</v>
      </c>
      <c r="C361" s="80">
        <v>11</v>
      </c>
      <c r="D361" s="80">
        <v>19</v>
      </c>
      <c r="E361" s="80">
        <v>2014</v>
      </c>
      <c r="F361" s="80" t="s">
        <v>90</v>
      </c>
      <c r="G361" s="80" t="s">
        <v>2109</v>
      </c>
      <c r="H361" s="80" t="s">
        <v>2110</v>
      </c>
      <c r="I361" s="177"/>
      <c r="J361" s="81">
        <v>32.676520483952189</v>
      </c>
      <c r="K361" s="81">
        <v>3.0095289965108378</v>
      </c>
      <c r="L361" s="81">
        <v>2.6048695952535708</v>
      </c>
      <c r="M361" s="81">
        <v>57.233939187435794</v>
      </c>
      <c r="N361" s="81">
        <v>43.321906526730452</v>
      </c>
      <c r="O361" s="81">
        <v>34.001329082069475</v>
      </c>
      <c r="P361" s="81">
        <v>26.121036693412652</v>
      </c>
      <c r="Q361" s="81">
        <v>2.3587793309082379</v>
      </c>
      <c r="R361" s="81">
        <v>0</v>
      </c>
      <c r="S361" s="81">
        <v>4.0271026067999998</v>
      </c>
      <c r="T361" s="82"/>
      <c r="U361" s="81">
        <v>5853786</v>
      </c>
      <c r="V361" s="81">
        <v>1136</v>
      </c>
      <c r="W361" s="81">
        <v>91</v>
      </c>
      <c r="X361" s="81">
        <v>10498</v>
      </c>
      <c r="Y361" s="81">
        <v>12839</v>
      </c>
      <c r="Z361" s="81">
        <v>19566</v>
      </c>
      <c r="AA361" s="81">
        <v>5202</v>
      </c>
      <c r="AB361" s="81">
        <v>31781</v>
      </c>
      <c r="AC361" s="81">
        <v>0</v>
      </c>
      <c r="AD361" s="81">
        <v>4.0271026067999998</v>
      </c>
      <c r="AE361" s="82"/>
      <c r="AF361" s="81">
        <v>46552203.459280632</v>
      </c>
      <c r="AG361" s="81">
        <v>2441165.7999393279</v>
      </c>
      <c r="AH361" s="81">
        <v>681048.80006014684</v>
      </c>
      <c r="AI361" s="81">
        <v>70774922.057458952</v>
      </c>
      <c r="AJ361" s="81">
        <v>57506068.19101876</v>
      </c>
      <c r="AK361" s="81">
        <v>0</v>
      </c>
      <c r="AL361" s="81">
        <v>0</v>
      </c>
      <c r="AM361" s="81">
        <v>4363056.3896851167</v>
      </c>
      <c r="AN361" s="81">
        <v>0</v>
      </c>
      <c r="AO361" s="81">
        <v>0</v>
      </c>
      <c r="AP361" s="82"/>
      <c r="AQ361" s="81">
        <v>592</v>
      </c>
      <c r="AR361" s="81">
        <v>185</v>
      </c>
      <c r="AS361" s="81">
        <v>0</v>
      </c>
      <c r="AT361" s="81">
        <v>1</v>
      </c>
      <c r="AU361" s="81">
        <v>0</v>
      </c>
      <c r="AV361" s="81">
        <v>0</v>
      </c>
      <c r="AW361" s="81" t="s">
        <v>564</v>
      </c>
      <c r="AX361" s="82"/>
      <c r="AY361" s="81">
        <v>2549.8000000000002</v>
      </c>
      <c r="AZ361" s="81">
        <v>5422.8</v>
      </c>
      <c r="BA361" s="81">
        <v>0</v>
      </c>
      <c r="BB361" s="81">
        <v>46.3</v>
      </c>
      <c r="BC361" s="81">
        <v>0</v>
      </c>
      <c r="BD361" s="81">
        <v>0</v>
      </c>
      <c r="BE361" s="81" t="s">
        <v>564</v>
      </c>
      <c r="BF361" s="82"/>
      <c r="BG361" s="81">
        <v>0</v>
      </c>
      <c r="BH361" s="81">
        <v>0</v>
      </c>
      <c r="BI361" s="81">
        <v>12.69</v>
      </c>
      <c r="BJ361" s="81">
        <v>0</v>
      </c>
      <c r="BK361" s="81">
        <v>13.599</v>
      </c>
      <c r="BL361" s="81">
        <v>0</v>
      </c>
      <c r="BM361" s="82"/>
      <c r="BN361" s="81">
        <v>0</v>
      </c>
      <c r="BO361" s="81">
        <v>0</v>
      </c>
      <c r="BP361" s="81">
        <v>2</v>
      </c>
      <c r="BQ361" s="81">
        <v>0</v>
      </c>
      <c r="BR361" s="81">
        <v>1</v>
      </c>
      <c r="BS361" s="81">
        <v>0</v>
      </c>
      <c r="BT361"/>
      <c r="BU361" s="80">
        <v>26.289000000000001</v>
      </c>
      <c r="BV361" s="80">
        <v>0</v>
      </c>
      <c r="BW361" s="80">
        <v>0</v>
      </c>
      <c r="BX361" s="80">
        <v>0</v>
      </c>
      <c r="BY361" s="80">
        <v>0</v>
      </c>
      <c r="BZ361" s="80">
        <v>0</v>
      </c>
      <c r="CA361" s="80">
        <v>0</v>
      </c>
      <c r="CB361" s="80">
        <v>0</v>
      </c>
      <c r="CC361" s="80">
        <v>0</v>
      </c>
    </row>
    <row r="362" spans="1:81">
      <c r="A362" s="80" t="s">
        <v>2121</v>
      </c>
      <c r="B362" s="80">
        <v>318</v>
      </c>
      <c r="C362" s="80">
        <v>12</v>
      </c>
      <c r="D362" s="80">
        <v>19</v>
      </c>
      <c r="E362" s="80">
        <v>2015</v>
      </c>
      <c r="F362" s="80" t="s">
        <v>91</v>
      </c>
      <c r="G362" s="80" t="s">
        <v>2109</v>
      </c>
      <c r="H362" s="80" t="s">
        <v>2110</v>
      </c>
      <c r="I362" s="177"/>
      <c r="J362" s="81">
        <v>24.005766755852946</v>
      </c>
      <c r="K362" s="81">
        <v>2.7913951738267921</v>
      </c>
      <c r="L362" s="81">
        <v>2.6281575771883525</v>
      </c>
      <c r="M362" s="81">
        <v>51.451888952564232</v>
      </c>
      <c r="N362" s="81">
        <v>46.002993618467272</v>
      </c>
      <c r="O362" s="81">
        <v>33.986675313249854</v>
      </c>
      <c r="P362" s="81">
        <v>26.07626031701502</v>
      </c>
      <c r="Q362" s="81">
        <v>2.2876939058068513</v>
      </c>
      <c r="R362" s="81">
        <v>0</v>
      </c>
      <c r="S362" s="81">
        <v>3.9720078927829139</v>
      </c>
      <c r="T362" s="82"/>
      <c r="U362" s="81">
        <v>4871534</v>
      </c>
      <c r="V362" s="81">
        <v>1136</v>
      </c>
      <c r="W362" s="81">
        <v>91</v>
      </c>
      <c r="X362" s="81">
        <v>10498</v>
      </c>
      <c r="Y362" s="81">
        <v>12937</v>
      </c>
      <c r="Z362" s="81">
        <v>19746</v>
      </c>
      <c r="AA362" s="81">
        <v>5189</v>
      </c>
      <c r="AB362" s="81">
        <v>31486</v>
      </c>
      <c r="AC362" s="81">
        <v>0</v>
      </c>
      <c r="AD362" s="81">
        <v>3.9720078927829139</v>
      </c>
      <c r="AE362" s="82"/>
      <c r="AF362" s="81">
        <v>36466422.548000813</v>
      </c>
      <c r="AG362" s="81">
        <v>2088158.5764918018</v>
      </c>
      <c r="AH362" s="81">
        <v>552199.22548771242</v>
      </c>
      <c r="AI362" s="81">
        <v>67255546.822970882</v>
      </c>
      <c r="AJ362" s="81">
        <v>64988751.433649652</v>
      </c>
      <c r="AK362" s="81">
        <v>0</v>
      </c>
      <c r="AL362" s="81">
        <v>0</v>
      </c>
      <c r="AM362" s="81">
        <v>4315024.2211975791</v>
      </c>
      <c r="AN362" s="81">
        <v>0</v>
      </c>
      <c r="AO362" s="81">
        <v>0</v>
      </c>
      <c r="AP362" s="82"/>
      <c r="AQ362" s="81">
        <v>650</v>
      </c>
      <c r="AR362" s="81">
        <v>275</v>
      </c>
      <c r="AS362" s="81">
        <v>0</v>
      </c>
      <c r="AT362" s="81">
        <v>1</v>
      </c>
      <c r="AU362" s="81">
        <v>0</v>
      </c>
      <c r="AV362" s="81">
        <v>0</v>
      </c>
      <c r="AW362" s="81" t="s">
        <v>564</v>
      </c>
      <c r="AX362" s="82"/>
      <c r="AY362" s="81">
        <v>2860</v>
      </c>
      <c r="AZ362" s="81">
        <v>11972.6</v>
      </c>
      <c r="BA362" s="81">
        <v>0</v>
      </c>
      <c r="BB362" s="81">
        <v>46.3</v>
      </c>
      <c r="BC362" s="81">
        <v>0</v>
      </c>
      <c r="BD362" s="81">
        <v>0</v>
      </c>
      <c r="BE362" s="81" t="s">
        <v>564</v>
      </c>
      <c r="BF362" s="82"/>
      <c r="BG362" s="81">
        <v>0</v>
      </c>
      <c r="BH362" s="81">
        <v>0</v>
      </c>
      <c r="BI362" s="81">
        <v>11.497999999999999</v>
      </c>
      <c r="BJ362" s="81">
        <v>0</v>
      </c>
      <c r="BK362" s="81">
        <v>16.498999999999999</v>
      </c>
      <c r="BL362" s="81">
        <v>0</v>
      </c>
      <c r="BM362" s="82"/>
      <c r="BN362" s="81">
        <v>0</v>
      </c>
      <c r="BO362" s="81">
        <v>0</v>
      </c>
      <c r="BP362" s="81">
        <v>2</v>
      </c>
      <c r="BQ362" s="81">
        <v>0</v>
      </c>
      <c r="BR362" s="81">
        <v>1</v>
      </c>
      <c r="BS362" s="81">
        <v>0</v>
      </c>
      <c r="BT362"/>
      <c r="BU362" s="80">
        <v>27.997</v>
      </c>
      <c r="BV362" s="80">
        <v>0</v>
      </c>
      <c r="BW362" s="80">
        <v>0</v>
      </c>
      <c r="BX362" s="80">
        <v>0</v>
      </c>
      <c r="BY362" s="80">
        <v>0</v>
      </c>
      <c r="BZ362" s="80">
        <v>0</v>
      </c>
      <c r="CA362" s="80">
        <v>0</v>
      </c>
      <c r="CB362" s="80">
        <v>0</v>
      </c>
      <c r="CC362" s="80">
        <v>0</v>
      </c>
    </row>
    <row r="363" spans="1:81">
      <c r="A363" s="80" t="s">
        <v>2122</v>
      </c>
      <c r="B363" s="80">
        <v>319</v>
      </c>
      <c r="C363" s="80">
        <v>13</v>
      </c>
      <c r="D363" s="80">
        <v>19</v>
      </c>
      <c r="E363" s="80">
        <v>2016</v>
      </c>
      <c r="F363" s="80" t="s">
        <v>92</v>
      </c>
      <c r="G363" s="80" t="s">
        <v>2109</v>
      </c>
      <c r="H363" s="80" t="s">
        <v>2110</v>
      </c>
      <c r="I363" s="177"/>
      <c r="J363" s="81">
        <v>32.899293565206854</v>
      </c>
      <c r="K363" s="81">
        <v>3.0531658282638303</v>
      </c>
      <c r="L363" s="81">
        <v>3.054223783494153</v>
      </c>
      <c r="M363" s="81">
        <v>43.697725960690406</v>
      </c>
      <c r="N363" s="81">
        <v>42.721173619364691</v>
      </c>
      <c r="O363" s="81">
        <v>33.609666056001224</v>
      </c>
      <c r="P363" s="81">
        <v>25.858118133071144</v>
      </c>
      <c r="Q363" s="81">
        <v>2.1953140576464443</v>
      </c>
      <c r="R363" s="81">
        <v>0</v>
      </c>
      <c r="S363" s="81">
        <v>3.8882495390179459</v>
      </c>
      <c r="T363" s="82"/>
      <c r="U363" s="81">
        <v>6380062</v>
      </c>
      <c r="V363" s="81">
        <v>1136</v>
      </c>
      <c r="W363" s="81">
        <v>91</v>
      </c>
      <c r="X363" s="81">
        <v>10498</v>
      </c>
      <c r="Y363" s="81">
        <v>12904</v>
      </c>
      <c r="Z363" s="81">
        <v>19767</v>
      </c>
      <c r="AA363" s="81">
        <v>5322</v>
      </c>
      <c r="AB363" s="81">
        <v>31081</v>
      </c>
      <c r="AC363" s="81">
        <v>0</v>
      </c>
      <c r="AD363" s="81">
        <v>3.8882495390179459</v>
      </c>
      <c r="AE363" s="82"/>
      <c r="AF363" s="81">
        <v>49501482.528719038</v>
      </c>
      <c r="AG363" s="81">
        <v>2293711.9361595572</v>
      </c>
      <c r="AH363" s="81">
        <v>523019.90603786468</v>
      </c>
      <c r="AI363" s="81">
        <v>67220922.795277417</v>
      </c>
      <c r="AJ363" s="81">
        <v>59003579.441718683</v>
      </c>
      <c r="AK363" s="81">
        <v>0</v>
      </c>
      <c r="AL363" s="81">
        <v>0</v>
      </c>
      <c r="AM363" s="81">
        <v>4262829.8997289352</v>
      </c>
      <c r="AN363" s="81">
        <v>0</v>
      </c>
      <c r="AO363" s="81">
        <v>0</v>
      </c>
      <c r="AP363" s="82"/>
      <c r="AQ363" s="81">
        <v>695</v>
      </c>
      <c r="AR363" s="81">
        <v>314</v>
      </c>
      <c r="AS363" s="81">
        <v>0</v>
      </c>
      <c r="AT363" s="81">
        <v>1</v>
      </c>
      <c r="AU363" s="81">
        <v>0</v>
      </c>
      <c r="AV363" s="81">
        <v>0</v>
      </c>
      <c r="AW363" s="81" t="s">
        <v>564</v>
      </c>
      <c r="AX363" s="82"/>
      <c r="AY363" s="81">
        <v>3109.2</v>
      </c>
      <c r="AZ363" s="81">
        <v>13233.1</v>
      </c>
      <c r="BA363" s="81">
        <v>0</v>
      </c>
      <c r="BB363" s="81">
        <v>46.3</v>
      </c>
      <c r="BC363" s="81">
        <v>0</v>
      </c>
      <c r="BD363" s="81">
        <v>0</v>
      </c>
      <c r="BE363" s="81" t="s">
        <v>564</v>
      </c>
      <c r="BF363" s="82"/>
      <c r="BG363" s="81">
        <v>0</v>
      </c>
      <c r="BH363" s="81">
        <v>0</v>
      </c>
      <c r="BI363" s="81">
        <v>8.0020000000000007</v>
      </c>
      <c r="BJ363" s="81">
        <v>0</v>
      </c>
      <c r="BK363" s="81">
        <v>17.007000000000001</v>
      </c>
      <c r="BL363" s="81">
        <v>0</v>
      </c>
      <c r="BM363" s="82"/>
      <c r="BN363" s="81">
        <v>0</v>
      </c>
      <c r="BO363" s="81">
        <v>0</v>
      </c>
      <c r="BP363" s="81">
        <v>2</v>
      </c>
      <c r="BQ363" s="81">
        <v>0</v>
      </c>
      <c r="BR363" s="81">
        <v>1</v>
      </c>
      <c r="BS363" s="81">
        <v>0</v>
      </c>
      <c r="BT363"/>
      <c r="BU363" s="80">
        <v>25.009</v>
      </c>
      <c r="BV363" s="80">
        <v>0</v>
      </c>
      <c r="BW363" s="80">
        <v>0</v>
      </c>
      <c r="BX363" s="80">
        <v>0</v>
      </c>
      <c r="BY363" s="80">
        <v>0</v>
      </c>
      <c r="BZ363" s="80">
        <v>0</v>
      </c>
      <c r="CA363" s="80">
        <v>0</v>
      </c>
      <c r="CB363" s="80">
        <v>0</v>
      </c>
      <c r="CC363" s="80">
        <v>0</v>
      </c>
    </row>
    <row r="364" spans="1:81">
      <c r="A364" s="80" t="s">
        <v>2123</v>
      </c>
      <c r="B364" s="80">
        <v>320</v>
      </c>
      <c r="C364" s="80">
        <v>14</v>
      </c>
      <c r="D364" s="80">
        <v>19</v>
      </c>
      <c r="E364" s="80">
        <v>2017</v>
      </c>
      <c r="F364" s="80" t="s">
        <v>71</v>
      </c>
      <c r="G364" s="80" t="s">
        <v>2109</v>
      </c>
      <c r="H364" s="80" t="s">
        <v>2110</v>
      </c>
      <c r="I364" s="177"/>
      <c r="J364" s="81">
        <v>25.970828868270527</v>
      </c>
      <c r="K364" s="81">
        <v>3.0563780617349097</v>
      </c>
      <c r="L364" s="81">
        <v>2.8473287051692755</v>
      </c>
      <c r="M364" s="81">
        <v>44.16568323149221</v>
      </c>
      <c r="N364" s="81">
        <v>46.740076340629656</v>
      </c>
      <c r="O364" s="81">
        <v>33.285357686108128</v>
      </c>
      <c r="P364" s="81">
        <v>25.612241145983315</v>
      </c>
      <c r="Q364" s="81">
        <v>2.1139736925445334</v>
      </c>
      <c r="R364" s="81">
        <v>0</v>
      </c>
      <c r="S364" s="81">
        <v>4.3417591309411518</v>
      </c>
      <c r="T364" s="82"/>
      <c r="U364" s="81">
        <v>5997642</v>
      </c>
      <c r="V364" s="81">
        <v>1136</v>
      </c>
      <c r="W364" s="81">
        <v>91</v>
      </c>
      <c r="X364" s="81">
        <v>10498</v>
      </c>
      <c r="Y364" s="81">
        <v>13073</v>
      </c>
      <c r="Z364" s="81">
        <v>19901</v>
      </c>
      <c r="AA364" s="81">
        <v>5305</v>
      </c>
      <c r="AB364" s="81">
        <v>30951</v>
      </c>
      <c r="AC364" s="81">
        <v>0</v>
      </c>
      <c r="AD364" s="81">
        <v>4.3417591309411518</v>
      </c>
      <c r="AE364" s="82"/>
      <c r="AF364" s="81">
        <v>40756136.053872913</v>
      </c>
      <c r="AG364" s="81">
        <v>2330426.0694747479</v>
      </c>
      <c r="AH364" s="81">
        <v>625709.69662928686</v>
      </c>
      <c r="AI364" s="81">
        <v>69828082.567992896</v>
      </c>
      <c r="AJ364" s="81">
        <v>65530407.033646971</v>
      </c>
      <c r="AK364" s="81">
        <v>0</v>
      </c>
      <c r="AL364" s="81">
        <v>0</v>
      </c>
      <c r="AM364" s="81">
        <v>4251642.3702117056</v>
      </c>
      <c r="AN364" s="81">
        <v>0</v>
      </c>
      <c r="AO364" s="81">
        <v>0</v>
      </c>
      <c r="AP364" s="82"/>
      <c r="AQ364" s="81">
        <v>747</v>
      </c>
      <c r="AR364" s="81">
        <v>362</v>
      </c>
      <c r="AS364" s="81">
        <v>0</v>
      </c>
      <c r="AT364" s="81">
        <v>2</v>
      </c>
      <c r="AU364" s="81">
        <v>0</v>
      </c>
      <c r="AV364" s="81">
        <v>0</v>
      </c>
      <c r="AW364" s="81" t="s">
        <v>564</v>
      </c>
      <c r="AX364" s="82"/>
      <c r="AY364" s="81">
        <v>3413.4</v>
      </c>
      <c r="AZ364" s="81">
        <v>15102.7</v>
      </c>
      <c r="BA364" s="81">
        <v>0</v>
      </c>
      <c r="BB364" s="81">
        <v>201.3</v>
      </c>
      <c r="BC364" s="81">
        <v>0</v>
      </c>
      <c r="BD364" s="81">
        <v>0</v>
      </c>
      <c r="BE364" s="81" t="s">
        <v>564</v>
      </c>
      <c r="BF364" s="82"/>
      <c r="BG364" s="81">
        <v>0</v>
      </c>
      <c r="BH364" s="81">
        <v>0</v>
      </c>
      <c r="BI364" s="81">
        <v>7.7510000000000003</v>
      </c>
      <c r="BJ364" s="81">
        <v>0</v>
      </c>
      <c r="BK364" s="81">
        <v>18.547000000000001</v>
      </c>
      <c r="BL364" s="81">
        <v>0</v>
      </c>
      <c r="BM364" s="82"/>
      <c r="BN364" s="81">
        <v>0</v>
      </c>
      <c r="BO364" s="81">
        <v>0</v>
      </c>
      <c r="BP364" s="81">
        <v>2</v>
      </c>
      <c r="BQ364" s="81">
        <v>0</v>
      </c>
      <c r="BR364" s="81">
        <v>1</v>
      </c>
      <c r="BS364" s="81">
        <v>0</v>
      </c>
      <c r="BT364"/>
      <c r="BU364" s="80">
        <v>26.297999999999998</v>
      </c>
      <c r="BV364" s="80">
        <v>0</v>
      </c>
      <c r="BW364" s="80">
        <v>0</v>
      </c>
      <c r="BX364" s="80">
        <v>0</v>
      </c>
      <c r="BY364" s="80">
        <v>0</v>
      </c>
      <c r="BZ364" s="80">
        <v>0</v>
      </c>
      <c r="CA364" s="80">
        <v>0</v>
      </c>
      <c r="CB364" s="80">
        <v>0</v>
      </c>
      <c r="CC364" s="80">
        <v>0</v>
      </c>
    </row>
    <row r="365" spans="1:81">
      <c r="A365" s="80" t="s">
        <v>2124</v>
      </c>
      <c r="B365" s="80">
        <v>321</v>
      </c>
      <c r="C365" s="80">
        <v>15</v>
      </c>
      <c r="D365" s="80">
        <v>19</v>
      </c>
      <c r="E365" s="80">
        <v>2018</v>
      </c>
      <c r="F365" s="80" t="s">
        <v>93</v>
      </c>
      <c r="G365" s="80" t="s">
        <v>2109</v>
      </c>
      <c r="H365" s="80" t="s">
        <v>2110</v>
      </c>
      <c r="I365" s="177"/>
      <c r="J365" s="81">
        <v>25.331595154773886</v>
      </c>
      <c r="K365" s="81">
        <v>2.9181452177916962</v>
      </c>
      <c r="L365" s="81">
        <v>2.5196263202027516</v>
      </c>
      <c r="M365" s="81">
        <v>41.052069072375495</v>
      </c>
      <c r="N365" s="81">
        <v>43.330632103653087</v>
      </c>
      <c r="O365" s="81">
        <v>32.54347869122099</v>
      </c>
      <c r="P365" s="81">
        <v>25.366850588710907</v>
      </c>
      <c r="Q365" s="81">
        <v>1.9437878659273042</v>
      </c>
      <c r="R365" s="81">
        <v>0</v>
      </c>
      <c r="S365" s="81">
        <v>3.2301053035398373</v>
      </c>
      <c r="T365" s="82"/>
      <c r="U365" s="81">
        <v>5937943</v>
      </c>
      <c r="V365" s="81">
        <v>1136</v>
      </c>
      <c r="W365" s="81">
        <v>91</v>
      </c>
      <c r="X365" s="81">
        <v>10498</v>
      </c>
      <c r="Y365" s="81">
        <v>13143</v>
      </c>
      <c r="Z365" s="81">
        <v>19830</v>
      </c>
      <c r="AA365" s="81">
        <v>5307</v>
      </c>
      <c r="AB365" s="81">
        <v>30669</v>
      </c>
      <c r="AC365" s="81">
        <v>0</v>
      </c>
      <c r="AD365" s="81">
        <v>3.2301053035398368</v>
      </c>
      <c r="AE365" s="82"/>
      <c r="AF365" s="81">
        <v>38753168.718490571</v>
      </c>
      <c r="AG365" s="81">
        <v>2103131.9439129322</v>
      </c>
      <c r="AH365" s="81">
        <v>584747.42656369612</v>
      </c>
      <c r="AI365" s="81">
        <v>64096393.150641233</v>
      </c>
      <c r="AJ365" s="81">
        <v>62098585.896918237</v>
      </c>
      <c r="AK365" s="81">
        <v>0</v>
      </c>
      <c r="AL365" s="81">
        <v>0</v>
      </c>
      <c r="AM365" s="81">
        <v>4221621.9144155588</v>
      </c>
      <c r="AN365" s="81">
        <v>0</v>
      </c>
      <c r="AO365" s="81">
        <v>0</v>
      </c>
      <c r="AP365" s="82"/>
      <c r="AQ365" s="81">
        <v>785</v>
      </c>
      <c r="AR365" s="81">
        <v>402</v>
      </c>
      <c r="AS365" s="81">
        <v>0</v>
      </c>
      <c r="AT365" s="81">
        <v>2</v>
      </c>
      <c r="AU365" s="81">
        <v>0</v>
      </c>
      <c r="AV365" s="81">
        <v>0</v>
      </c>
      <c r="AW365" s="81" t="s">
        <v>564</v>
      </c>
      <c r="AX365" s="82"/>
      <c r="AY365" s="81">
        <v>3634.400000000001</v>
      </c>
      <c r="AZ365" s="81">
        <v>18083.7</v>
      </c>
      <c r="BA365" s="81">
        <v>0</v>
      </c>
      <c r="BB365" s="81">
        <v>201.3</v>
      </c>
      <c r="BC365" s="81">
        <v>0</v>
      </c>
      <c r="BD365" s="81">
        <v>0</v>
      </c>
      <c r="BE365" s="81" t="s">
        <v>564</v>
      </c>
      <c r="BF365" s="82"/>
      <c r="BG365" s="81">
        <v>0</v>
      </c>
      <c r="BH365" s="81">
        <v>0</v>
      </c>
      <c r="BI365" s="81">
        <v>7.4249999999999998</v>
      </c>
      <c r="BJ365" s="81">
        <v>0</v>
      </c>
      <c r="BK365" s="81">
        <v>18.003</v>
      </c>
      <c r="BL365" s="81">
        <v>0</v>
      </c>
      <c r="BM365" s="82"/>
      <c r="BN365" s="81">
        <v>0</v>
      </c>
      <c r="BO365" s="81">
        <v>0</v>
      </c>
      <c r="BP365" s="81">
        <v>2</v>
      </c>
      <c r="BQ365" s="81">
        <v>0</v>
      </c>
      <c r="BR365" s="81">
        <v>1</v>
      </c>
      <c r="BS365" s="81">
        <v>0</v>
      </c>
      <c r="BT365"/>
      <c r="BU365" s="80">
        <v>25.428000000000001</v>
      </c>
      <c r="BV365" s="80">
        <v>0</v>
      </c>
      <c r="BW365" s="80">
        <v>0</v>
      </c>
      <c r="BX365" s="80">
        <v>0</v>
      </c>
      <c r="BY365" s="80">
        <v>0</v>
      </c>
      <c r="BZ365" s="80">
        <v>0</v>
      </c>
      <c r="CA365" s="80">
        <v>0</v>
      </c>
      <c r="CB365" s="80">
        <v>0</v>
      </c>
      <c r="CC365" s="80">
        <v>0</v>
      </c>
    </row>
    <row r="366" spans="1:81">
      <c r="A366" s="80" t="s">
        <v>2125</v>
      </c>
      <c r="B366" s="80">
        <v>322</v>
      </c>
      <c r="C366" s="80">
        <v>16</v>
      </c>
      <c r="D366" s="80">
        <v>19</v>
      </c>
      <c r="E366" s="80">
        <v>2019</v>
      </c>
      <c r="F366" s="80" t="s">
        <v>73</v>
      </c>
      <c r="G366" s="80" t="s">
        <v>2109</v>
      </c>
      <c r="H366" s="80" t="s">
        <v>2110</v>
      </c>
      <c r="I366" s="177"/>
      <c r="J366" s="81">
        <v>23.382519887157947</v>
      </c>
      <c r="K366" s="81">
        <v>2.6327122111336059</v>
      </c>
      <c r="L366" s="81">
        <v>2.5398191434049231</v>
      </c>
      <c r="M366" s="81">
        <v>39.901106242506529</v>
      </c>
      <c r="N366" s="81">
        <v>38.067531740349175</v>
      </c>
      <c r="O366" s="81">
        <v>31.648292955522013</v>
      </c>
      <c r="P366" s="81">
        <v>24.797222262379321</v>
      </c>
      <c r="Q366" s="81">
        <v>1.8661972247845811</v>
      </c>
      <c r="R366" s="81">
        <v>0</v>
      </c>
      <c r="S366" s="81">
        <v>3.0158058284718363</v>
      </c>
      <c r="T366" s="82"/>
      <c r="U366" s="81">
        <v>5488792</v>
      </c>
      <c r="V366" s="81">
        <v>1136</v>
      </c>
      <c r="W366" s="81">
        <v>91</v>
      </c>
      <c r="X366" s="81">
        <v>10498</v>
      </c>
      <c r="Y366" s="81">
        <v>13207</v>
      </c>
      <c r="Z366" s="81">
        <v>19814</v>
      </c>
      <c r="AA366" s="81">
        <v>5149</v>
      </c>
      <c r="AB366" s="81">
        <v>30242</v>
      </c>
      <c r="AC366" s="81">
        <v>0</v>
      </c>
      <c r="AD366" s="81">
        <v>3.0158058284718359</v>
      </c>
      <c r="AE366" s="82"/>
      <c r="AF366" s="81">
        <v>36713750.474237897</v>
      </c>
      <c r="AG366" s="81">
        <v>1966795.8803743471</v>
      </c>
      <c r="AH366" s="81">
        <v>622853.05736428592</v>
      </c>
      <c r="AI366" s="81">
        <v>64185314.626691818</v>
      </c>
      <c r="AJ366" s="81">
        <v>53765990.247397542</v>
      </c>
      <c r="AK366" s="81">
        <v>0</v>
      </c>
      <c r="AL366" s="81">
        <v>0</v>
      </c>
      <c r="AM366" s="81">
        <v>4118732.7383458889</v>
      </c>
      <c r="AN366" s="81">
        <v>0</v>
      </c>
      <c r="AO366" s="81">
        <v>0</v>
      </c>
      <c r="AP366" s="82"/>
      <c r="AQ366" s="81">
        <v>832</v>
      </c>
      <c r="AR366" s="81">
        <v>441</v>
      </c>
      <c r="AS366" s="81">
        <v>0</v>
      </c>
      <c r="AT366" s="81">
        <v>2</v>
      </c>
      <c r="AU366" s="81">
        <v>0</v>
      </c>
      <c r="AV366" s="81">
        <v>0</v>
      </c>
      <c r="AW366" s="81" t="s">
        <v>564</v>
      </c>
      <c r="AX366" s="82"/>
      <c r="AY366" s="81">
        <v>3906.0000000000018</v>
      </c>
      <c r="AZ366" s="81">
        <v>19632.8</v>
      </c>
      <c r="BA366" s="81">
        <v>0</v>
      </c>
      <c r="BB366" s="81">
        <v>176.3</v>
      </c>
      <c r="BC366" s="81">
        <v>0</v>
      </c>
      <c r="BD366" s="81">
        <v>0</v>
      </c>
      <c r="BE366" s="81" t="s">
        <v>564</v>
      </c>
      <c r="BF366" s="82"/>
      <c r="BG366" s="81">
        <v>0</v>
      </c>
      <c r="BH366" s="81">
        <v>0</v>
      </c>
      <c r="BI366" s="81">
        <v>14.34</v>
      </c>
      <c r="BJ366" s="81">
        <v>0</v>
      </c>
      <c r="BK366" s="81">
        <v>13.169</v>
      </c>
      <c r="BL366" s="81">
        <v>0</v>
      </c>
      <c r="BM366" s="82"/>
      <c r="BN366" s="81">
        <v>0</v>
      </c>
      <c r="BO366" s="81">
        <v>0</v>
      </c>
      <c r="BP366" s="81">
        <v>2</v>
      </c>
      <c r="BQ366" s="81">
        <v>0</v>
      </c>
      <c r="BR366" s="81">
        <v>1</v>
      </c>
      <c r="BS366" s="81">
        <v>0</v>
      </c>
      <c r="BT366"/>
      <c r="BU366" s="80">
        <v>27.509</v>
      </c>
      <c r="BV366" s="80">
        <v>0</v>
      </c>
      <c r="BW366" s="80">
        <v>0</v>
      </c>
      <c r="BX366" s="80">
        <v>0</v>
      </c>
      <c r="BY366" s="80">
        <v>0</v>
      </c>
      <c r="BZ366" s="80">
        <v>0</v>
      </c>
      <c r="CA366" s="80">
        <v>0</v>
      </c>
      <c r="CB366" s="80">
        <v>0</v>
      </c>
      <c r="CC366" s="80">
        <v>0</v>
      </c>
    </row>
    <row r="367" spans="1:81">
      <c r="A367" s="80" t="s">
        <v>2126</v>
      </c>
      <c r="B367" s="80">
        <v>323</v>
      </c>
      <c r="C367" s="80">
        <v>17</v>
      </c>
      <c r="D367" s="80">
        <v>19</v>
      </c>
      <c r="E367" s="80">
        <v>2020</v>
      </c>
      <c r="F367" s="80" t="s">
        <v>218</v>
      </c>
      <c r="G367" s="80" t="s">
        <v>2109</v>
      </c>
      <c r="H367" s="80" t="s">
        <v>2110</v>
      </c>
      <c r="I367" s="177"/>
      <c r="J367" s="81">
        <v>22.462635280949058</v>
      </c>
      <c r="K367" s="81">
        <v>2.5646206359796904</v>
      </c>
      <c r="L367" s="81">
        <v>1.8128510777472384</v>
      </c>
      <c r="M367" s="81">
        <v>40.862994999045931</v>
      </c>
      <c r="N367" s="81">
        <v>37.461757917535351</v>
      </c>
      <c r="O367" s="81">
        <v>27.858530261341418</v>
      </c>
      <c r="P367" s="81">
        <v>23.563627320901212</v>
      </c>
      <c r="Q367" s="81">
        <v>1.7622912564080953</v>
      </c>
      <c r="R367" s="81">
        <v>0</v>
      </c>
      <c r="S367" s="81">
        <v>4.5668792619787588</v>
      </c>
      <c r="T367" s="82"/>
      <c r="U367" s="81">
        <v>5609230</v>
      </c>
      <c r="V367" s="81">
        <v>958</v>
      </c>
      <c r="W367" s="81">
        <v>72</v>
      </c>
      <c r="X367" s="81">
        <v>10985</v>
      </c>
      <c r="Y367" s="81">
        <v>13211</v>
      </c>
      <c r="Z367" s="81">
        <v>19907</v>
      </c>
      <c r="AA367" s="81">
        <v>5316</v>
      </c>
      <c r="AB367" s="81">
        <v>29888</v>
      </c>
      <c r="AC367" s="81">
        <v>0</v>
      </c>
      <c r="AD367" s="81">
        <v>4.5668792619787588</v>
      </c>
      <c r="AE367" s="82"/>
      <c r="AF367" s="81">
        <v>36303716.229750678</v>
      </c>
      <c r="AG367" s="81">
        <v>1963088.831678929</v>
      </c>
      <c r="AH367" s="81">
        <v>471010.68101017695</v>
      </c>
      <c r="AI367" s="81">
        <v>66982231.891037032</v>
      </c>
      <c r="AJ367" s="81">
        <v>54619063.152145326</v>
      </c>
      <c r="AK367" s="81"/>
      <c r="AL367" s="81"/>
      <c r="AM367" s="81">
        <v>3900716.0626058448</v>
      </c>
      <c r="AN367" s="81"/>
      <c r="AO367" s="81"/>
      <c r="AP367" s="82"/>
      <c r="AQ367" s="81">
        <v>876</v>
      </c>
      <c r="AR367" s="81">
        <v>453</v>
      </c>
      <c r="AS367" s="81">
        <v>0</v>
      </c>
      <c r="AT367" s="81">
        <v>2</v>
      </c>
      <c r="AU367" s="81">
        <v>0</v>
      </c>
      <c r="AV367" s="81">
        <v>0</v>
      </c>
      <c r="AW367" s="81">
        <v>0</v>
      </c>
      <c r="AX367" s="82"/>
      <c r="AY367" s="81">
        <v>4220.600000000004</v>
      </c>
      <c r="AZ367" s="81">
        <v>20483.8</v>
      </c>
      <c r="BA367" s="81">
        <v>0</v>
      </c>
      <c r="BB367" s="81">
        <v>176.3</v>
      </c>
      <c r="BC367" s="81">
        <v>0</v>
      </c>
      <c r="BD367" s="81">
        <v>0</v>
      </c>
      <c r="BE367" s="81">
        <v>0</v>
      </c>
      <c r="BF367" s="82"/>
      <c r="BG367" s="81">
        <v>0</v>
      </c>
      <c r="BH367" s="81">
        <v>0</v>
      </c>
      <c r="BI367" s="81">
        <v>7.0759999999999996</v>
      </c>
      <c r="BJ367" s="81">
        <v>0</v>
      </c>
      <c r="BK367" s="81">
        <v>13.635</v>
      </c>
      <c r="BL367" s="81">
        <v>0</v>
      </c>
      <c r="BM367" s="82"/>
      <c r="BN367" s="81">
        <v>0</v>
      </c>
      <c r="BO367" s="81">
        <v>0</v>
      </c>
      <c r="BP367" s="81">
        <v>2</v>
      </c>
      <c r="BQ367" s="81">
        <v>0</v>
      </c>
      <c r="BR367" s="81">
        <v>1</v>
      </c>
      <c r="BS367" s="81">
        <v>0</v>
      </c>
      <c r="BT367"/>
      <c r="BU367" s="80">
        <v>20.710999999999999</v>
      </c>
      <c r="BV367" s="80">
        <v>0</v>
      </c>
      <c r="BW367" s="80">
        <v>0</v>
      </c>
      <c r="BX367" s="80">
        <v>0</v>
      </c>
      <c r="BY367" s="80">
        <v>0</v>
      </c>
      <c r="BZ367" s="80">
        <v>0</v>
      </c>
      <c r="CA367" s="80">
        <v>0</v>
      </c>
      <c r="CB367" s="80">
        <v>0</v>
      </c>
      <c r="CC367" s="80">
        <v>0</v>
      </c>
    </row>
    <row r="368" spans="1:81">
      <c r="A368" s="80" t="s">
        <v>2127</v>
      </c>
      <c r="B368" s="80">
        <v>323</v>
      </c>
      <c r="C368" s="80">
        <v>18</v>
      </c>
      <c r="D368" s="80">
        <v>19</v>
      </c>
      <c r="E368" s="80">
        <v>2021</v>
      </c>
      <c r="F368" s="80" t="s">
        <v>75</v>
      </c>
      <c r="G368" s="174" t="s">
        <v>2109</v>
      </c>
      <c r="H368" s="80" t="s">
        <v>2110</v>
      </c>
      <c r="I368" s="177"/>
      <c r="J368" s="81">
        <v>20.225564683055282</v>
      </c>
      <c r="K368" s="81">
        <v>2.6831639778106005</v>
      </c>
      <c r="L368" s="81">
        <v>1.6447250012909176</v>
      </c>
      <c r="M368" s="81">
        <v>45.543986131297096</v>
      </c>
      <c r="N368" s="81">
        <v>35.557469950433777</v>
      </c>
      <c r="O368" s="81">
        <v>27.132851244535154</v>
      </c>
      <c r="P368" s="81">
        <v>24.240041765526023</v>
      </c>
      <c r="Q368" s="81">
        <v>1.7612426515094852</v>
      </c>
      <c r="R368" s="81">
        <v>0</v>
      </c>
      <c r="S368" s="81">
        <v>4.4511028666292276</v>
      </c>
      <c r="T368" s="82"/>
      <c r="U368" s="81">
        <v>5384429</v>
      </c>
      <c r="V368" s="81">
        <v>958</v>
      </c>
      <c r="W368" s="81">
        <v>72</v>
      </c>
      <c r="X368" s="81">
        <v>10985</v>
      </c>
      <c r="Y368" s="81">
        <v>13239</v>
      </c>
      <c r="Z368" s="81">
        <v>19964</v>
      </c>
      <c r="AA368" s="81">
        <v>5333</v>
      </c>
      <c r="AB368" s="81">
        <v>29516</v>
      </c>
      <c r="AC368" s="81">
        <v>0</v>
      </c>
      <c r="AD368" s="81">
        <v>4.4511028666292276</v>
      </c>
      <c r="AE368" s="82"/>
      <c r="AF368" s="81">
        <v>32539265.031861939</v>
      </c>
      <c r="AG368" s="81">
        <v>1898876.22493536</v>
      </c>
      <c r="AH368" s="81">
        <v>413334.67409267515</v>
      </c>
      <c r="AI368" s="81">
        <v>73839010.081465483</v>
      </c>
      <c r="AJ368" s="81">
        <v>48132680.026795037</v>
      </c>
      <c r="AK368" s="81">
        <v>0</v>
      </c>
      <c r="AL368" s="81">
        <v>0</v>
      </c>
      <c r="AM368" s="81">
        <v>3874384.912535111</v>
      </c>
      <c r="AN368" s="81">
        <v>0</v>
      </c>
      <c r="AO368" s="81">
        <v>0</v>
      </c>
      <c r="AP368" s="82"/>
      <c r="AQ368" s="81">
        <v>910</v>
      </c>
      <c r="AR368" s="81">
        <v>458</v>
      </c>
      <c r="AS368" s="81">
        <v>0</v>
      </c>
      <c r="AT368" s="81">
        <v>2</v>
      </c>
      <c r="AU368" s="81">
        <v>0</v>
      </c>
      <c r="AV368" s="81">
        <v>0</v>
      </c>
      <c r="AW368" s="81"/>
      <c r="AX368" s="82"/>
      <c r="AY368" s="81">
        <v>4437.8000000000047</v>
      </c>
      <c r="AZ368" s="81">
        <v>20731.3</v>
      </c>
      <c r="BA368" s="81">
        <v>0</v>
      </c>
      <c r="BB368" s="81">
        <v>176.3</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2128</v>
      </c>
      <c r="B369" s="80">
        <v>323</v>
      </c>
      <c r="C369" s="80">
        <v>19</v>
      </c>
      <c r="D369" s="80">
        <v>19</v>
      </c>
      <c r="E369" s="80">
        <v>2022</v>
      </c>
      <c r="F369" s="80" t="s">
        <v>568</v>
      </c>
      <c r="G369" s="174" t="s">
        <v>2109</v>
      </c>
      <c r="H369" s="80" t="s">
        <v>2110</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973</v>
      </c>
      <c r="AR369" s="81">
        <v>459</v>
      </c>
      <c r="AS369" s="81">
        <v>0</v>
      </c>
      <c r="AT369" s="81">
        <v>2</v>
      </c>
      <c r="AU369" s="81">
        <v>0</v>
      </c>
      <c r="AV369" s="81">
        <v>0</v>
      </c>
      <c r="AW369" s="81"/>
      <c r="AX369" s="82"/>
      <c r="AY369" s="81">
        <v>4881.5000000000064</v>
      </c>
      <c r="AZ369" s="81">
        <v>20775.300000000003</v>
      </c>
      <c r="BA369" s="81">
        <v>0</v>
      </c>
      <c r="BB369" s="81">
        <v>176.3</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2129</v>
      </c>
      <c r="B370" s="80">
        <v>1</v>
      </c>
      <c r="C370" s="80">
        <v>1</v>
      </c>
      <c r="D370" s="80">
        <v>1</v>
      </c>
      <c r="E370" s="80">
        <v>1990</v>
      </c>
      <c r="F370" s="80" t="s">
        <v>562</v>
      </c>
      <c r="G370" s="80" t="s">
        <v>2130</v>
      </c>
      <c r="H370" s="80" t="s">
        <v>2131</v>
      </c>
      <c r="I370" s="177" t="s">
        <v>563</v>
      </c>
      <c r="J370" s="81">
        <v>6.4528966571507551</v>
      </c>
      <c r="K370" s="81">
        <v>11.908826399996165</v>
      </c>
      <c r="L370" s="81">
        <v>100.77350252281245</v>
      </c>
      <c r="M370" s="81">
        <v>24.686391250536794</v>
      </c>
      <c r="N370" s="81">
        <v>32.777582571276113</v>
      </c>
      <c r="O370" s="81">
        <v>21.324460581719503</v>
      </c>
      <c r="P370" s="81">
        <v>40.9907136448114</v>
      </c>
      <c r="Q370" s="81">
        <v>2.8683339383418107</v>
      </c>
      <c r="R370" s="81">
        <v>17.395318650218112</v>
      </c>
      <c r="S370" s="81">
        <v>3.3520952652756728</v>
      </c>
      <c r="T370" s="82"/>
      <c r="U370" s="81">
        <v>882582</v>
      </c>
      <c r="V370" s="81">
        <v>2707</v>
      </c>
      <c r="W370" s="81">
        <v>925</v>
      </c>
      <c r="X370" s="81">
        <v>9913</v>
      </c>
      <c r="Y370" s="81">
        <v>13607</v>
      </c>
      <c r="Z370" s="81">
        <v>8771</v>
      </c>
      <c r="AA370" s="81">
        <v>9953</v>
      </c>
      <c r="AB370" s="81">
        <v>46572</v>
      </c>
      <c r="AC370" s="81">
        <v>3012900.5</v>
      </c>
      <c r="AD370" s="81">
        <v>3.3520952652756728</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2132</v>
      </c>
      <c r="B371" s="80">
        <v>2</v>
      </c>
      <c r="C371" s="80">
        <v>2</v>
      </c>
      <c r="D371" s="80">
        <v>1</v>
      </c>
      <c r="E371" s="80">
        <v>2005</v>
      </c>
      <c r="F371" s="80" t="s">
        <v>565</v>
      </c>
      <c r="G371" s="80" t="s">
        <v>2130</v>
      </c>
      <c r="H371" s="80" t="s">
        <v>2131</v>
      </c>
      <c r="I371" s="177"/>
      <c r="J371" s="81">
        <v>5.4872815583927901</v>
      </c>
      <c r="K371" s="81">
        <v>3.642628344270852</v>
      </c>
      <c r="L371" s="81">
        <v>80.285892547822982</v>
      </c>
      <c r="M371" s="81">
        <v>36.553185736317161</v>
      </c>
      <c r="N371" s="81">
        <v>39.532646851485772</v>
      </c>
      <c r="O371" s="81">
        <v>34.361694166810047</v>
      </c>
      <c r="P371" s="81">
        <v>45.192598946703541</v>
      </c>
      <c r="Q371" s="81">
        <v>2.3195347047225665</v>
      </c>
      <c r="R371" s="81">
        <v>9.2586045100643393</v>
      </c>
      <c r="S371" s="81">
        <v>2.6425376486153942</v>
      </c>
      <c r="T371" s="82"/>
      <c r="U371" s="81">
        <v>818007</v>
      </c>
      <c r="V371" s="81">
        <v>1591</v>
      </c>
      <c r="W371" s="81">
        <v>670</v>
      </c>
      <c r="X371" s="81">
        <v>7991</v>
      </c>
      <c r="Y371" s="81">
        <v>14523</v>
      </c>
      <c r="Z371" s="81">
        <v>16355</v>
      </c>
      <c r="AA371" s="81">
        <v>8987</v>
      </c>
      <c r="AB371" s="81">
        <v>39371</v>
      </c>
      <c r="AC371" s="81">
        <v>1637192.5</v>
      </c>
      <c r="AD371" s="81">
        <v>2.6425376486153942</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2133</v>
      </c>
      <c r="B372" s="80">
        <v>3</v>
      </c>
      <c r="C372" s="80">
        <v>3</v>
      </c>
      <c r="D372" s="80">
        <v>1</v>
      </c>
      <c r="E372" s="80">
        <v>2006</v>
      </c>
      <c r="F372" s="80" t="s">
        <v>566</v>
      </c>
      <c r="G372" s="80" t="s">
        <v>2130</v>
      </c>
      <c r="H372" s="80" t="s">
        <v>2131</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2134</v>
      </c>
      <c r="B373" s="80">
        <v>4</v>
      </c>
      <c r="C373" s="80">
        <v>4</v>
      </c>
      <c r="D373" s="80">
        <v>1</v>
      </c>
      <c r="E373" s="80">
        <v>2007</v>
      </c>
      <c r="F373" s="80" t="s">
        <v>567</v>
      </c>
      <c r="G373" s="80" t="s">
        <v>2130</v>
      </c>
      <c r="H373" s="80" t="s">
        <v>2131</v>
      </c>
      <c r="I373" s="177"/>
      <c r="J373" s="81">
        <v>4.2010135827226236</v>
      </c>
      <c r="K373" s="81">
        <v>3.2669309546487062</v>
      </c>
      <c r="L373" s="81">
        <v>56.653253578384486</v>
      </c>
      <c r="M373" s="81">
        <v>36.31470536945934</v>
      </c>
      <c r="N373" s="81">
        <v>40.079135714036298</v>
      </c>
      <c r="O373" s="81">
        <v>32.629920241263989</v>
      </c>
      <c r="P373" s="81">
        <v>43.69633256868827</v>
      </c>
      <c r="Q373" s="81">
        <v>2.3526366459422823</v>
      </c>
      <c r="R373" s="81">
        <v>10.75729756864474</v>
      </c>
      <c r="S373" s="81">
        <v>4.4573567902157576</v>
      </c>
      <c r="T373" s="82"/>
      <c r="U373" s="81">
        <v>843050</v>
      </c>
      <c r="V373" s="81">
        <v>1335</v>
      </c>
      <c r="W373" s="81">
        <v>507</v>
      </c>
      <c r="X373" s="81">
        <v>9628</v>
      </c>
      <c r="Y373" s="81">
        <v>14420</v>
      </c>
      <c r="Z373" s="81">
        <v>16145</v>
      </c>
      <c r="AA373" s="81">
        <v>8557</v>
      </c>
      <c r="AB373" s="81">
        <v>37821</v>
      </c>
      <c r="AC373" s="81">
        <v>1956784.5</v>
      </c>
      <c r="AD373" s="81">
        <v>4.4573567902157576</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2135</v>
      </c>
      <c r="B374" s="80">
        <v>5</v>
      </c>
      <c r="C374" s="80">
        <v>5</v>
      </c>
      <c r="D374" s="80">
        <v>1</v>
      </c>
      <c r="E374" s="80">
        <v>2008</v>
      </c>
      <c r="F374" s="80" t="s">
        <v>84</v>
      </c>
      <c r="G374" s="80" t="s">
        <v>2130</v>
      </c>
      <c r="H374" s="80" t="s">
        <v>2131</v>
      </c>
      <c r="I374" s="177"/>
      <c r="J374" s="81">
        <v>4.3168581591245019</v>
      </c>
      <c r="K374" s="81">
        <v>2.4015186980778385</v>
      </c>
      <c r="L374" s="81">
        <v>46.944882979646309</v>
      </c>
      <c r="M374" s="81">
        <v>38.626708397242872</v>
      </c>
      <c r="N374" s="81">
        <v>39.272241897181615</v>
      </c>
      <c r="O374" s="81">
        <v>31.554740998721094</v>
      </c>
      <c r="P374" s="81">
        <v>42.667203224891743</v>
      </c>
      <c r="Q374" s="81">
        <v>2.2778833867240404</v>
      </c>
      <c r="R374" s="81">
        <v>9.6658655012384269</v>
      </c>
      <c r="S374" s="81">
        <v>3.3012637295118994</v>
      </c>
      <c r="T374" s="82"/>
      <c r="U374" s="81">
        <v>922877</v>
      </c>
      <c r="V374" s="81">
        <v>1335</v>
      </c>
      <c r="W374" s="81">
        <v>507</v>
      </c>
      <c r="X374" s="81">
        <v>9628</v>
      </c>
      <c r="Y374" s="81">
        <v>14421</v>
      </c>
      <c r="Z374" s="81">
        <v>16161</v>
      </c>
      <c r="AA374" s="81">
        <v>8365</v>
      </c>
      <c r="AB374" s="81">
        <v>37221</v>
      </c>
      <c r="AC374" s="81">
        <v>1825749</v>
      </c>
      <c r="AD374" s="81">
        <v>3.3012637295118994</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2136</v>
      </c>
      <c r="B375" s="80">
        <v>6</v>
      </c>
      <c r="C375" s="80">
        <v>6</v>
      </c>
      <c r="D375" s="80">
        <v>1</v>
      </c>
      <c r="E375" s="80">
        <v>2009</v>
      </c>
      <c r="F375" s="80" t="s">
        <v>85</v>
      </c>
      <c r="G375" s="80" t="s">
        <v>2130</v>
      </c>
      <c r="H375" s="80" t="s">
        <v>2131</v>
      </c>
      <c r="I375" s="177"/>
      <c r="J375" s="81">
        <v>4.8792877646646566</v>
      </c>
      <c r="K375" s="81">
        <v>2.4529651389111895</v>
      </c>
      <c r="L375" s="81">
        <v>40.233292709688783</v>
      </c>
      <c r="M375" s="81">
        <v>38.469441013016258</v>
      </c>
      <c r="N375" s="81">
        <v>35.700789103952154</v>
      </c>
      <c r="O375" s="81">
        <v>32.008344659497382</v>
      </c>
      <c r="P375" s="81">
        <v>41.014611531018417</v>
      </c>
      <c r="Q375" s="81">
        <v>2.1327819947909181</v>
      </c>
      <c r="R375" s="81">
        <v>11.342184807807577</v>
      </c>
      <c r="S375" s="81">
        <v>3.2489779358012125</v>
      </c>
      <c r="T375" s="82"/>
      <c r="U375" s="81">
        <v>901704</v>
      </c>
      <c r="V375" s="81">
        <v>1297</v>
      </c>
      <c r="W375" s="81">
        <v>470</v>
      </c>
      <c r="X375" s="81">
        <v>10031</v>
      </c>
      <c r="Y375" s="81">
        <v>14410</v>
      </c>
      <c r="Z375" s="81">
        <v>16181</v>
      </c>
      <c r="AA375" s="81">
        <v>8255</v>
      </c>
      <c r="AB375" s="81">
        <v>36584</v>
      </c>
      <c r="AC375" s="81">
        <v>2090066</v>
      </c>
      <c r="AD375" s="81">
        <v>3.2489779358012125</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5.64</v>
      </c>
      <c r="BL375" s="81">
        <v>0</v>
      </c>
      <c r="BM375" s="82"/>
      <c r="BN375" s="81">
        <v>0</v>
      </c>
      <c r="BO375" s="81">
        <v>0</v>
      </c>
      <c r="BP375" s="81">
        <v>0</v>
      </c>
      <c r="BQ375" s="81">
        <v>0</v>
      </c>
      <c r="BR375" s="81">
        <v>1</v>
      </c>
      <c r="BS375" s="81">
        <v>0</v>
      </c>
      <c r="BT375"/>
      <c r="BU375" s="80"/>
      <c r="BV375" s="80"/>
      <c r="BW375" s="80"/>
      <c r="BX375" s="80"/>
      <c r="BY375" s="80"/>
      <c r="BZ375" s="80"/>
      <c r="CA375" s="80"/>
      <c r="CB375" s="80"/>
      <c r="CC375" s="80"/>
    </row>
    <row r="376" spans="1:81">
      <c r="A376" s="80" t="s">
        <v>2137</v>
      </c>
      <c r="B376" s="80">
        <v>7</v>
      </c>
      <c r="C376" s="80">
        <v>7</v>
      </c>
      <c r="D376" s="80">
        <v>1</v>
      </c>
      <c r="E376" s="80">
        <v>2010</v>
      </c>
      <c r="F376" s="80" t="s">
        <v>86</v>
      </c>
      <c r="G376" s="80" t="s">
        <v>2130</v>
      </c>
      <c r="H376" s="80" t="s">
        <v>2131</v>
      </c>
      <c r="I376" s="177"/>
      <c r="J376" s="81">
        <v>3.5955832681197624</v>
      </c>
      <c r="K376" s="81">
        <v>2.6602514078967068</v>
      </c>
      <c r="L376" s="81">
        <v>36.259652941298008</v>
      </c>
      <c r="M376" s="81">
        <v>41.257937814030242</v>
      </c>
      <c r="N376" s="81">
        <v>40.384498417368754</v>
      </c>
      <c r="O376" s="81">
        <v>32.002063837056888</v>
      </c>
      <c r="P376" s="81">
        <v>41.341541474770629</v>
      </c>
      <c r="Q376" s="81">
        <v>2.1917460394640393</v>
      </c>
      <c r="R376" s="81">
        <v>12.686131783079077</v>
      </c>
      <c r="S376" s="81">
        <v>2.4524104988484519</v>
      </c>
      <c r="T376" s="82"/>
      <c r="U376" s="81">
        <v>793751</v>
      </c>
      <c r="V376" s="81">
        <v>1297</v>
      </c>
      <c r="W376" s="81">
        <v>470</v>
      </c>
      <c r="X376" s="81">
        <v>10031</v>
      </c>
      <c r="Y376" s="81">
        <v>14379</v>
      </c>
      <c r="Z376" s="81">
        <v>16253</v>
      </c>
      <c r="AA376" s="81">
        <v>8113</v>
      </c>
      <c r="AB376" s="81">
        <v>36024</v>
      </c>
      <c r="AC376" s="81">
        <v>2215361</v>
      </c>
      <c r="AD376" s="81">
        <v>2.4524104988484519</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12.499000000000001</v>
      </c>
      <c r="BL376" s="81">
        <v>0</v>
      </c>
      <c r="BM376" s="82"/>
      <c r="BN376" s="81">
        <v>0</v>
      </c>
      <c r="BO376" s="81">
        <v>0</v>
      </c>
      <c r="BP376" s="81">
        <v>0</v>
      </c>
      <c r="BQ376" s="81">
        <v>0</v>
      </c>
      <c r="BR376" s="81">
        <v>1</v>
      </c>
      <c r="BS376" s="81">
        <v>0</v>
      </c>
      <c r="BT376"/>
      <c r="BU376" s="80">
        <v>5.6669999999999998</v>
      </c>
      <c r="BV376" s="80">
        <v>6.8319999999999999</v>
      </c>
      <c r="BW376" s="80">
        <v>0</v>
      </c>
      <c r="BX376" s="80">
        <v>0</v>
      </c>
      <c r="BY376" s="80">
        <v>0</v>
      </c>
      <c r="BZ376" s="80">
        <v>0</v>
      </c>
      <c r="CA376" s="80">
        <v>0</v>
      </c>
      <c r="CB376" s="80">
        <v>0</v>
      </c>
      <c r="CC376" s="80">
        <v>0</v>
      </c>
    </row>
    <row r="377" spans="1:81">
      <c r="A377" s="80" t="s">
        <v>2138</v>
      </c>
      <c r="B377" s="80">
        <v>8</v>
      </c>
      <c r="C377" s="80">
        <v>8</v>
      </c>
      <c r="D377" s="80">
        <v>1</v>
      </c>
      <c r="E377" s="80">
        <v>2011</v>
      </c>
      <c r="F377" s="80" t="s">
        <v>87</v>
      </c>
      <c r="G377" s="80" t="s">
        <v>2130</v>
      </c>
      <c r="H377" s="80" t="s">
        <v>2131</v>
      </c>
      <c r="I377" s="177"/>
      <c r="J377" s="81">
        <v>5.7057797677422117</v>
      </c>
      <c r="K377" s="81">
        <v>3.5549130346544033</v>
      </c>
      <c r="L377" s="81">
        <v>33.364850453326</v>
      </c>
      <c r="M377" s="81">
        <v>47.815116203174817</v>
      </c>
      <c r="N377" s="81">
        <v>46.55116748057555</v>
      </c>
      <c r="O377" s="81">
        <v>31.668484850117469</v>
      </c>
      <c r="P377" s="81">
        <v>39.340236993641923</v>
      </c>
      <c r="Q377" s="81">
        <v>2.4818561372447041</v>
      </c>
      <c r="R377" s="81">
        <v>10.679532231465009</v>
      </c>
      <c r="S377" s="81">
        <v>3.3042393421287293</v>
      </c>
      <c r="T377" s="82"/>
      <c r="U377" s="81">
        <v>873776</v>
      </c>
      <c r="V377" s="81">
        <v>1297</v>
      </c>
      <c r="W377" s="81">
        <v>470</v>
      </c>
      <c r="X377" s="81">
        <v>10031</v>
      </c>
      <c r="Y377" s="81">
        <v>14343</v>
      </c>
      <c r="Z377" s="81">
        <v>16433</v>
      </c>
      <c r="AA377" s="81">
        <v>7950</v>
      </c>
      <c r="AB377" s="81">
        <v>35365</v>
      </c>
      <c r="AC377" s="81">
        <v>1861867</v>
      </c>
      <c r="AD377" s="81">
        <v>3.3042393421287293</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11.952999999999999</v>
      </c>
      <c r="BL377" s="81">
        <v>0</v>
      </c>
      <c r="BM377" s="82"/>
      <c r="BN377" s="81">
        <v>0</v>
      </c>
      <c r="BO377" s="81">
        <v>0</v>
      </c>
      <c r="BP377" s="81">
        <v>0</v>
      </c>
      <c r="BQ377" s="81">
        <v>0</v>
      </c>
      <c r="BR377" s="81">
        <v>1</v>
      </c>
      <c r="BS377" s="81">
        <v>0</v>
      </c>
      <c r="BT377"/>
      <c r="BU377" s="80">
        <v>5.4690000000000003</v>
      </c>
      <c r="BV377" s="80">
        <v>6.484</v>
      </c>
      <c r="BW377" s="80">
        <v>0</v>
      </c>
      <c r="BX377" s="80">
        <v>0</v>
      </c>
      <c r="BY377" s="80">
        <v>0</v>
      </c>
      <c r="BZ377" s="80">
        <v>0</v>
      </c>
      <c r="CA377" s="80">
        <v>0</v>
      </c>
      <c r="CB377" s="80">
        <v>0</v>
      </c>
      <c r="CC377" s="80">
        <v>0</v>
      </c>
    </row>
    <row r="378" spans="1:81">
      <c r="A378" s="80" t="s">
        <v>2139</v>
      </c>
      <c r="B378" s="80">
        <v>9</v>
      </c>
      <c r="C378" s="80">
        <v>9</v>
      </c>
      <c r="D378" s="80">
        <v>1</v>
      </c>
      <c r="E378" s="80">
        <v>2012</v>
      </c>
      <c r="F378" s="80" t="s">
        <v>88</v>
      </c>
      <c r="G378" s="80" t="s">
        <v>2130</v>
      </c>
      <c r="H378" s="80" t="s">
        <v>2131</v>
      </c>
      <c r="I378" s="177"/>
      <c r="J378" s="81">
        <v>5.4485235610586029</v>
      </c>
      <c r="K378" s="81">
        <v>3.4358455619109023</v>
      </c>
      <c r="L378" s="81">
        <v>32.348998145377571</v>
      </c>
      <c r="M378" s="81">
        <v>51.800208092284713</v>
      </c>
      <c r="N378" s="81">
        <v>53.961323109831078</v>
      </c>
      <c r="O378" s="81">
        <v>31.964188765915456</v>
      </c>
      <c r="P378" s="81">
        <v>39.325190790403049</v>
      </c>
      <c r="Q378" s="81">
        <v>2.6550752169917846</v>
      </c>
      <c r="R378" s="81">
        <v>7.8782523972217557</v>
      </c>
      <c r="S378" s="81">
        <v>2.8835822131795665</v>
      </c>
      <c r="T378" s="82"/>
      <c r="U378" s="81">
        <v>747210</v>
      </c>
      <c r="V378" s="81">
        <v>1297</v>
      </c>
      <c r="W378" s="81">
        <v>470</v>
      </c>
      <c r="X378" s="81">
        <v>10031</v>
      </c>
      <c r="Y378" s="81">
        <v>14369</v>
      </c>
      <c r="Z378" s="81">
        <v>16718</v>
      </c>
      <c r="AA378" s="81">
        <v>7902</v>
      </c>
      <c r="AB378" s="81">
        <v>34822</v>
      </c>
      <c r="AC378" s="81">
        <v>1337918</v>
      </c>
      <c r="AD378" s="81">
        <v>2.8835822131795665</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6.2409999999999997</v>
      </c>
      <c r="BL378" s="81">
        <v>0</v>
      </c>
      <c r="BM378" s="82"/>
      <c r="BN378" s="81">
        <v>0</v>
      </c>
      <c r="BO378" s="81">
        <v>0</v>
      </c>
      <c r="BP378" s="81">
        <v>0</v>
      </c>
      <c r="BQ378" s="81">
        <v>0</v>
      </c>
      <c r="BR378" s="81">
        <v>1</v>
      </c>
      <c r="BS378" s="81">
        <v>0</v>
      </c>
      <c r="BT378"/>
      <c r="BU378" s="80">
        <v>6.2409999999999997</v>
      </c>
      <c r="BV378" s="80">
        <v>0</v>
      </c>
      <c r="BW378" s="80">
        <v>0</v>
      </c>
      <c r="BX378" s="80">
        <v>0</v>
      </c>
      <c r="BY378" s="80">
        <v>0</v>
      </c>
      <c r="BZ378" s="80">
        <v>0</v>
      </c>
      <c r="CA378" s="80">
        <v>0</v>
      </c>
      <c r="CB378" s="80">
        <v>0</v>
      </c>
      <c r="CC378" s="80">
        <v>0</v>
      </c>
    </row>
    <row r="379" spans="1:81">
      <c r="A379" s="80" t="s">
        <v>2140</v>
      </c>
      <c r="B379" s="80">
        <v>10</v>
      </c>
      <c r="C379" s="80">
        <v>10</v>
      </c>
      <c r="D379" s="80">
        <v>1</v>
      </c>
      <c r="E379" s="80">
        <v>2013</v>
      </c>
      <c r="F379" s="80" t="s">
        <v>89</v>
      </c>
      <c r="G379" s="80" t="s">
        <v>2130</v>
      </c>
      <c r="H379" s="80" t="s">
        <v>2131</v>
      </c>
      <c r="I379" s="177"/>
      <c r="J379" s="81">
        <v>8.3333185035304691</v>
      </c>
      <c r="K379" s="81">
        <v>3.2451723476401564</v>
      </c>
      <c r="L379" s="81">
        <v>32.825986636662961</v>
      </c>
      <c r="M379" s="81">
        <v>52.465781569157052</v>
      </c>
      <c r="N379" s="81">
        <v>52.333176965429637</v>
      </c>
      <c r="O379" s="81">
        <v>31.013508146622943</v>
      </c>
      <c r="P379" s="81">
        <v>38.624152052259866</v>
      </c>
      <c r="Q379" s="81">
        <v>2.6670876025198309</v>
      </c>
      <c r="R379" s="81">
        <v>7.7281294214347085</v>
      </c>
      <c r="S379" s="81">
        <v>2.6911727236264924</v>
      </c>
      <c r="T379" s="82"/>
      <c r="U379" s="81">
        <v>849887</v>
      </c>
      <c r="V379" s="81">
        <v>1297</v>
      </c>
      <c r="W379" s="81">
        <v>470</v>
      </c>
      <c r="X379" s="81">
        <v>10031</v>
      </c>
      <c r="Y379" s="81">
        <v>14385</v>
      </c>
      <c r="Z379" s="81">
        <v>16945</v>
      </c>
      <c r="AA379" s="81">
        <v>7732</v>
      </c>
      <c r="AB379" s="81">
        <v>34478</v>
      </c>
      <c r="AC379" s="81">
        <v>1281106</v>
      </c>
      <c r="AD379" s="81">
        <v>2.6911727236264924</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6.5170000000000003</v>
      </c>
      <c r="BL379" s="81">
        <v>0</v>
      </c>
      <c r="BM379" s="82"/>
      <c r="BN379" s="81">
        <v>0</v>
      </c>
      <c r="BO379" s="81">
        <v>0</v>
      </c>
      <c r="BP379" s="81">
        <v>0</v>
      </c>
      <c r="BQ379" s="81">
        <v>0</v>
      </c>
      <c r="BR379" s="81">
        <v>1</v>
      </c>
      <c r="BS379" s="81">
        <v>0</v>
      </c>
      <c r="BT379"/>
      <c r="BU379" s="80">
        <v>6.5170000000000003</v>
      </c>
      <c r="BV379" s="80">
        <v>0</v>
      </c>
      <c r="BW379" s="80">
        <v>0</v>
      </c>
      <c r="BX379" s="80">
        <v>0</v>
      </c>
      <c r="BY379" s="80">
        <v>0</v>
      </c>
      <c r="BZ379" s="80">
        <v>0</v>
      </c>
      <c r="CA379" s="80">
        <v>0</v>
      </c>
      <c r="CB379" s="80">
        <v>0</v>
      </c>
      <c r="CC379" s="80">
        <v>0</v>
      </c>
    </row>
    <row r="380" spans="1:81">
      <c r="A380" s="80" t="s">
        <v>2141</v>
      </c>
      <c r="B380" s="80">
        <v>11</v>
      </c>
      <c r="C380" s="80">
        <v>11</v>
      </c>
      <c r="D380" s="80">
        <v>1</v>
      </c>
      <c r="E380" s="80">
        <v>2014</v>
      </c>
      <c r="F380" s="80" t="s">
        <v>90</v>
      </c>
      <c r="G380" s="80" t="s">
        <v>2130</v>
      </c>
      <c r="H380" s="80" t="s">
        <v>2131</v>
      </c>
      <c r="I380" s="177"/>
      <c r="J380" s="81">
        <v>7.2652011286837599</v>
      </c>
      <c r="K380" s="81">
        <v>3.3646860057508863</v>
      </c>
      <c r="L380" s="81">
        <v>30.920294871695393</v>
      </c>
      <c r="M380" s="81">
        <v>48.883278358442894</v>
      </c>
      <c r="N380" s="81">
        <v>48.343973225627522</v>
      </c>
      <c r="O380" s="81">
        <v>30.162581461590502</v>
      </c>
      <c r="P380" s="81">
        <v>38.769804750065184</v>
      </c>
      <c r="Q380" s="81">
        <v>2.5102619341738284</v>
      </c>
      <c r="R380" s="81">
        <v>7.350835996786933</v>
      </c>
      <c r="S380" s="81">
        <v>2.6008722418293955</v>
      </c>
      <c r="T380" s="82"/>
      <c r="U380" s="81">
        <v>835798</v>
      </c>
      <c r="V380" s="81">
        <v>1206</v>
      </c>
      <c r="W380" s="81">
        <v>400</v>
      </c>
      <c r="X380" s="81">
        <v>9407</v>
      </c>
      <c r="Y380" s="81">
        <v>14294</v>
      </c>
      <c r="Z380" s="81">
        <v>17357</v>
      </c>
      <c r="AA380" s="81">
        <v>7721</v>
      </c>
      <c r="AB380" s="81">
        <v>33822</v>
      </c>
      <c r="AC380" s="81">
        <v>1222393</v>
      </c>
      <c r="AD380" s="81">
        <v>2.6008722418293955</v>
      </c>
      <c r="AE380" s="82"/>
      <c r="AF380" s="81">
        <v>10157780.727740623</v>
      </c>
      <c r="AG380" s="81">
        <v>2512072.448233197</v>
      </c>
      <c r="AH380" s="81">
        <v>4145380.3686068724</v>
      </c>
      <c r="AI380" s="81">
        <v>59149984.551049888</v>
      </c>
      <c r="AJ380" s="81">
        <v>67075935.730272338</v>
      </c>
      <c r="AK380" s="81">
        <v>0</v>
      </c>
      <c r="AL380" s="81">
        <v>0</v>
      </c>
      <c r="AM380" s="81">
        <v>4643255.1905833678</v>
      </c>
      <c r="AN380" s="81">
        <v>0</v>
      </c>
      <c r="AO380" s="81">
        <v>0</v>
      </c>
      <c r="AP380" s="82"/>
      <c r="AQ380" s="81">
        <v>748</v>
      </c>
      <c r="AR380" s="81">
        <v>198</v>
      </c>
      <c r="AS380" s="81">
        <v>6</v>
      </c>
      <c r="AT380" s="81">
        <v>0</v>
      </c>
      <c r="AU380" s="81">
        <v>0</v>
      </c>
      <c r="AV380" s="81">
        <v>0</v>
      </c>
      <c r="AW380" s="81" t="s">
        <v>564</v>
      </c>
      <c r="AX380" s="82"/>
      <c r="AY380" s="81">
        <v>3398.09</v>
      </c>
      <c r="AZ380" s="81">
        <v>11404.9</v>
      </c>
      <c r="BA380" s="81">
        <v>39420</v>
      </c>
      <c r="BB380" s="81">
        <v>0</v>
      </c>
      <c r="BC380" s="81">
        <v>0</v>
      </c>
      <c r="BD380" s="81">
        <v>0</v>
      </c>
      <c r="BE380" s="81" t="s">
        <v>564</v>
      </c>
      <c r="BF380" s="82"/>
      <c r="BG380" s="81">
        <v>0</v>
      </c>
      <c r="BH380" s="81">
        <v>0</v>
      </c>
      <c r="BI380" s="81">
        <v>0</v>
      </c>
      <c r="BJ380" s="81">
        <v>0</v>
      </c>
      <c r="BK380" s="81">
        <v>6.6120000000000001</v>
      </c>
      <c r="BL380" s="81">
        <v>0</v>
      </c>
      <c r="BM380" s="82"/>
      <c r="BN380" s="81">
        <v>0</v>
      </c>
      <c r="BO380" s="81">
        <v>0</v>
      </c>
      <c r="BP380" s="81">
        <v>0</v>
      </c>
      <c r="BQ380" s="81">
        <v>0</v>
      </c>
      <c r="BR380" s="81">
        <v>1</v>
      </c>
      <c r="BS380" s="81">
        <v>0</v>
      </c>
      <c r="BT380"/>
      <c r="BU380" s="80">
        <v>6.6120000000000001</v>
      </c>
      <c r="BV380" s="80">
        <v>0</v>
      </c>
      <c r="BW380" s="80">
        <v>0</v>
      </c>
      <c r="BX380" s="80">
        <v>0</v>
      </c>
      <c r="BY380" s="80">
        <v>0</v>
      </c>
      <c r="BZ380" s="80">
        <v>0</v>
      </c>
      <c r="CA380" s="80">
        <v>0</v>
      </c>
      <c r="CB380" s="80">
        <v>0</v>
      </c>
      <c r="CC380" s="80">
        <v>0</v>
      </c>
    </row>
    <row r="381" spans="1:81">
      <c r="A381" s="80" t="s">
        <v>2142</v>
      </c>
      <c r="B381" s="80">
        <v>12</v>
      </c>
      <c r="C381" s="80">
        <v>12</v>
      </c>
      <c r="D381" s="80">
        <v>1</v>
      </c>
      <c r="E381" s="80">
        <v>2015</v>
      </c>
      <c r="F381" s="80" t="s">
        <v>91</v>
      </c>
      <c r="G381" s="80" t="s">
        <v>2130</v>
      </c>
      <c r="H381" s="80" t="s">
        <v>2131</v>
      </c>
      <c r="I381" s="177"/>
      <c r="J381" s="81">
        <v>4.7945540622234226</v>
      </c>
      <c r="K381" s="81">
        <v>2.8172005697671487</v>
      </c>
      <c r="L381" s="81">
        <v>35.148754220673368</v>
      </c>
      <c r="M381" s="81">
        <v>41.364231841846674</v>
      </c>
      <c r="N381" s="81">
        <v>42.056827033276356</v>
      </c>
      <c r="O381" s="81">
        <v>29.706068531924402</v>
      </c>
      <c r="P381" s="81">
        <v>38.197273977573936</v>
      </c>
      <c r="Q381" s="81">
        <v>2.4133913731588756</v>
      </c>
      <c r="R381" s="81">
        <v>6.7242510662552757</v>
      </c>
      <c r="S381" s="81">
        <v>3.1795389648552832</v>
      </c>
      <c r="T381" s="82"/>
      <c r="U381" s="81">
        <v>699761</v>
      </c>
      <c r="V381" s="81">
        <v>1206</v>
      </c>
      <c r="W381" s="81">
        <v>400</v>
      </c>
      <c r="X381" s="81">
        <v>9407</v>
      </c>
      <c r="Y381" s="81">
        <v>14258</v>
      </c>
      <c r="Z381" s="81">
        <v>17259</v>
      </c>
      <c r="AA381" s="81">
        <v>7601</v>
      </c>
      <c r="AB381" s="81">
        <v>33216</v>
      </c>
      <c r="AC381" s="81">
        <v>1151883</v>
      </c>
      <c r="AD381" s="81">
        <v>3.1795389648552832</v>
      </c>
      <c r="AE381" s="82"/>
      <c r="AF381" s="81">
        <v>7472306.6596509311</v>
      </c>
      <c r="AG381" s="81">
        <v>2158335.9198420281</v>
      </c>
      <c r="AH381" s="81">
        <v>4368920.3504213439</v>
      </c>
      <c r="AI381" s="81">
        <v>57788146.215967439</v>
      </c>
      <c r="AJ381" s="81">
        <v>64428584.603677653</v>
      </c>
      <c r="AK381" s="81">
        <v>0</v>
      </c>
      <c r="AL381" s="81">
        <v>0</v>
      </c>
      <c r="AM381" s="81">
        <v>4552113.4641205221</v>
      </c>
      <c r="AN381" s="81">
        <v>0</v>
      </c>
      <c r="AO381" s="81">
        <v>0</v>
      </c>
      <c r="AP381" s="82"/>
      <c r="AQ381" s="81">
        <v>806</v>
      </c>
      <c r="AR381" s="81">
        <v>275</v>
      </c>
      <c r="AS381" s="81">
        <v>6</v>
      </c>
      <c r="AT381" s="81">
        <v>0</v>
      </c>
      <c r="AU381" s="81">
        <v>0</v>
      </c>
      <c r="AV381" s="81">
        <v>0</v>
      </c>
      <c r="AW381" s="81" t="s">
        <v>564</v>
      </c>
      <c r="AX381" s="82"/>
      <c r="AY381" s="81">
        <v>3787.89</v>
      </c>
      <c r="AZ381" s="81">
        <v>14965.9</v>
      </c>
      <c r="BA381" s="81">
        <v>39420</v>
      </c>
      <c r="BB381" s="81">
        <v>0</v>
      </c>
      <c r="BC381" s="81">
        <v>0</v>
      </c>
      <c r="BD381" s="81">
        <v>0</v>
      </c>
      <c r="BE381" s="81" t="s">
        <v>564</v>
      </c>
      <c r="BF381" s="82"/>
      <c r="BG381" s="81">
        <v>0</v>
      </c>
      <c r="BH381" s="81">
        <v>0</v>
      </c>
      <c r="BI381" s="81">
        <v>0</v>
      </c>
      <c r="BJ381" s="81">
        <v>0</v>
      </c>
      <c r="BK381" s="81">
        <v>11.209</v>
      </c>
      <c r="BL381" s="81">
        <v>0</v>
      </c>
      <c r="BM381" s="82"/>
      <c r="BN381" s="81">
        <v>0</v>
      </c>
      <c r="BO381" s="81">
        <v>0</v>
      </c>
      <c r="BP381" s="81">
        <v>0</v>
      </c>
      <c r="BQ381" s="81">
        <v>0</v>
      </c>
      <c r="BR381" s="81">
        <v>1</v>
      </c>
      <c r="BS381" s="81">
        <v>0</v>
      </c>
      <c r="BT381"/>
      <c r="BU381" s="80">
        <v>6.2009999999999996</v>
      </c>
      <c r="BV381" s="80">
        <v>5.008</v>
      </c>
      <c r="BW381" s="80">
        <v>0</v>
      </c>
      <c r="BX381" s="80">
        <v>0</v>
      </c>
      <c r="BY381" s="80">
        <v>0</v>
      </c>
      <c r="BZ381" s="80">
        <v>0</v>
      </c>
      <c r="CA381" s="80">
        <v>0</v>
      </c>
      <c r="CB381" s="80">
        <v>0</v>
      </c>
      <c r="CC381" s="80">
        <v>0</v>
      </c>
    </row>
    <row r="382" spans="1:81">
      <c r="A382" s="80" t="s">
        <v>2143</v>
      </c>
      <c r="B382" s="80">
        <v>13</v>
      </c>
      <c r="C382" s="80">
        <v>13</v>
      </c>
      <c r="D382" s="80">
        <v>1</v>
      </c>
      <c r="E382" s="80">
        <v>2016</v>
      </c>
      <c r="F382" s="80" t="s">
        <v>92</v>
      </c>
      <c r="G382" s="80" t="s">
        <v>2130</v>
      </c>
      <c r="H382" s="80" t="s">
        <v>2131</v>
      </c>
      <c r="I382" s="177"/>
      <c r="J382" s="81">
        <v>5.3316826666191277</v>
      </c>
      <c r="K382" s="81">
        <v>2.8355898336307179</v>
      </c>
      <c r="L382" s="81">
        <v>33.51049053112061</v>
      </c>
      <c r="M382" s="81">
        <v>34.47142930173019</v>
      </c>
      <c r="N382" s="81">
        <v>38.434777264379711</v>
      </c>
      <c r="O382" s="81">
        <v>29.51196305630663</v>
      </c>
      <c r="P382" s="81">
        <v>36.989450084004247</v>
      </c>
      <c r="Q382" s="81">
        <v>2.3053587570387788</v>
      </c>
      <c r="R382" s="81">
        <v>6.6657866730506408</v>
      </c>
      <c r="S382" s="81">
        <v>3.9558670500540702</v>
      </c>
      <c r="T382" s="82"/>
      <c r="U382" s="81">
        <v>873474</v>
      </c>
      <c r="V382" s="81">
        <v>1206</v>
      </c>
      <c r="W382" s="81">
        <v>400</v>
      </c>
      <c r="X382" s="81">
        <v>9407</v>
      </c>
      <c r="Y382" s="81">
        <v>14194</v>
      </c>
      <c r="Z382" s="81">
        <v>17357</v>
      </c>
      <c r="AA382" s="81">
        <v>7613</v>
      </c>
      <c r="AB382" s="81">
        <v>32639</v>
      </c>
      <c r="AC382" s="81">
        <v>1138450.7492189331</v>
      </c>
      <c r="AD382" s="81">
        <v>3.9558670500540698</v>
      </c>
      <c r="AE382" s="82"/>
      <c r="AF382" s="81">
        <v>9047730.3289006278</v>
      </c>
      <c r="AG382" s="81">
        <v>2113552.597835551</v>
      </c>
      <c r="AH382" s="81">
        <v>3875646.3394749272</v>
      </c>
      <c r="AI382" s="81">
        <v>54475380.733499452</v>
      </c>
      <c r="AJ382" s="81">
        <v>59533722.845032677</v>
      </c>
      <c r="AK382" s="81">
        <v>0</v>
      </c>
      <c r="AL382" s="81">
        <v>0</v>
      </c>
      <c r="AM382" s="81">
        <v>4476513.1462067729</v>
      </c>
      <c r="AN382" s="81">
        <v>0</v>
      </c>
      <c r="AO382" s="81">
        <v>0</v>
      </c>
      <c r="AP382" s="82"/>
      <c r="AQ382" s="81">
        <v>850</v>
      </c>
      <c r="AR382" s="81">
        <v>291</v>
      </c>
      <c r="AS382" s="81">
        <v>8</v>
      </c>
      <c r="AT382" s="81">
        <v>0</v>
      </c>
      <c r="AU382" s="81">
        <v>0</v>
      </c>
      <c r="AV382" s="81">
        <v>0</v>
      </c>
      <c r="AW382" s="81" t="s">
        <v>564</v>
      </c>
      <c r="AX382" s="82"/>
      <c r="AY382" s="81">
        <v>4060.59</v>
      </c>
      <c r="AZ382" s="81">
        <v>16788</v>
      </c>
      <c r="BA382" s="81">
        <v>39459.199999999997</v>
      </c>
      <c r="BB382" s="81">
        <v>0</v>
      </c>
      <c r="BC382" s="81">
        <v>0</v>
      </c>
      <c r="BD382" s="81">
        <v>0</v>
      </c>
      <c r="BE382" s="81" t="s">
        <v>564</v>
      </c>
      <c r="BF382" s="82"/>
      <c r="BG382" s="81">
        <v>0</v>
      </c>
      <c r="BH382" s="81">
        <v>0</v>
      </c>
      <c r="BI382" s="81">
        <v>0</v>
      </c>
      <c r="BJ382" s="81">
        <v>0</v>
      </c>
      <c r="BK382" s="81">
        <v>5.8040000000000003</v>
      </c>
      <c r="BL382" s="81">
        <v>0</v>
      </c>
      <c r="BM382" s="82"/>
      <c r="BN382" s="81">
        <v>0</v>
      </c>
      <c r="BO382" s="81">
        <v>0</v>
      </c>
      <c r="BP382" s="81">
        <v>0</v>
      </c>
      <c r="BQ382" s="81">
        <v>0</v>
      </c>
      <c r="BR382" s="81">
        <v>1</v>
      </c>
      <c r="BS382" s="81">
        <v>0</v>
      </c>
      <c r="BT382"/>
      <c r="BU382" s="80">
        <v>5.8040000000000003</v>
      </c>
      <c r="BV382" s="80">
        <v>0</v>
      </c>
      <c r="BW382" s="80">
        <v>0</v>
      </c>
      <c r="BX382" s="80">
        <v>0</v>
      </c>
      <c r="BY382" s="80">
        <v>0</v>
      </c>
      <c r="BZ382" s="80">
        <v>0</v>
      </c>
      <c r="CA382" s="80">
        <v>0</v>
      </c>
      <c r="CB382" s="80">
        <v>0</v>
      </c>
      <c r="CC382" s="80">
        <v>0</v>
      </c>
    </row>
    <row r="383" spans="1:81">
      <c r="A383" s="80" t="s">
        <v>2144</v>
      </c>
      <c r="B383" s="80">
        <v>14</v>
      </c>
      <c r="C383" s="80">
        <v>14</v>
      </c>
      <c r="D383" s="80">
        <v>1</v>
      </c>
      <c r="E383" s="80">
        <v>2017</v>
      </c>
      <c r="F383" s="80" t="s">
        <v>71</v>
      </c>
      <c r="G383" s="80" t="s">
        <v>2130</v>
      </c>
      <c r="H383" s="80" t="s">
        <v>2131</v>
      </c>
      <c r="I383" s="177"/>
      <c r="J383" s="81">
        <v>4.8107017963998535</v>
      </c>
      <c r="K383" s="81">
        <v>2.7167854227916703</v>
      </c>
      <c r="L383" s="81">
        <v>29.089360800846812</v>
      </c>
      <c r="M383" s="81">
        <v>33.100090725668458</v>
      </c>
      <c r="N383" s="81">
        <v>38.563369730124649</v>
      </c>
      <c r="O383" s="81">
        <v>29.134096052174137</v>
      </c>
      <c r="P383" s="81">
        <v>36.66823214019665</v>
      </c>
      <c r="Q383" s="81">
        <v>2.1935439601227826</v>
      </c>
      <c r="R383" s="81">
        <v>6.6046312915152008</v>
      </c>
      <c r="S383" s="81">
        <v>3.6026857564416348</v>
      </c>
      <c r="T383" s="82"/>
      <c r="U383" s="81">
        <v>948319</v>
      </c>
      <c r="V383" s="81">
        <v>1206</v>
      </c>
      <c r="W383" s="81">
        <v>400</v>
      </c>
      <c r="X383" s="81">
        <v>9407</v>
      </c>
      <c r="Y383" s="81">
        <v>14130</v>
      </c>
      <c r="Z383" s="81">
        <v>17419</v>
      </c>
      <c r="AA383" s="81">
        <v>7595</v>
      </c>
      <c r="AB383" s="81">
        <v>32116</v>
      </c>
      <c r="AC383" s="81">
        <v>1150388</v>
      </c>
      <c r="AD383" s="81">
        <v>3.6026857564416348</v>
      </c>
      <c r="AE383" s="82"/>
      <c r="AF383" s="81">
        <v>8734388.2786699943</v>
      </c>
      <c r="AG383" s="81">
        <v>2079647.5687961329</v>
      </c>
      <c r="AH383" s="81">
        <v>4553229.9127703458</v>
      </c>
      <c r="AI383" s="81">
        <v>54805115.775333531</v>
      </c>
      <c r="AJ383" s="81">
        <v>66889804.104644373</v>
      </c>
      <c r="AK383" s="81">
        <v>0</v>
      </c>
      <c r="AL383" s="81">
        <v>0</v>
      </c>
      <c r="AM383" s="81">
        <v>4411674.7879460799</v>
      </c>
      <c r="AN383" s="81">
        <v>0</v>
      </c>
      <c r="AO383" s="81">
        <v>0</v>
      </c>
      <c r="AP383" s="82"/>
      <c r="AQ383" s="81">
        <v>886</v>
      </c>
      <c r="AR383" s="81">
        <v>306</v>
      </c>
      <c r="AS383" s="81">
        <v>12</v>
      </c>
      <c r="AT383" s="81">
        <v>0</v>
      </c>
      <c r="AU383" s="81">
        <v>0</v>
      </c>
      <c r="AV383" s="81">
        <v>0</v>
      </c>
      <c r="AW383" s="81" t="s">
        <v>564</v>
      </c>
      <c r="AX383" s="82"/>
      <c r="AY383" s="81">
        <v>4295.99</v>
      </c>
      <c r="AZ383" s="81">
        <v>18013.2</v>
      </c>
      <c r="BA383" s="81">
        <v>39517.599999999999</v>
      </c>
      <c r="BB383" s="81">
        <v>0</v>
      </c>
      <c r="BC383" s="81">
        <v>0</v>
      </c>
      <c r="BD383" s="81">
        <v>0</v>
      </c>
      <c r="BE383" s="81" t="s">
        <v>564</v>
      </c>
      <c r="BF383" s="82"/>
      <c r="BG383" s="81">
        <v>0</v>
      </c>
      <c r="BH383" s="81">
        <v>0</v>
      </c>
      <c r="BI383" s="81">
        <v>0</v>
      </c>
      <c r="BJ383" s="81">
        <v>0</v>
      </c>
      <c r="BK383" s="81">
        <v>10.564</v>
      </c>
      <c r="BL383" s="81">
        <v>0</v>
      </c>
      <c r="BM383" s="82"/>
      <c r="BN383" s="81">
        <v>0</v>
      </c>
      <c r="BO383" s="81">
        <v>0</v>
      </c>
      <c r="BP383" s="81">
        <v>0</v>
      </c>
      <c r="BQ383" s="81">
        <v>0</v>
      </c>
      <c r="BR383" s="81">
        <v>1</v>
      </c>
      <c r="BS383" s="81">
        <v>0</v>
      </c>
      <c r="BT383"/>
      <c r="BU383" s="80">
        <v>5.3289999999999997</v>
      </c>
      <c r="BV383" s="80">
        <v>5.2350000000000003</v>
      </c>
      <c r="BW383" s="80">
        <v>0</v>
      </c>
      <c r="BX383" s="80">
        <v>0</v>
      </c>
      <c r="BY383" s="80">
        <v>0</v>
      </c>
      <c r="BZ383" s="80">
        <v>0</v>
      </c>
      <c r="CA383" s="80">
        <v>0</v>
      </c>
      <c r="CB383" s="80">
        <v>0</v>
      </c>
      <c r="CC383" s="80">
        <v>0</v>
      </c>
    </row>
    <row r="384" spans="1:81">
      <c r="A384" s="80" t="s">
        <v>2145</v>
      </c>
      <c r="B384" s="80">
        <v>15</v>
      </c>
      <c r="C384" s="80">
        <v>15</v>
      </c>
      <c r="D384" s="80">
        <v>1</v>
      </c>
      <c r="E384" s="80">
        <v>2018</v>
      </c>
      <c r="F384" s="80" t="s">
        <v>93</v>
      </c>
      <c r="G384" s="80" t="s">
        <v>2130</v>
      </c>
      <c r="H384" s="80" t="s">
        <v>2131</v>
      </c>
      <c r="I384" s="177"/>
      <c r="J384" s="81">
        <v>3.8065162425426262</v>
      </c>
      <c r="K384" s="81">
        <v>2.3824452413236017</v>
      </c>
      <c r="L384" s="81">
        <v>26.231243503957899</v>
      </c>
      <c r="M384" s="81">
        <v>29.915496693043217</v>
      </c>
      <c r="N384" s="81">
        <v>28.719153190844501</v>
      </c>
      <c r="O384" s="81">
        <v>28.734431084447216</v>
      </c>
      <c r="P384" s="81">
        <v>36.317567509520536</v>
      </c>
      <c r="Q384" s="81">
        <v>1.9983576710257229</v>
      </c>
      <c r="R384" s="81">
        <v>6.6402143450557638</v>
      </c>
      <c r="S384" s="81">
        <v>3.9820130766087107</v>
      </c>
      <c r="T384" s="82"/>
      <c r="U384" s="81">
        <v>1019106</v>
      </c>
      <c r="V384" s="81">
        <v>1206</v>
      </c>
      <c r="W384" s="81">
        <v>400</v>
      </c>
      <c r="X384" s="81">
        <v>9407</v>
      </c>
      <c r="Y384" s="81">
        <v>14042</v>
      </c>
      <c r="Z384" s="81">
        <v>17509</v>
      </c>
      <c r="AA384" s="81">
        <v>7598</v>
      </c>
      <c r="AB384" s="81">
        <v>31530</v>
      </c>
      <c r="AC384" s="81">
        <v>1152053</v>
      </c>
      <c r="AD384" s="81">
        <v>3.9820130766087112</v>
      </c>
      <c r="AE384" s="82"/>
      <c r="AF384" s="81">
        <v>8528670.1254839171</v>
      </c>
      <c r="AG384" s="81">
        <v>1856732.4090762599</v>
      </c>
      <c r="AH384" s="81">
        <v>3942580.3654652121</v>
      </c>
      <c r="AI384" s="81">
        <v>57021839.404995278</v>
      </c>
      <c r="AJ384" s="81">
        <v>64144800.720902868</v>
      </c>
      <c r="AK384" s="81">
        <v>0</v>
      </c>
      <c r="AL384" s="81">
        <v>0</v>
      </c>
      <c r="AM384" s="81">
        <v>4340139.5207382878</v>
      </c>
      <c r="AN384" s="81">
        <v>0</v>
      </c>
      <c r="AO384" s="81">
        <v>0</v>
      </c>
      <c r="AP384" s="82"/>
      <c r="AQ384" s="81">
        <v>924</v>
      </c>
      <c r="AR384" s="81">
        <v>340</v>
      </c>
      <c r="AS384" s="81">
        <v>26</v>
      </c>
      <c r="AT384" s="81">
        <v>0</v>
      </c>
      <c r="AU384" s="81">
        <v>0</v>
      </c>
      <c r="AV384" s="81">
        <v>0</v>
      </c>
      <c r="AW384" s="81" t="s">
        <v>564</v>
      </c>
      <c r="AX384" s="82"/>
      <c r="AY384" s="81">
        <v>4536.4899999999989</v>
      </c>
      <c r="AZ384" s="81">
        <v>19584</v>
      </c>
      <c r="BA384" s="81">
        <v>39782</v>
      </c>
      <c r="BB384" s="81">
        <v>0</v>
      </c>
      <c r="BC384" s="81">
        <v>0</v>
      </c>
      <c r="BD384" s="81">
        <v>0</v>
      </c>
      <c r="BE384" s="81" t="s">
        <v>564</v>
      </c>
      <c r="BF384" s="82"/>
      <c r="BG384" s="81">
        <v>0</v>
      </c>
      <c r="BH384" s="81">
        <v>0</v>
      </c>
      <c r="BI384" s="81">
        <v>3.5379999999999998</v>
      </c>
      <c r="BJ384" s="81">
        <v>0</v>
      </c>
      <c r="BK384" s="81">
        <v>9.3960000000000008</v>
      </c>
      <c r="BL384" s="81">
        <v>0</v>
      </c>
      <c r="BM384" s="82"/>
      <c r="BN384" s="81">
        <v>0</v>
      </c>
      <c r="BO384" s="81">
        <v>0</v>
      </c>
      <c r="BP384" s="81">
        <v>1</v>
      </c>
      <c r="BQ384" s="81">
        <v>0</v>
      </c>
      <c r="BR384" s="81">
        <v>1</v>
      </c>
      <c r="BS384" s="81">
        <v>0</v>
      </c>
      <c r="BT384"/>
      <c r="BU384" s="80">
        <v>7.8179999999999996</v>
      </c>
      <c r="BV384" s="80">
        <v>5.1159999999999997</v>
      </c>
      <c r="BW384" s="80">
        <v>0</v>
      </c>
      <c r="BX384" s="80">
        <v>0</v>
      </c>
      <c r="BY384" s="80">
        <v>0</v>
      </c>
      <c r="BZ384" s="80">
        <v>0</v>
      </c>
      <c r="CA384" s="80">
        <v>0</v>
      </c>
      <c r="CB384" s="80">
        <v>0</v>
      </c>
      <c r="CC384" s="80">
        <v>0</v>
      </c>
    </row>
    <row r="385" spans="1:81">
      <c r="A385" s="80" t="s">
        <v>2146</v>
      </c>
      <c r="B385" s="80">
        <v>16</v>
      </c>
      <c r="C385" s="80">
        <v>16</v>
      </c>
      <c r="D385" s="80">
        <v>1</v>
      </c>
      <c r="E385" s="80">
        <v>2019</v>
      </c>
      <c r="F385" s="80" t="s">
        <v>73</v>
      </c>
      <c r="G385" s="80" t="s">
        <v>2130</v>
      </c>
      <c r="H385" s="80" t="s">
        <v>2131</v>
      </c>
      <c r="I385" s="177"/>
      <c r="J385" s="81">
        <v>4.0959346984951592</v>
      </c>
      <c r="K385" s="81">
        <v>2.2338269816775536</v>
      </c>
      <c r="L385" s="81">
        <v>26.702141821281156</v>
      </c>
      <c r="M385" s="81">
        <v>30.514778588830364</v>
      </c>
      <c r="N385" s="81">
        <v>30.616383234297373</v>
      </c>
      <c r="O385" s="81">
        <v>27.913877444771504</v>
      </c>
      <c r="P385" s="81">
        <v>35.416347352405808</v>
      </c>
      <c r="Q385" s="81">
        <v>1.9068633173423826</v>
      </c>
      <c r="R385" s="81">
        <v>8.1139563425617585</v>
      </c>
      <c r="S385" s="81">
        <v>2.9117589854789898</v>
      </c>
      <c r="T385" s="82"/>
      <c r="U385" s="81">
        <v>916138</v>
      </c>
      <c r="V385" s="81">
        <v>1206</v>
      </c>
      <c r="W385" s="81">
        <v>400</v>
      </c>
      <c r="X385" s="81">
        <v>9407</v>
      </c>
      <c r="Y385" s="81">
        <v>14001</v>
      </c>
      <c r="Z385" s="81">
        <v>17476</v>
      </c>
      <c r="AA385" s="81">
        <v>7354</v>
      </c>
      <c r="AB385" s="81">
        <v>30901</v>
      </c>
      <c r="AC385" s="81">
        <v>1430799</v>
      </c>
      <c r="AD385" s="81">
        <v>2.9117589854789898</v>
      </c>
      <c r="AE385" s="82"/>
      <c r="AF385" s="81">
        <v>9071189.0928183235</v>
      </c>
      <c r="AG385" s="81">
        <v>1796445.5305774021</v>
      </c>
      <c r="AH385" s="81">
        <v>4704035.8143280745</v>
      </c>
      <c r="AI385" s="81">
        <v>53919202.141540863</v>
      </c>
      <c r="AJ385" s="81">
        <v>64261922.182309814</v>
      </c>
      <c r="AK385" s="81">
        <v>0</v>
      </c>
      <c r="AL385" s="81">
        <v>0</v>
      </c>
      <c r="AM385" s="81">
        <v>4208483.5773965446</v>
      </c>
      <c r="AN385" s="81">
        <v>0</v>
      </c>
      <c r="AO385" s="81">
        <v>0</v>
      </c>
      <c r="AP385" s="82"/>
      <c r="AQ385" s="81">
        <v>952</v>
      </c>
      <c r="AR385" s="81">
        <v>371</v>
      </c>
      <c r="AS385" s="81">
        <v>30</v>
      </c>
      <c r="AT385" s="81">
        <v>0</v>
      </c>
      <c r="AU385" s="81">
        <v>0</v>
      </c>
      <c r="AV385" s="81">
        <v>0</v>
      </c>
      <c r="AW385" s="81" t="s">
        <v>564</v>
      </c>
      <c r="AX385" s="82"/>
      <c r="AY385" s="81">
        <v>4739.1900000000023</v>
      </c>
      <c r="AZ385" s="81">
        <v>22401.90000000002</v>
      </c>
      <c r="BA385" s="81">
        <v>40648.82</v>
      </c>
      <c r="BB385" s="81">
        <v>0</v>
      </c>
      <c r="BC385" s="81">
        <v>0</v>
      </c>
      <c r="BD385" s="81">
        <v>0</v>
      </c>
      <c r="BE385" s="81" t="s">
        <v>564</v>
      </c>
      <c r="BF385" s="82"/>
      <c r="BG385" s="81">
        <v>0</v>
      </c>
      <c r="BH385" s="81">
        <v>0</v>
      </c>
      <c r="BI385" s="81">
        <v>3.4980000000000002</v>
      </c>
      <c r="BJ385" s="81">
        <v>0</v>
      </c>
      <c r="BK385" s="81">
        <v>8.4329999999999998</v>
      </c>
      <c r="BL385" s="81">
        <v>0</v>
      </c>
      <c r="BM385" s="82"/>
      <c r="BN385" s="81">
        <v>0</v>
      </c>
      <c r="BO385" s="81">
        <v>0</v>
      </c>
      <c r="BP385" s="81">
        <v>1</v>
      </c>
      <c r="BQ385" s="81">
        <v>0</v>
      </c>
      <c r="BR385" s="81">
        <v>1</v>
      </c>
      <c r="BS385" s="81">
        <v>0</v>
      </c>
      <c r="BT385"/>
      <c r="BU385" s="80">
        <v>6.5890000000000004</v>
      </c>
      <c r="BV385" s="80">
        <v>5.3419999999999996</v>
      </c>
      <c r="BW385" s="80">
        <v>0</v>
      </c>
      <c r="BX385" s="80">
        <v>0</v>
      </c>
      <c r="BY385" s="80">
        <v>0</v>
      </c>
      <c r="BZ385" s="80">
        <v>0</v>
      </c>
      <c r="CA385" s="80">
        <v>0</v>
      </c>
      <c r="CB385" s="80">
        <v>0</v>
      </c>
      <c r="CC385" s="80">
        <v>0</v>
      </c>
    </row>
    <row r="386" spans="1:81">
      <c r="A386" s="80" t="s">
        <v>2147</v>
      </c>
      <c r="B386" s="80">
        <v>17</v>
      </c>
      <c r="C386" s="80">
        <v>17</v>
      </c>
      <c r="D386" s="80">
        <v>1</v>
      </c>
      <c r="E386" s="80">
        <v>2020</v>
      </c>
      <c r="F386" s="80" t="s">
        <v>218</v>
      </c>
      <c r="G386" s="174" t="s">
        <v>2130</v>
      </c>
      <c r="H386" s="80" t="s">
        <v>2131</v>
      </c>
      <c r="I386" s="177"/>
      <c r="J386" s="81">
        <v>4.7536839185772646</v>
      </c>
      <c r="K386" s="81">
        <v>2.2840431132664811</v>
      </c>
      <c r="L386" s="81">
        <v>46.880274554995459</v>
      </c>
      <c r="M386" s="81">
        <v>30.309319768020547</v>
      </c>
      <c r="N386" s="81">
        <v>30.186440996280751</v>
      </c>
      <c r="O386" s="81">
        <v>24.401928576229981</v>
      </c>
      <c r="P386" s="81">
        <v>32.978440042796279</v>
      </c>
      <c r="Q386" s="81">
        <v>1.784520371894774</v>
      </c>
      <c r="R386" s="81">
        <v>8.0050056616227412</v>
      </c>
      <c r="S386" s="81">
        <v>2.5278413563193789</v>
      </c>
      <c r="T386" s="82"/>
      <c r="U386" s="81">
        <v>971231</v>
      </c>
      <c r="V386" s="81">
        <v>1100</v>
      </c>
      <c r="W386" s="81">
        <v>634</v>
      </c>
      <c r="X386" s="81">
        <v>9112</v>
      </c>
      <c r="Y386" s="81">
        <v>13860</v>
      </c>
      <c r="Z386" s="81">
        <v>17437</v>
      </c>
      <c r="AA386" s="81">
        <v>7440</v>
      </c>
      <c r="AB386" s="81">
        <v>30265</v>
      </c>
      <c r="AC386" s="81">
        <v>1418951</v>
      </c>
      <c r="AD386" s="81">
        <v>2.5278413563193789</v>
      </c>
      <c r="AE386" s="82"/>
      <c r="AF386" s="81">
        <v>10057084.5821671</v>
      </c>
      <c r="AG386" s="81">
        <v>1704509.9900489622</v>
      </c>
      <c r="AH386" s="81">
        <v>9458023.2267948464</v>
      </c>
      <c r="AI386" s="81">
        <v>51331523.228840388</v>
      </c>
      <c r="AJ386" s="81">
        <v>60515915.211271115</v>
      </c>
      <c r="AK386" s="81"/>
      <c r="AL386" s="81"/>
      <c r="AM386" s="81">
        <v>3949918.7511632061</v>
      </c>
      <c r="AN386" s="81"/>
      <c r="AO386" s="81"/>
      <c r="AP386" s="82"/>
      <c r="AQ386" s="81">
        <v>976</v>
      </c>
      <c r="AR386" s="81">
        <v>405</v>
      </c>
      <c r="AS386" s="81">
        <v>30</v>
      </c>
      <c r="AT386" s="81">
        <v>0</v>
      </c>
      <c r="AU386" s="81">
        <v>0</v>
      </c>
      <c r="AV386" s="81">
        <v>0</v>
      </c>
      <c r="AW386" s="81">
        <v>30</v>
      </c>
      <c r="AX386" s="82"/>
      <c r="AY386" s="81">
        <v>4942.9800000000059</v>
      </c>
      <c r="AZ386" s="81">
        <v>24752.70000000003</v>
      </c>
      <c r="BA386" s="81">
        <v>40648.82</v>
      </c>
      <c r="BB386" s="81">
        <v>0</v>
      </c>
      <c r="BC386" s="81">
        <v>0</v>
      </c>
      <c r="BD386" s="81">
        <v>0</v>
      </c>
      <c r="BE386" s="81">
        <v>40648.82</v>
      </c>
      <c r="BF386" s="82"/>
      <c r="BG386" s="81">
        <v>0</v>
      </c>
      <c r="BH386" s="81">
        <v>0</v>
      </c>
      <c r="BI386" s="81">
        <v>3.5529999999999999</v>
      </c>
      <c r="BJ386" s="81">
        <v>0</v>
      </c>
      <c r="BK386" s="81">
        <v>8.6509999999999998</v>
      </c>
      <c r="BL386" s="81">
        <v>0</v>
      </c>
      <c r="BM386" s="82"/>
      <c r="BN386" s="81">
        <v>0</v>
      </c>
      <c r="BO386" s="81">
        <v>0</v>
      </c>
      <c r="BP386" s="81">
        <v>1</v>
      </c>
      <c r="BQ386" s="81">
        <v>0</v>
      </c>
      <c r="BR386" s="81">
        <v>1</v>
      </c>
      <c r="BS386" s="81">
        <v>0</v>
      </c>
      <c r="BT386"/>
      <c r="BU386" s="80">
        <v>6.8730000000000002</v>
      </c>
      <c r="BV386" s="80">
        <v>5.3310000000000004</v>
      </c>
      <c r="BW386" s="80">
        <v>0</v>
      </c>
      <c r="BX386" s="80">
        <v>0</v>
      </c>
      <c r="BY386" s="80">
        <v>0</v>
      </c>
      <c r="BZ386" s="80">
        <v>0</v>
      </c>
      <c r="CA386" s="80">
        <v>0</v>
      </c>
      <c r="CB386" s="80">
        <v>0</v>
      </c>
      <c r="CC386" s="80">
        <v>0</v>
      </c>
    </row>
    <row r="387" spans="1:81">
      <c r="A387" s="80" t="s">
        <v>2148</v>
      </c>
      <c r="B387" s="80">
        <v>17</v>
      </c>
      <c r="C387" s="80">
        <v>18</v>
      </c>
      <c r="D387" s="80">
        <v>1</v>
      </c>
      <c r="E387" s="80">
        <v>2021</v>
      </c>
      <c r="F387" s="80" t="s">
        <v>75</v>
      </c>
      <c r="G387" s="174" t="s">
        <v>2130</v>
      </c>
      <c r="H387" s="80" t="s">
        <v>2131</v>
      </c>
      <c r="I387" s="177"/>
      <c r="J387" s="81">
        <v>4.8713668979274356</v>
      </c>
      <c r="K387" s="81">
        <v>2.3069810308578464</v>
      </c>
      <c r="L387" s="81">
        <v>43.092586849184769</v>
      </c>
      <c r="M387" s="81">
        <v>27.299590955746297</v>
      </c>
      <c r="N387" s="81">
        <v>25.244648780907593</v>
      </c>
      <c r="O387" s="81">
        <v>23.398074886090825</v>
      </c>
      <c r="P387" s="81">
        <v>33.807881239824219</v>
      </c>
      <c r="Q387" s="81">
        <v>1.7768167242850637</v>
      </c>
      <c r="R387" s="81">
        <v>8.2964570722532152</v>
      </c>
      <c r="S387" s="81">
        <v>3.3833558055864041</v>
      </c>
      <c r="T387" s="82"/>
      <c r="U387" s="81">
        <v>1035036</v>
      </c>
      <c r="V387" s="81">
        <v>1100</v>
      </c>
      <c r="W387" s="81">
        <v>634</v>
      </c>
      <c r="X387" s="81">
        <v>9112</v>
      </c>
      <c r="Y387" s="81">
        <v>13802</v>
      </c>
      <c r="Z387" s="81">
        <v>17216</v>
      </c>
      <c r="AA387" s="81">
        <v>7438</v>
      </c>
      <c r="AB387" s="81">
        <v>29777</v>
      </c>
      <c r="AC387" s="81">
        <v>1425411.9999999998</v>
      </c>
      <c r="AD387" s="81">
        <v>3.3833558055864041</v>
      </c>
      <c r="AE387" s="82"/>
      <c r="AF387" s="81">
        <v>11841913.48387257</v>
      </c>
      <c r="AG387" s="81">
        <v>1773321.353007989</v>
      </c>
      <c r="AH387" s="81">
        <v>9091758.3870863225</v>
      </c>
      <c r="AI387" s="81">
        <v>53926684.62167614</v>
      </c>
      <c r="AJ387" s="81">
        <v>57861121.032629497</v>
      </c>
      <c r="AK387" s="81">
        <v>0</v>
      </c>
      <c r="AL387" s="81">
        <v>0</v>
      </c>
      <c r="AM387" s="81">
        <v>3908644.7872529477</v>
      </c>
      <c r="AN387" s="81">
        <v>0</v>
      </c>
      <c r="AO387" s="81">
        <v>0</v>
      </c>
      <c r="AP387" s="82"/>
      <c r="AQ387" s="81">
        <v>1016</v>
      </c>
      <c r="AR387" s="81">
        <v>455</v>
      </c>
      <c r="AS387" s="81">
        <v>31</v>
      </c>
      <c r="AT387" s="81">
        <v>0</v>
      </c>
      <c r="AU387" s="81">
        <v>0</v>
      </c>
      <c r="AV387" s="81">
        <v>0</v>
      </c>
      <c r="AW387" s="81"/>
      <c r="AX387" s="82"/>
      <c r="AY387" s="81">
        <v>5216.8300000000072</v>
      </c>
      <c r="AZ387" s="81">
        <v>28492.400000000031</v>
      </c>
      <c r="BA387" s="81">
        <v>40669.42</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2149</v>
      </c>
      <c r="B388" s="80">
        <v>17</v>
      </c>
      <c r="C388" s="80">
        <v>19</v>
      </c>
      <c r="D388" s="80">
        <v>1</v>
      </c>
      <c r="E388" s="80">
        <v>2022</v>
      </c>
      <c r="F388" s="80" t="s">
        <v>568</v>
      </c>
      <c r="G388" s="80" t="s">
        <v>2130</v>
      </c>
      <c r="H388" s="80" t="s">
        <v>2131</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1069</v>
      </c>
      <c r="AR388" s="81">
        <v>477</v>
      </c>
      <c r="AS388" s="81">
        <v>31</v>
      </c>
      <c r="AT388" s="81">
        <v>0</v>
      </c>
      <c r="AU388" s="81">
        <v>0</v>
      </c>
      <c r="AV388" s="81">
        <v>0</v>
      </c>
      <c r="AW388" s="81"/>
      <c r="AX388" s="82"/>
      <c r="AY388" s="81">
        <v>5527.5000000000082</v>
      </c>
      <c r="AZ388" s="81">
        <v>29570.400000000038</v>
      </c>
      <c r="BA388" s="81">
        <v>40669.42</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2150</v>
      </c>
      <c r="B389" s="80">
        <v>18</v>
      </c>
      <c r="C389" s="80">
        <v>1</v>
      </c>
      <c r="D389" s="80">
        <v>2</v>
      </c>
      <c r="E389" s="80">
        <v>1990</v>
      </c>
      <c r="F389" s="80" t="s">
        <v>562</v>
      </c>
      <c r="G389" s="80" t="s">
        <v>2151</v>
      </c>
      <c r="H389" s="80" t="s">
        <v>2152</v>
      </c>
      <c r="I389" s="177"/>
      <c r="J389" s="81">
        <v>76.819852061710975</v>
      </c>
      <c r="K389" s="81">
        <v>3.8862459927963564</v>
      </c>
      <c r="L389" s="81">
        <v>8.0407668034855497</v>
      </c>
      <c r="M389" s="81">
        <v>11.281846496593033</v>
      </c>
      <c r="N389" s="81">
        <v>23.01902624359214</v>
      </c>
      <c r="O389" s="81">
        <v>24.45104321860142</v>
      </c>
      <c r="P389" s="81">
        <v>22.997301817806377</v>
      </c>
      <c r="Q389" s="81">
        <v>1.6215214276531646</v>
      </c>
      <c r="R389" s="81">
        <v>0</v>
      </c>
      <c r="S389" s="81">
        <v>1.8841245739904753</v>
      </c>
      <c r="T389" s="82"/>
      <c r="U389" s="81">
        <v>10558369</v>
      </c>
      <c r="V389" s="81">
        <v>868</v>
      </c>
      <c r="W389" s="81">
        <v>93</v>
      </c>
      <c r="X389" s="81">
        <v>3662</v>
      </c>
      <c r="Y389" s="81">
        <v>7149</v>
      </c>
      <c r="Z389" s="81">
        <v>10057</v>
      </c>
      <c r="AA389" s="81">
        <v>5584</v>
      </c>
      <c r="AB389" s="81">
        <v>26328</v>
      </c>
      <c r="AC389" s="81">
        <v>0</v>
      </c>
      <c r="AD389" s="81">
        <v>1.8841245739904753</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2153</v>
      </c>
      <c r="B390" s="80">
        <v>19</v>
      </c>
      <c r="C390" s="80">
        <v>2</v>
      </c>
      <c r="D390" s="80">
        <v>2</v>
      </c>
      <c r="E390" s="80">
        <v>2005</v>
      </c>
      <c r="F390" s="80" t="s">
        <v>565</v>
      </c>
      <c r="G390" s="80" t="s">
        <v>2151</v>
      </c>
      <c r="H390" s="80" t="s">
        <v>2152</v>
      </c>
      <c r="I390" s="177"/>
      <c r="J390" s="81">
        <v>42.107300263011929</v>
      </c>
      <c r="K390" s="81">
        <v>3.3410484306582133</v>
      </c>
      <c r="L390" s="81">
        <v>7.610947310824189</v>
      </c>
      <c r="M390" s="81">
        <v>32.770547520477606</v>
      </c>
      <c r="N390" s="81">
        <v>41.949286727235716</v>
      </c>
      <c r="O390" s="81">
        <v>41.822310246684239</v>
      </c>
      <c r="P390" s="81">
        <v>26.229508857906495</v>
      </c>
      <c r="Q390" s="81">
        <v>1.8258286564744879</v>
      </c>
      <c r="R390" s="81">
        <v>0</v>
      </c>
      <c r="S390" s="81">
        <v>2.2335195191208466</v>
      </c>
      <c r="T390" s="82"/>
      <c r="U390" s="81">
        <v>6207712</v>
      </c>
      <c r="V390" s="81">
        <v>1025</v>
      </c>
      <c r="W390" s="81">
        <v>101</v>
      </c>
      <c r="X390" s="81">
        <v>6132</v>
      </c>
      <c r="Y390" s="81">
        <v>10767</v>
      </c>
      <c r="Z390" s="81">
        <v>19906</v>
      </c>
      <c r="AA390" s="81">
        <v>5216</v>
      </c>
      <c r="AB390" s="81">
        <v>30991</v>
      </c>
      <c r="AC390" s="81">
        <v>0</v>
      </c>
      <c r="AD390" s="81">
        <v>2.2335195191208466</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2154</v>
      </c>
      <c r="B391" s="80">
        <v>20</v>
      </c>
      <c r="C391" s="80">
        <v>3</v>
      </c>
      <c r="D391" s="80">
        <v>2</v>
      </c>
      <c r="E391" s="80">
        <v>2006</v>
      </c>
      <c r="F391" s="80" t="s">
        <v>566</v>
      </c>
      <c r="G391" s="80" t="s">
        <v>2151</v>
      </c>
      <c r="H391" s="80" t="s">
        <v>2152</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2155</v>
      </c>
      <c r="B392" s="80">
        <v>21</v>
      </c>
      <c r="C392" s="80">
        <v>4</v>
      </c>
      <c r="D392" s="80">
        <v>2</v>
      </c>
      <c r="E392" s="80">
        <v>2007</v>
      </c>
      <c r="F392" s="80" t="s">
        <v>567</v>
      </c>
      <c r="G392" s="80" t="s">
        <v>2151</v>
      </c>
      <c r="H392" s="80" t="s">
        <v>2152</v>
      </c>
      <c r="I392" s="177"/>
      <c r="J392" s="81">
        <v>46.063912046899084</v>
      </c>
      <c r="K392" s="81">
        <v>3.0247377166214453</v>
      </c>
      <c r="L392" s="81">
        <v>17.373389742859938</v>
      </c>
      <c r="M392" s="81">
        <v>28.723362611455997</v>
      </c>
      <c r="N392" s="81">
        <v>45.965782778734081</v>
      </c>
      <c r="O392" s="81">
        <v>41.265884886102704</v>
      </c>
      <c r="P392" s="81">
        <v>25.266968978598758</v>
      </c>
      <c r="Q392" s="81">
        <v>1.9246696402025372</v>
      </c>
      <c r="R392" s="81">
        <v>0</v>
      </c>
      <c r="S392" s="81">
        <v>2.104939865850358</v>
      </c>
      <c r="T392" s="82"/>
      <c r="U392" s="81">
        <v>7441060</v>
      </c>
      <c r="V392" s="81">
        <v>972</v>
      </c>
      <c r="W392" s="81">
        <v>271</v>
      </c>
      <c r="X392" s="81">
        <v>6759</v>
      </c>
      <c r="Y392" s="81">
        <v>11148</v>
      </c>
      <c r="Z392" s="81">
        <v>20418</v>
      </c>
      <c r="AA392" s="81">
        <v>4948</v>
      </c>
      <c r="AB392" s="81">
        <v>30941</v>
      </c>
      <c r="AC392" s="81">
        <v>0</v>
      </c>
      <c r="AD392" s="81">
        <v>2.104939865850358</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2156</v>
      </c>
      <c r="B393" s="80">
        <v>22</v>
      </c>
      <c r="C393" s="80">
        <v>5</v>
      </c>
      <c r="D393" s="80">
        <v>2</v>
      </c>
      <c r="E393" s="80">
        <v>2008</v>
      </c>
      <c r="F393" s="80" t="s">
        <v>84</v>
      </c>
      <c r="G393" s="80" t="s">
        <v>2151</v>
      </c>
      <c r="H393" s="80" t="s">
        <v>2152</v>
      </c>
      <c r="I393" s="177"/>
      <c r="J393" s="81">
        <v>40.476395732327141</v>
      </c>
      <c r="K393" s="81">
        <v>2.1682105230737889</v>
      </c>
      <c r="L393" s="81">
        <v>15.521566083602524</v>
      </c>
      <c r="M393" s="81">
        <v>31.873522864322982</v>
      </c>
      <c r="N393" s="81">
        <v>41.743966384954241</v>
      </c>
      <c r="O393" s="81">
        <v>40.374292084125663</v>
      </c>
      <c r="P393" s="81">
        <v>24.330252167690809</v>
      </c>
      <c r="Q393" s="81">
        <v>1.8805802796981017</v>
      </c>
      <c r="R393" s="81">
        <v>0</v>
      </c>
      <c r="S393" s="81">
        <v>3.1281101550204009</v>
      </c>
      <c r="T393" s="82"/>
      <c r="U393" s="81">
        <v>6873918</v>
      </c>
      <c r="V393" s="81">
        <v>972</v>
      </c>
      <c r="W393" s="81">
        <v>271</v>
      </c>
      <c r="X393" s="81">
        <v>6759</v>
      </c>
      <c r="Y393" s="81">
        <v>11170</v>
      </c>
      <c r="Z393" s="81">
        <v>20678</v>
      </c>
      <c r="AA393" s="81">
        <v>4770</v>
      </c>
      <c r="AB393" s="81">
        <v>30729</v>
      </c>
      <c r="AC393" s="81">
        <v>0</v>
      </c>
      <c r="AD393" s="81">
        <v>3.1281101550204009</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2157</v>
      </c>
      <c r="B394" s="80">
        <v>23</v>
      </c>
      <c r="C394" s="80">
        <v>6</v>
      </c>
      <c r="D394" s="80">
        <v>2</v>
      </c>
      <c r="E394" s="80">
        <v>2009</v>
      </c>
      <c r="F394" s="80" t="s">
        <v>85</v>
      </c>
      <c r="G394" s="80" t="s">
        <v>2151</v>
      </c>
      <c r="H394" s="80" t="s">
        <v>2152</v>
      </c>
      <c r="I394" s="177"/>
      <c r="J394" s="81">
        <v>41.952200500689408</v>
      </c>
      <c r="K394" s="81">
        <v>2.2259109272001822</v>
      </c>
      <c r="L394" s="81">
        <v>10.064096244591809</v>
      </c>
      <c r="M394" s="81">
        <v>32.444992764913472</v>
      </c>
      <c r="N394" s="81">
        <v>36.210014273473213</v>
      </c>
      <c r="O394" s="81">
        <v>41.163194117760391</v>
      </c>
      <c r="P394" s="81">
        <v>23.600170172300121</v>
      </c>
      <c r="Q394" s="81">
        <v>1.7782122349965173</v>
      </c>
      <c r="R394" s="81">
        <v>0</v>
      </c>
      <c r="S394" s="81">
        <v>1.9590648624405804</v>
      </c>
      <c r="T394" s="82"/>
      <c r="U394" s="81">
        <v>6896647</v>
      </c>
      <c r="V394" s="81">
        <v>948</v>
      </c>
      <c r="W394" s="81">
        <v>206</v>
      </c>
      <c r="X394" s="81">
        <v>7509</v>
      </c>
      <c r="Y394" s="81">
        <v>11181</v>
      </c>
      <c r="Z394" s="81">
        <v>20809</v>
      </c>
      <c r="AA394" s="81">
        <v>4750</v>
      </c>
      <c r="AB394" s="81">
        <v>30502</v>
      </c>
      <c r="AC394" s="81">
        <v>0</v>
      </c>
      <c r="AD394" s="81">
        <v>1.9590648624405804</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36.18</v>
      </c>
      <c r="BJ394" s="81">
        <v>0</v>
      </c>
      <c r="BK394" s="81">
        <v>0</v>
      </c>
      <c r="BL394" s="81">
        <v>0</v>
      </c>
      <c r="BM394" s="82"/>
      <c r="BN394" s="81">
        <v>0</v>
      </c>
      <c r="BO394" s="81">
        <v>0</v>
      </c>
      <c r="BP394" s="81">
        <v>3</v>
      </c>
      <c r="BQ394" s="81">
        <v>0</v>
      </c>
      <c r="BR394" s="81">
        <v>0</v>
      </c>
      <c r="BS394" s="81">
        <v>0</v>
      </c>
      <c r="BT394"/>
      <c r="BU394" s="80"/>
      <c r="BV394" s="80"/>
      <c r="BW394" s="80"/>
      <c r="BX394" s="80"/>
      <c r="BY394" s="80"/>
      <c r="BZ394" s="80"/>
      <c r="CA394" s="80"/>
      <c r="CB394" s="80"/>
      <c r="CC394" s="80"/>
    </row>
    <row r="395" spans="1:81">
      <c r="A395" s="80" t="s">
        <v>2158</v>
      </c>
      <c r="B395" s="80">
        <v>24</v>
      </c>
      <c r="C395" s="80">
        <v>7</v>
      </c>
      <c r="D395" s="80">
        <v>2</v>
      </c>
      <c r="E395" s="80">
        <v>2010</v>
      </c>
      <c r="F395" s="80" t="s">
        <v>86</v>
      </c>
      <c r="G395" s="80" t="s">
        <v>2151</v>
      </c>
      <c r="H395" s="80" t="s">
        <v>2152</v>
      </c>
      <c r="I395" s="177"/>
      <c r="J395" s="81">
        <v>6.7133500915441164</v>
      </c>
      <c r="K395" s="81">
        <v>2.166669687412893</v>
      </c>
      <c r="L395" s="81">
        <v>8.9046277158331986</v>
      </c>
      <c r="M395" s="81">
        <v>32.571480779622519</v>
      </c>
      <c r="N395" s="81">
        <v>42.588434784239681</v>
      </c>
      <c r="O395" s="81">
        <v>41.083065400860889</v>
      </c>
      <c r="P395" s="81">
        <v>23.649216564083627</v>
      </c>
      <c r="Q395" s="81">
        <v>1.846410970621104</v>
      </c>
      <c r="R395" s="81">
        <v>0</v>
      </c>
      <c r="S395" s="81">
        <v>2.5471241691324651</v>
      </c>
      <c r="T395" s="82"/>
      <c r="U395" s="81">
        <v>1236872</v>
      </c>
      <c r="V395" s="81">
        <v>948</v>
      </c>
      <c r="W395" s="81">
        <v>206</v>
      </c>
      <c r="X395" s="81">
        <v>7509</v>
      </c>
      <c r="Y395" s="81">
        <v>11204</v>
      </c>
      <c r="Z395" s="81">
        <v>20865</v>
      </c>
      <c r="AA395" s="81">
        <v>4641</v>
      </c>
      <c r="AB395" s="81">
        <v>30348</v>
      </c>
      <c r="AC395" s="81">
        <v>0</v>
      </c>
      <c r="AD395" s="81">
        <v>2.5471241691324651</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23.106999999999999</v>
      </c>
      <c r="BJ395" s="81">
        <v>0</v>
      </c>
      <c r="BK395" s="81">
        <v>0</v>
      </c>
      <c r="BL395" s="81">
        <v>0</v>
      </c>
      <c r="BM395" s="82"/>
      <c r="BN395" s="81">
        <v>0</v>
      </c>
      <c r="BO395" s="81">
        <v>0</v>
      </c>
      <c r="BP395" s="81">
        <v>3</v>
      </c>
      <c r="BQ395" s="81">
        <v>0</v>
      </c>
      <c r="BR395" s="81">
        <v>0</v>
      </c>
      <c r="BS395" s="81">
        <v>0</v>
      </c>
      <c r="BT395"/>
      <c r="BU395" s="80">
        <v>23.106999999999999</v>
      </c>
      <c r="BV395" s="80">
        <v>0</v>
      </c>
      <c r="BW395" s="80">
        <v>0</v>
      </c>
      <c r="BX395" s="80">
        <v>0</v>
      </c>
      <c r="BY395" s="80">
        <v>0</v>
      </c>
      <c r="BZ395" s="80">
        <v>0</v>
      </c>
      <c r="CA395" s="80">
        <v>0</v>
      </c>
      <c r="CB395" s="80">
        <v>0</v>
      </c>
      <c r="CC395" s="80">
        <v>0</v>
      </c>
    </row>
    <row r="396" spans="1:81">
      <c r="A396" s="80" t="s">
        <v>2159</v>
      </c>
      <c r="B396" s="80">
        <v>25</v>
      </c>
      <c r="C396" s="80">
        <v>8</v>
      </c>
      <c r="D396" s="80">
        <v>2</v>
      </c>
      <c r="E396" s="80">
        <v>2011</v>
      </c>
      <c r="F396" s="80" t="s">
        <v>87</v>
      </c>
      <c r="G396" s="80" t="s">
        <v>2151</v>
      </c>
      <c r="H396" s="80" t="s">
        <v>2152</v>
      </c>
      <c r="I396" s="177"/>
      <c r="J396" s="81">
        <v>10.37565553016101</v>
      </c>
      <c r="K396" s="81">
        <v>2.9157154156938394</v>
      </c>
      <c r="L396" s="81">
        <v>8.5541978010066391</v>
      </c>
      <c r="M396" s="81">
        <v>41.762113405822753</v>
      </c>
      <c r="N396" s="81">
        <v>42.621384095628905</v>
      </c>
      <c r="O396" s="81">
        <v>40.579522028170359</v>
      </c>
      <c r="P396" s="81">
        <v>22.688677561741912</v>
      </c>
      <c r="Q396" s="81">
        <v>2.1153849722880564</v>
      </c>
      <c r="R396" s="81">
        <v>0</v>
      </c>
      <c r="S396" s="81">
        <v>2.4842774967238097</v>
      </c>
      <c r="T396" s="82"/>
      <c r="U396" s="81">
        <v>1623689</v>
      </c>
      <c r="V396" s="81">
        <v>948</v>
      </c>
      <c r="W396" s="81">
        <v>206</v>
      </c>
      <c r="X396" s="81">
        <v>7509</v>
      </c>
      <c r="Y396" s="81">
        <v>11254</v>
      </c>
      <c r="Z396" s="81">
        <v>21057</v>
      </c>
      <c r="AA396" s="81">
        <v>4585</v>
      </c>
      <c r="AB396" s="81">
        <v>30143</v>
      </c>
      <c r="AC396" s="81">
        <v>0</v>
      </c>
      <c r="AD396" s="81">
        <v>2.4842774967238097</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7.782</v>
      </c>
      <c r="BJ396" s="81">
        <v>0</v>
      </c>
      <c r="BK396" s="81">
        <v>0</v>
      </c>
      <c r="BL396" s="81">
        <v>0</v>
      </c>
      <c r="BM396" s="82"/>
      <c r="BN396" s="81">
        <v>0</v>
      </c>
      <c r="BO396" s="81">
        <v>0</v>
      </c>
      <c r="BP396" s="81">
        <v>2</v>
      </c>
      <c r="BQ396" s="81">
        <v>0</v>
      </c>
      <c r="BR396" s="81">
        <v>0</v>
      </c>
      <c r="BS396" s="81">
        <v>0</v>
      </c>
      <c r="BT396"/>
      <c r="BU396" s="80">
        <v>7.782</v>
      </c>
      <c r="BV396" s="80">
        <v>0</v>
      </c>
      <c r="BW396" s="80">
        <v>0</v>
      </c>
      <c r="BX396" s="80">
        <v>0</v>
      </c>
      <c r="BY396" s="80">
        <v>0</v>
      </c>
      <c r="BZ396" s="80">
        <v>0</v>
      </c>
      <c r="CA396" s="80">
        <v>0</v>
      </c>
      <c r="CB396" s="80">
        <v>0</v>
      </c>
      <c r="CC396" s="80">
        <v>0</v>
      </c>
    </row>
    <row r="397" spans="1:81">
      <c r="A397" s="80" t="s">
        <v>2160</v>
      </c>
      <c r="B397" s="80">
        <v>26</v>
      </c>
      <c r="C397" s="80">
        <v>9</v>
      </c>
      <c r="D397" s="80">
        <v>2</v>
      </c>
      <c r="E397" s="80">
        <v>2012</v>
      </c>
      <c r="F397" s="80" t="s">
        <v>88</v>
      </c>
      <c r="G397" s="80" t="s">
        <v>2151</v>
      </c>
      <c r="H397" s="80" t="s">
        <v>2152</v>
      </c>
      <c r="I397" s="177"/>
      <c r="J397" s="81">
        <v>9.9891257722301994</v>
      </c>
      <c r="K397" s="81">
        <v>2.590250092014581</v>
      </c>
      <c r="L397" s="81">
        <v>8.483978813981647</v>
      </c>
      <c r="M397" s="81">
        <v>39.627118228336542</v>
      </c>
      <c r="N397" s="81">
        <v>41.979342580718658</v>
      </c>
      <c r="O397" s="81">
        <v>40.627290769645747</v>
      </c>
      <c r="P397" s="81">
        <v>22.758048276956863</v>
      </c>
      <c r="Q397" s="81">
        <v>2.312192176074777</v>
      </c>
      <c r="R397" s="81">
        <v>0</v>
      </c>
      <c r="S397" s="81">
        <v>3.267200794457692</v>
      </c>
      <c r="T397" s="82"/>
      <c r="U397" s="81">
        <v>1322127</v>
      </c>
      <c r="V397" s="81">
        <v>948</v>
      </c>
      <c r="W397" s="81">
        <v>206</v>
      </c>
      <c r="X397" s="81">
        <v>7509</v>
      </c>
      <c r="Y397" s="81">
        <v>11542</v>
      </c>
      <c r="Z397" s="81">
        <v>21249</v>
      </c>
      <c r="AA397" s="81">
        <v>4573</v>
      </c>
      <c r="AB397" s="81">
        <v>30325</v>
      </c>
      <c r="AC397" s="81">
        <v>0</v>
      </c>
      <c r="AD397" s="81">
        <v>3.267200794457692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11.746</v>
      </c>
      <c r="BJ397" s="81">
        <v>0</v>
      </c>
      <c r="BK397" s="81">
        <v>0</v>
      </c>
      <c r="BL397" s="81">
        <v>0</v>
      </c>
      <c r="BM397" s="82"/>
      <c r="BN397" s="81">
        <v>0</v>
      </c>
      <c r="BO397" s="81">
        <v>0</v>
      </c>
      <c r="BP397" s="81">
        <v>2</v>
      </c>
      <c r="BQ397" s="81">
        <v>0</v>
      </c>
      <c r="BR397" s="81">
        <v>0</v>
      </c>
      <c r="BS397" s="81">
        <v>0</v>
      </c>
      <c r="BT397"/>
      <c r="BU397" s="80">
        <v>11.746</v>
      </c>
      <c r="BV397" s="80">
        <v>0</v>
      </c>
      <c r="BW397" s="80">
        <v>0</v>
      </c>
      <c r="BX397" s="80">
        <v>0</v>
      </c>
      <c r="BY397" s="80">
        <v>0</v>
      </c>
      <c r="BZ397" s="80">
        <v>0</v>
      </c>
      <c r="CA397" s="80">
        <v>0</v>
      </c>
      <c r="CB397" s="80">
        <v>0</v>
      </c>
      <c r="CC397" s="80">
        <v>0</v>
      </c>
    </row>
    <row r="398" spans="1:81">
      <c r="A398" s="80" t="s">
        <v>2161</v>
      </c>
      <c r="B398" s="80">
        <v>27</v>
      </c>
      <c r="C398" s="80">
        <v>10</v>
      </c>
      <c r="D398" s="80">
        <v>2</v>
      </c>
      <c r="E398" s="80">
        <v>2013</v>
      </c>
      <c r="F398" s="80" t="s">
        <v>89</v>
      </c>
      <c r="G398" s="80" t="s">
        <v>2151</v>
      </c>
      <c r="H398" s="80" t="s">
        <v>2152</v>
      </c>
      <c r="I398" s="177"/>
      <c r="J398" s="81">
        <v>9.2715863134597178</v>
      </c>
      <c r="K398" s="81">
        <v>2.1973036502408809</v>
      </c>
      <c r="L398" s="81">
        <v>8.0530444559505607</v>
      </c>
      <c r="M398" s="81">
        <v>39.454134686708485</v>
      </c>
      <c r="N398" s="81">
        <v>48.218568410232407</v>
      </c>
      <c r="O398" s="81">
        <v>39.322822220725513</v>
      </c>
      <c r="P398" s="81">
        <v>22.703927971743543</v>
      </c>
      <c r="Q398" s="81">
        <v>2.3332181758571591</v>
      </c>
      <c r="R398" s="81">
        <v>0</v>
      </c>
      <c r="S398" s="81">
        <v>3.3492989831027531</v>
      </c>
      <c r="T398" s="82"/>
      <c r="U398" s="81">
        <v>1367363</v>
      </c>
      <c r="V398" s="81">
        <v>948</v>
      </c>
      <c r="W398" s="81">
        <v>206</v>
      </c>
      <c r="X398" s="81">
        <v>7509</v>
      </c>
      <c r="Y398" s="81">
        <v>11581</v>
      </c>
      <c r="Z398" s="81">
        <v>21485</v>
      </c>
      <c r="AA398" s="81">
        <v>4545</v>
      </c>
      <c r="AB398" s="81">
        <v>30162</v>
      </c>
      <c r="AC398" s="81">
        <v>0</v>
      </c>
      <c r="AD398" s="81">
        <v>3.3492989831027531</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14.411</v>
      </c>
      <c r="BJ398" s="81">
        <v>0</v>
      </c>
      <c r="BK398" s="81">
        <v>0</v>
      </c>
      <c r="BL398" s="81">
        <v>0</v>
      </c>
      <c r="BM398" s="82"/>
      <c r="BN398" s="81">
        <v>0</v>
      </c>
      <c r="BO398" s="81">
        <v>0</v>
      </c>
      <c r="BP398" s="81">
        <v>2</v>
      </c>
      <c r="BQ398" s="81">
        <v>0</v>
      </c>
      <c r="BR398" s="81">
        <v>0</v>
      </c>
      <c r="BS398" s="81">
        <v>0</v>
      </c>
      <c r="BT398"/>
      <c r="BU398" s="80">
        <v>14.411</v>
      </c>
      <c r="BV398" s="80">
        <v>0</v>
      </c>
      <c r="BW398" s="80">
        <v>0</v>
      </c>
      <c r="BX398" s="80">
        <v>0</v>
      </c>
      <c r="BY398" s="80">
        <v>0</v>
      </c>
      <c r="BZ398" s="80">
        <v>0</v>
      </c>
      <c r="CA398" s="80">
        <v>0</v>
      </c>
      <c r="CB398" s="80">
        <v>0</v>
      </c>
      <c r="CC398" s="80">
        <v>0</v>
      </c>
    </row>
    <row r="399" spans="1:81">
      <c r="A399" s="80" t="s">
        <v>2162</v>
      </c>
      <c r="B399" s="80">
        <v>28</v>
      </c>
      <c r="C399" s="80">
        <v>11</v>
      </c>
      <c r="D399" s="80">
        <v>2</v>
      </c>
      <c r="E399" s="80">
        <v>2014</v>
      </c>
      <c r="F399" s="80" t="s">
        <v>90</v>
      </c>
      <c r="G399" s="80" t="s">
        <v>2151</v>
      </c>
      <c r="H399" s="80" t="s">
        <v>2152</v>
      </c>
      <c r="I399" s="177"/>
      <c r="J399" s="81">
        <v>8.1910313282054386</v>
      </c>
      <c r="K399" s="81">
        <v>1.6728408891303135</v>
      </c>
      <c r="L399" s="81">
        <v>7.7307055388539361</v>
      </c>
      <c r="M399" s="81">
        <v>39.497773789078465</v>
      </c>
      <c r="N399" s="81">
        <v>44.600211478719189</v>
      </c>
      <c r="O399" s="81">
        <v>37.558556958538659</v>
      </c>
      <c r="P399" s="81">
        <v>23.012824138006572</v>
      </c>
      <c r="Q399" s="81">
        <v>2.2292657872049291</v>
      </c>
      <c r="R399" s="81">
        <v>0</v>
      </c>
      <c r="S399" s="81">
        <v>2.9542115351524907</v>
      </c>
      <c r="T399" s="82"/>
      <c r="U399" s="81">
        <v>1288716</v>
      </c>
      <c r="V399" s="81">
        <v>659</v>
      </c>
      <c r="W399" s="81">
        <v>188</v>
      </c>
      <c r="X399" s="81">
        <v>7783</v>
      </c>
      <c r="Y399" s="81">
        <v>11766</v>
      </c>
      <c r="Z399" s="81">
        <v>21613</v>
      </c>
      <c r="AA399" s="81">
        <v>4583</v>
      </c>
      <c r="AB399" s="81">
        <v>30036</v>
      </c>
      <c r="AC399" s="81">
        <v>0</v>
      </c>
      <c r="AD399" s="81">
        <v>2.9542115351524907</v>
      </c>
      <c r="AE399" s="82"/>
      <c r="AF399" s="81">
        <v>10322594.952535938</v>
      </c>
      <c r="AG399" s="81">
        <v>1417492.0701684053</v>
      </c>
      <c r="AH399" s="81">
        <v>2001064.6048075978</v>
      </c>
      <c r="AI399" s="81">
        <v>51536079.35049133</v>
      </c>
      <c r="AJ399" s="81">
        <v>60024654.17903991</v>
      </c>
      <c r="AK399" s="81">
        <v>0</v>
      </c>
      <c r="AL399" s="81">
        <v>0</v>
      </c>
      <c r="AM399" s="81">
        <v>4123493.9655952351</v>
      </c>
      <c r="AN399" s="81">
        <v>0</v>
      </c>
      <c r="AO399" s="81">
        <v>0</v>
      </c>
      <c r="AP399" s="82"/>
      <c r="AQ399" s="81">
        <v>396</v>
      </c>
      <c r="AR399" s="81">
        <v>270</v>
      </c>
      <c r="AS399" s="81">
        <v>0</v>
      </c>
      <c r="AT399" s="81">
        <v>0</v>
      </c>
      <c r="AU399" s="81">
        <v>0</v>
      </c>
      <c r="AV399" s="81">
        <v>0</v>
      </c>
      <c r="AW399" s="81" t="s">
        <v>564</v>
      </c>
      <c r="AX399" s="82"/>
      <c r="AY399" s="81">
        <v>1864.8</v>
      </c>
      <c r="AZ399" s="81">
        <v>9084</v>
      </c>
      <c r="BA399" s="81">
        <v>0</v>
      </c>
      <c r="BB399" s="81">
        <v>0</v>
      </c>
      <c r="BC399" s="81">
        <v>0</v>
      </c>
      <c r="BD399" s="81">
        <v>0</v>
      </c>
      <c r="BE399" s="81" t="s">
        <v>564</v>
      </c>
      <c r="BF399" s="82"/>
      <c r="BG399" s="81">
        <v>0</v>
      </c>
      <c r="BH399" s="81">
        <v>0</v>
      </c>
      <c r="BI399" s="81">
        <v>13.426</v>
      </c>
      <c r="BJ399" s="81">
        <v>0</v>
      </c>
      <c r="BK399" s="81">
        <v>0</v>
      </c>
      <c r="BL399" s="81">
        <v>0</v>
      </c>
      <c r="BM399" s="82"/>
      <c r="BN399" s="81">
        <v>0</v>
      </c>
      <c r="BO399" s="81">
        <v>0</v>
      </c>
      <c r="BP399" s="81">
        <v>2</v>
      </c>
      <c r="BQ399" s="81">
        <v>0</v>
      </c>
      <c r="BR399" s="81">
        <v>0</v>
      </c>
      <c r="BS399" s="81">
        <v>0</v>
      </c>
      <c r="BT399"/>
      <c r="BU399" s="80">
        <v>13.426</v>
      </c>
      <c r="BV399" s="80">
        <v>0</v>
      </c>
      <c r="BW399" s="80">
        <v>0</v>
      </c>
      <c r="BX399" s="80">
        <v>0</v>
      </c>
      <c r="BY399" s="80">
        <v>0</v>
      </c>
      <c r="BZ399" s="80">
        <v>0</v>
      </c>
      <c r="CA399" s="80">
        <v>0</v>
      </c>
      <c r="CB399" s="80">
        <v>0</v>
      </c>
      <c r="CC399" s="80">
        <v>0</v>
      </c>
    </row>
    <row r="400" spans="1:81">
      <c r="A400" s="80" t="s">
        <v>2163</v>
      </c>
      <c r="B400" s="80">
        <v>29</v>
      </c>
      <c r="C400" s="80">
        <v>12</v>
      </c>
      <c r="D400" s="80">
        <v>2</v>
      </c>
      <c r="E400" s="80">
        <v>2015</v>
      </c>
      <c r="F400" s="80" t="s">
        <v>91</v>
      </c>
      <c r="G400" s="80" t="s">
        <v>2151</v>
      </c>
      <c r="H400" s="80" t="s">
        <v>2152</v>
      </c>
      <c r="I400" s="177"/>
      <c r="J400" s="81">
        <v>10.043516520692201</v>
      </c>
      <c r="K400" s="81">
        <v>1.6620403568309543</v>
      </c>
      <c r="L400" s="81">
        <v>7.2096181186789652</v>
      </c>
      <c r="M400" s="81">
        <v>35.355648536154064</v>
      </c>
      <c r="N400" s="81">
        <v>40.227238067553557</v>
      </c>
      <c r="O400" s="81">
        <v>37.320625990944826</v>
      </c>
      <c r="P400" s="81">
        <v>22.417844916978996</v>
      </c>
      <c r="Q400" s="81">
        <v>2.170860652915489</v>
      </c>
      <c r="R400" s="81">
        <v>0</v>
      </c>
      <c r="S400" s="81">
        <v>2.1861587590048788</v>
      </c>
      <c r="T400" s="82"/>
      <c r="U400" s="81">
        <v>1804603</v>
      </c>
      <c r="V400" s="81">
        <v>659</v>
      </c>
      <c r="W400" s="81">
        <v>188</v>
      </c>
      <c r="X400" s="81">
        <v>7783</v>
      </c>
      <c r="Y400" s="81">
        <v>11782</v>
      </c>
      <c r="Z400" s="81">
        <v>21683</v>
      </c>
      <c r="AA400" s="81">
        <v>4461</v>
      </c>
      <c r="AB400" s="81">
        <v>29878</v>
      </c>
      <c r="AC400" s="81">
        <v>0</v>
      </c>
      <c r="AD400" s="81">
        <v>2.1861587590048788</v>
      </c>
      <c r="AE400" s="82"/>
      <c r="AF400" s="81">
        <v>12421263.768977787</v>
      </c>
      <c r="AG400" s="81">
        <v>1269843.6029744097</v>
      </c>
      <c r="AH400" s="81">
        <v>1531963.7944836151</v>
      </c>
      <c r="AI400" s="81">
        <v>49017747.462585606</v>
      </c>
      <c r="AJ400" s="81">
        <v>58580043.947503887</v>
      </c>
      <c r="AK400" s="81">
        <v>0</v>
      </c>
      <c r="AL400" s="81">
        <v>0</v>
      </c>
      <c r="AM400" s="81">
        <v>4094654.5665038824</v>
      </c>
      <c r="AN400" s="81">
        <v>0</v>
      </c>
      <c r="AO400" s="81">
        <v>0</v>
      </c>
      <c r="AP400" s="82"/>
      <c r="AQ400" s="81">
        <v>459</v>
      </c>
      <c r="AR400" s="81">
        <v>355</v>
      </c>
      <c r="AS400" s="81">
        <v>0</v>
      </c>
      <c r="AT400" s="81">
        <v>0</v>
      </c>
      <c r="AU400" s="81">
        <v>0</v>
      </c>
      <c r="AV400" s="81">
        <v>0</v>
      </c>
      <c r="AW400" s="81" t="s">
        <v>564</v>
      </c>
      <c r="AX400" s="82"/>
      <c r="AY400" s="81">
        <v>2153.5</v>
      </c>
      <c r="AZ400" s="81">
        <v>14951.9</v>
      </c>
      <c r="BA400" s="81">
        <v>0</v>
      </c>
      <c r="BB400" s="81">
        <v>0</v>
      </c>
      <c r="BC400" s="81">
        <v>0</v>
      </c>
      <c r="BD400" s="81">
        <v>0</v>
      </c>
      <c r="BE400" s="81" t="s">
        <v>564</v>
      </c>
      <c r="BF400" s="82"/>
      <c r="BG400" s="81">
        <v>0</v>
      </c>
      <c r="BH400" s="81">
        <v>0</v>
      </c>
      <c r="BI400" s="81">
        <v>2.7360000000000002</v>
      </c>
      <c r="BJ400" s="81">
        <v>0</v>
      </c>
      <c r="BK400" s="81">
        <v>9.1050000000000004</v>
      </c>
      <c r="BL400" s="81">
        <v>0</v>
      </c>
      <c r="BM400" s="82"/>
      <c r="BN400" s="81">
        <v>0</v>
      </c>
      <c r="BO400" s="81">
        <v>0</v>
      </c>
      <c r="BP400" s="81">
        <v>1</v>
      </c>
      <c r="BQ400" s="81">
        <v>0</v>
      </c>
      <c r="BR400" s="81">
        <v>1</v>
      </c>
      <c r="BS400" s="81">
        <v>0</v>
      </c>
      <c r="BT400"/>
      <c r="BU400" s="80">
        <v>11.840999999999999</v>
      </c>
      <c r="BV400" s="80">
        <v>0</v>
      </c>
      <c r="BW400" s="80">
        <v>0</v>
      </c>
      <c r="BX400" s="80">
        <v>0</v>
      </c>
      <c r="BY400" s="80">
        <v>0</v>
      </c>
      <c r="BZ400" s="80">
        <v>0</v>
      </c>
      <c r="CA400" s="80">
        <v>0</v>
      </c>
      <c r="CB400" s="80">
        <v>0</v>
      </c>
      <c r="CC400" s="80">
        <v>0</v>
      </c>
    </row>
    <row r="401" spans="1:81">
      <c r="A401" s="80" t="s">
        <v>2164</v>
      </c>
      <c r="B401" s="80">
        <v>30</v>
      </c>
      <c r="C401" s="80">
        <v>13</v>
      </c>
      <c r="D401" s="80">
        <v>2</v>
      </c>
      <c r="E401" s="80">
        <v>2016</v>
      </c>
      <c r="F401" s="80" t="s">
        <v>92</v>
      </c>
      <c r="G401" s="80" t="s">
        <v>2151</v>
      </c>
      <c r="H401" s="80" t="s">
        <v>2152</v>
      </c>
      <c r="I401" s="177"/>
      <c r="J401" s="81">
        <v>9.3147250946718216</v>
      </c>
      <c r="K401" s="81">
        <v>1.8256524787466037</v>
      </c>
      <c r="L401" s="81">
        <v>7.4134093569720125</v>
      </c>
      <c r="M401" s="81">
        <v>32.557598936669017</v>
      </c>
      <c r="N401" s="81">
        <v>42.679789157715916</v>
      </c>
      <c r="O401" s="81">
        <v>37.173477461544728</v>
      </c>
      <c r="P401" s="81">
        <v>21.74763937685578</v>
      </c>
      <c r="Q401" s="81">
        <v>2.1000314520750321</v>
      </c>
      <c r="R401" s="81">
        <v>0</v>
      </c>
      <c r="S401" s="81">
        <v>2.9303831994784009</v>
      </c>
      <c r="T401" s="82"/>
      <c r="U401" s="81">
        <v>1749857</v>
      </c>
      <c r="V401" s="81">
        <v>659</v>
      </c>
      <c r="W401" s="81">
        <v>188</v>
      </c>
      <c r="X401" s="81">
        <v>7783</v>
      </c>
      <c r="Y401" s="81">
        <v>11895</v>
      </c>
      <c r="Z401" s="81">
        <v>21863</v>
      </c>
      <c r="AA401" s="81">
        <v>4476</v>
      </c>
      <c r="AB401" s="81">
        <v>29732</v>
      </c>
      <c r="AC401" s="81">
        <v>0</v>
      </c>
      <c r="AD401" s="81">
        <v>2.9303831994784009</v>
      </c>
      <c r="AE401" s="82"/>
      <c r="AF401" s="81">
        <v>12046459.965385569</v>
      </c>
      <c r="AG401" s="81">
        <v>1396187.4006929749</v>
      </c>
      <c r="AH401" s="81">
        <v>1223637.625174474</v>
      </c>
      <c r="AI401" s="81">
        <v>49597159.568822101</v>
      </c>
      <c r="AJ401" s="81">
        <v>62083242.031805754</v>
      </c>
      <c r="AK401" s="81">
        <v>0</v>
      </c>
      <c r="AL401" s="81">
        <v>0</v>
      </c>
      <c r="AM401" s="81">
        <v>4077811.4789981241</v>
      </c>
      <c r="AN401" s="81">
        <v>0</v>
      </c>
      <c r="AO401" s="81">
        <v>0</v>
      </c>
      <c r="AP401" s="82"/>
      <c r="AQ401" s="81">
        <v>547</v>
      </c>
      <c r="AR401" s="81">
        <v>418</v>
      </c>
      <c r="AS401" s="81">
        <v>0</v>
      </c>
      <c r="AT401" s="81">
        <v>0</v>
      </c>
      <c r="AU401" s="81">
        <v>0</v>
      </c>
      <c r="AV401" s="81">
        <v>0</v>
      </c>
      <c r="AW401" s="81" t="s">
        <v>564</v>
      </c>
      <c r="AX401" s="82"/>
      <c r="AY401" s="81">
        <v>2604</v>
      </c>
      <c r="AZ401" s="81">
        <v>19526.8</v>
      </c>
      <c r="BA401" s="81">
        <v>0</v>
      </c>
      <c r="BB401" s="81">
        <v>0</v>
      </c>
      <c r="BC401" s="81">
        <v>0</v>
      </c>
      <c r="BD401" s="81">
        <v>0</v>
      </c>
      <c r="BE401" s="81" t="s">
        <v>564</v>
      </c>
      <c r="BF401" s="82"/>
      <c r="BG401" s="81">
        <v>0</v>
      </c>
      <c r="BH401" s="81">
        <v>0</v>
      </c>
      <c r="BI401" s="81">
        <v>2.7930000000000001</v>
      </c>
      <c r="BJ401" s="81">
        <v>0</v>
      </c>
      <c r="BK401" s="81">
        <v>8.8810000000000002</v>
      </c>
      <c r="BL401" s="81">
        <v>0</v>
      </c>
      <c r="BM401" s="82"/>
      <c r="BN401" s="81">
        <v>0</v>
      </c>
      <c r="BO401" s="81">
        <v>0</v>
      </c>
      <c r="BP401" s="81">
        <v>1</v>
      </c>
      <c r="BQ401" s="81">
        <v>0</v>
      </c>
      <c r="BR401" s="81">
        <v>1</v>
      </c>
      <c r="BS401" s="81">
        <v>0</v>
      </c>
      <c r="BT401"/>
      <c r="BU401" s="80">
        <v>11.673999999999999</v>
      </c>
      <c r="BV401" s="80">
        <v>0</v>
      </c>
      <c r="BW401" s="80">
        <v>0</v>
      </c>
      <c r="BX401" s="80">
        <v>0</v>
      </c>
      <c r="BY401" s="80">
        <v>0</v>
      </c>
      <c r="BZ401" s="80">
        <v>0</v>
      </c>
      <c r="CA401" s="80">
        <v>0</v>
      </c>
      <c r="CB401" s="80">
        <v>0</v>
      </c>
      <c r="CC401" s="80">
        <v>0</v>
      </c>
    </row>
    <row r="402" spans="1:81">
      <c r="A402" s="80" t="s">
        <v>2165</v>
      </c>
      <c r="B402" s="80">
        <v>31</v>
      </c>
      <c r="C402" s="80">
        <v>14</v>
      </c>
      <c r="D402" s="80">
        <v>2</v>
      </c>
      <c r="E402" s="80">
        <v>2017</v>
      </c>
      <c r="F402" s="80" t="s">
        <v>71</v>
      </c>
      <c r="G402" s="80" t="s">
        <v>2151</v>
      </c>
      <c r="H402" s="80" t="s">
        <v>2152</v>
      </c>
      <c r="I402" s="177"/>
      <c r="J402" s="81">
        <v>8.0814955100146051</v>
      </c>
      <c r="K402" s="81">
        <v>1.8076475796803635</v>
      </c>
      <c r="L402" s="81">
        <v>8.5183601935261226</v>
      </c>
      <c r="M402" s="81">
        <v>32.029954288445339</v>
      </c>
      <c r="N402" s="81">
        <v>42.905440868680877</v>
      </c>
      <c r="O402" s="81">
        <v>36.770945617259798</v>
      </c>
      <c r="P402" s="81">
        <v>21.585736128876796</v>
      </c>
      <c r="Q402" s="81">
        <v>2.0321495032237249</v>
      </c>
      <c r="R402" s="81">
        <v>0</v>
      </c>
      <c r="S402" s="81">
        <v>3.0951556446275639</v>
      </c>
      <c r="T402" s="82"/>
      <c r="U402" s="81">
        <v>1503301</v>
      </c>
      <c r="V402" s="81">
        <v>659</v>
      </c>
      <c r="W402" s="81">
        <v>188</v>
      </c>
      <c r="X402" s="81">
        <v>7783</v>
      </c>
      <c r="Y402" s="81">
        <v>12165</v>
      </c>
      <c r="Z402" s="81">
        <v>21985</v>
      </c>
      <c r="AA402" s="81">
        <v>4471</v>
      </c>
      <c r="AB402" s="81">
        <v>29753</v>
      </c>
      <c r="AC402" s="81">
        <v>0</v>
      </c>
      <c r="AD402" s="81">
        <v>3.0951556446275639</v>
      </c>
      <c r="AE402" s="82"/>
      <c r="AF402" s="81">
        <v>10822912.43405096</v>
      </c>
      <c r="AG402" s="81">
        <v>1421200.8056082861</v>
      </c>
      <c r="AH402" s="81">
        <v>1847004.989540953</v>
      </c>
      <c r="AI402" s="81">
        <v>51895814.417019591</v>
      </c>
      <c r="AJ402" s="81">
        <v>59802296.845817201</v>
      </c>
      <c r="AK402" s="81">
        <v>0</v>
      </c>
      <c r="AL402" s="81">
        <v>0</v>
      </c>
      <c r="AM402" s="81">
        <v>4087076.845365542</v>
      </c>
      <c r="AN402" s="81">
        <v>0</v>
      </c>
      <c r="AO402" s="81">
        <v>0</v>
      </c>
      <c r="AP402" s="82"/>
      <c r="AQ402" s="81">
        <v>614</v>
      </c>
      <c r="AR402" s="81">
        <v>446</v>
      </c>
      <c r="AS402" s="81">
        <v>0</v>
      </c>
      <c r="AT402" s="81">
        <v>0</v>
      </c>
      <c r="AU402" s="81">
        <v>0</v>
      </c>
      <c r="AV402" s="81">
        <v>0</v>
      </c>
      <c r="AW402" s="81" t="s">
        <v>564</v>
      </c>
      <c r="AX402" s="82"/>
      <c r="AY402" s="81">
        <v>2949.3</v>
      </c>
      <c r="AZ402" s="81">
        <v>20511.7</v>
      </c>
      <c r="BA402" s="81">
        <v>0</v>
      </c>
      <c r="BB402" s="81">
        <v>0</v>
      </c>
      <c r="BC402" s="81">
        <v>0</v>
      </c>
      <c r="BD402" s="81">
        <v>0</v>
      </c>
      <c r="BE402" s="81" t="s">
        <v>564</v>
      </c>
      <c r="BF402" s="82"/>
      <c r="BG402" s="81">
        <v>0</v>
      </c>
      <c r="BH402" s="81">
        <v>0</v>
      </c>
      <c r="BI402" s="81">
        <v>0</v>
      </c>
      <c r="BJ402" s="81">
        <v>0</v>
      </c>
      <c r="BK402" s="81">
        <v>8.9870000000000001</v>
      </c>
      <c r="BL402" s="81">
        <v>0</v>
      </c>
      <c r="BM402" s="82"/>
      <c r="BN402" s="81">
        <v>0</v>
      </c>
      <c r="BO402" s="81">
        <v>0</v>
      </c>
      <c r="BP402" s="81">
        <v>0</v>
      </c>
      <c r="BQ402" s="81">
        <v>0</v>
      </c>
      <c r="BR402" s="81">
        <v>1</v>
      </c>
      <c r="BS402" s="81">
        <v>0</v>
      </c>
      <c r="BT402"/>
      <c r="BU402" s="80">
        <v>8.9870000000000001</v>
      </c>
      <c r="BV402" s="80">
        <v>0</v>
      </c>
      <c r="BW402" s="80">
        <v>0</v>
      </c>
      <c r="BX402" s="80">
        <v>0</v>
      </c>
      <c r="BY402" s="80">
        <v>0</v>
      </c>
      <c r="BZ402" s="80">
        <v>0</v>
      </c>
      <c r="CA402" s="80">
        <v>0</v>
      </c>
      <c r="CB402" s="80">
        <v>0</v>
      </c>
      <c r="CC402" s="80">
        <v>0</v>
      </c>
    </row>
    <row r="403" spans="1:81">
      <c r="A403" s="80" t="s">
        <v>2166</v>
      </c>
      <c r="B403" s="80">
        <v>32</v>
      </c>
      <c r="C403" s="80">
        <v>15</v>
      </c>
      <c r="D403" s="80">
        <v>2</v>
      </c>
      <c r="E403" s="80">
        <v>2018</v>
      </c>
      <c r="F403" s="80" t="s">
        <v>93</v>
      </c>
      <c r="G403" s="80" t="s">
        <v>2151</v>
      </c>
      <c r="H403" s="80" t="s">
        <v>2152</v>
      </c>
      <c r="I403" s="177"/>
      <c r="J403" s="81">
        <v>8.8610489762381093</v>
      </c>
      <c r="K403" s="81">
        <v>1.6304677728728347</v>
      </c>
      <c r="L403" s="81">
        <v>7.8927675423397492</v>
      </c>
      <c r="M403" s="81">
        <v>31.597590247801289</v>
      </c>
      <c r="N403" s="81">
        <v>38.244095119716803</v>
      </c>
      <c r="O403" s="81">
        <v>36.242571024554934</v>
      </c>
      <c r="P403" s="81">
        <v>21.423445324779028</v>
      </c>
      <c r="Q403" s="81">
        <v>1.8858589439064506</v>
      </c>
      <c r="R403" s="81">
        <v>0</v>
      </c>
      <c r="S403" s="81">
        <v>2.9026513662018139</v>
      </c>
      <c r="T403" s="82"/>
      <c r="U403" s="81">
        <v>1641457</v>
      </c>
      <c r="V403" s="81">
        <v>659</v>
      </c>
      <c r="W403" s="81">
        <v>188</v>
      </c>
      <c r="X403" s="81">
        <v>7783</v>
      </c>
      <c r="Y403" s="81">
        <v>12396</v>
      </c>
      <c r="Z403" s="81">
        <v>22084</v>
      </c>
      <c r="AA403" s="81">
        <v>4482</v>
      </c>
      <c r="AB403" s="81">
        <v>29755</v>
      </c>
      <c r="AC403" s="81">
        <v>0</v>
      </c>
      <c r="AD403" s="81">
        <v>2.9026513662018139</v>
      </c>
      <c r="AE403" s="82"/>
      <c r="AF403" s="81">
        <v>12042092.86976154</v>
      </c>
      <c r="AG403" s="81">
        <v>1226951.0831710701</v>
      </c>
      <c r="AH403" s="81">
        <v>1748754.0789479399</v>
      </c>
      <c r="AI403" s="81">
        <v>50141361.185297243</v>
      </c>
      <c r="AJ403" s="81">
        <v>57492252.013816997</v>
      </c>
      <c r="AK403" s="81">
        <v>0</v>
      </c>
      <c r="AL403" s="81">
        <v>0</v>
      </c>
      <c r="AM403" s="81">
        <v>4095808.799225112</v>
      </c>
      <c r="AN403" s="81">
        <v>0</v>
      </c>
      <c r="AO403" s="81">
        <v>0</v>
      </c>
      <c r="AP403" s="82"/>
      <c r="AQ403" s="81">
        <v>680</v>
      </c>
      <c r="AR403" s="81">
        <v>481</v>
      </c>
      <c r="AS403" s="81">
        <v>0</v>
      </c>
      <c r="AT403" s="81">
        <v>0</v>
      </c>
      <c r="AU403" s="81">
        <v>0</v>
      </c>
      <c r="AV403" s="81">
        <v>0</v>
      </c>
      <c r="AW403" s="81" t="s">
        <v>564</v>
      </c>
      <c r="AX403" s="82"/>
      <c r="AY403" s="81">
        <v>3282.7</v>
      </c>
      <c r="AZ403" s="81">
        <v>21419</v>
      </c>
      <c r="BA403" s="81">
        <v>0</v>
      </c>
      <c r="BB403" s="81">
        <v>0</v>
      </c>
      <c r="BC403" s="81">
        <v>0</v>
      </c>
      <c r="BD403" s="81">
        <v>0</v>
      </c>
      <c r="BE403" s="81" t="s">
        <v>564</v>
      </c>
      <c r="BF403" s="82"/>
      <c r="BG403" s="81">
        <v>0</v>
      </c>
      <c r="BH403" s="81">
        <v>0</v>
      </c>
      <c r="BI403" s="81">
        <v>0</v>
      </c>
      <c r="BJ403" s="81">
        <v>0</v>
      </c>
      <c r="BK403" s="81">
        <v>9.1609999999999996</v>
      </c>
      <c r="BL403" s="81">
        <v>0</v>
      </c>
      <c r="BM403" s="82"/>
      <c r="BN403" s="81">
        <v>0</v>
      </c>
      <c r="BO403" s="81">
        <v>0</v>
      </c>
      <c r="BP403" s="81">
        <v>0</v>
      </c>
      <c r="BQ403" s="81">
        <v>0</v>
      </c>
      <c r="BR403" s="81">
        <v>1</v>
      </c>
      <c r="BS403" s="81">
        <v>0</v>
      </c>
      <c r="BT403"/>
      <c r="BU403" s="80">
        <v>9.1609999999999996</v>
      </c>
      <c r="BV403" s="80">
        <v>0</v>
      </c>
      <c r="BW403" s="80">
        <v>0</v>
      </c>
      <c r="BX403" s="80">
        <v>0</v>
      </c>
      <c r="BY403" s="80">
        <v>0</v>
      </c>
      <c r="BZ403" s="80">
        <v>0</v>
      </c>
      <c r="CA403" s="80">
        <v>0</v>
      </c>
      <c r="CB403" s="80">
        <v>0</v>
      </c>
      <c r="CC403" s="80">
        <v>0</v>
      </c>
    </row>
    <row r="404" spans="1:81">
      <c r="A404" s="80" t="s">
        <v>2167</v>
      </c>
      <c r="B404" s="80">
        <v>33</v>
      </c>
      <c r="C404" s="80">
        <v>16</v>
      </c>
      <c r="D404" s="80">
        <v>2</v>
      </c>
      <c r="E404" s="80">
        <v>2019</v>
      </c>
      <c r="F404" s="80" t="s">
        <v>73</v>
      </c>
      <c r="G404" s="80" t="s">
        <v>2151</v>
      </c>
      <c r="H404" s="80" t="s">
        <v>2152</v>
      </c>
      <c r="I404" s="177"/>
      <c r="J404" s="81">
        <v>9.0799965546209052</v>
      </c>
      <c r="K404" s="81">
        <v>1.505943212884417</v>
      </c>
      <c r="L404" s="81">
        <v>7.9596364138095321</v>
      </c>
      <c r="M404" s="81">
        <v>30.636748306534731</v>
      </c>
      <c r="N404" s="81">
        <v>39.261771855670418</v>
      </c>
      <c r="O404" s="81">
        <v>35.235759695105251</v>
      </c>
      <c r="P404" s="81">
        <v>21.074508568687492</v>
      </c>
      <c r="Q404" s="81">
        <v>1.8217668960416109</v>
      </c>
      <c r="R404" s="81">
        <v>0</v>
      </c>
      <c r="S404" s="81">
        <v>2.9643077415329371</v>
      </c>
      <c r="T404" s="82"/>
      <c r="U404" s="81">
        <v>1779196</v>
      </c>
      <c r="V404" s="81">
        <v>659</v>
      </c>
      <c r="W404" s="81">
        <v>188</v>
      </c>
      <c r="X404" s="81">
        <v>7783</v>
      </c>
      <c r="Y404" s="81">
        <v>12428</v>
      </c>
      <c r="Z404" s="81">
        <v>22060</v>
      </c>
      <c r="AA404" s="81">
        <v>4376</v>
      </c>
      <c r="AB404" s="81">
        <v>29522</v>
      </c>
      <c r="AC404" s="81">
        <v>0</v>
      </c>
      <c r="AD404" s="81">
        <v>2.9643077415329371</v>
      </c>
      <c r="AE404" s="82"/>
      <c r="AF404" s="81">
        <v>12623734.59504335</v>
      </c>
      <c r="AG404" s="81">
        <v>1184324.970701559</v>
      </c>
      <c r="AH404" s="81">
        <v>1867081.8267457639</v>
      </c>
      <c r="AI404" s="81">
        <v>50640063.837485358</v>
      </c>
      <c r="AJ404" s="81">
        <v>56732586.81447988</v>
      </c>
      <c r="AK404" s="81">
        <v>0</v>
      </c>
      <c r="AL404" s="81">
        <v>0</v>
      </c>
      <c r="AM404" s="81">
        <v>4020674.1585029871</v>
      </c>
      <c r="AN404" s="81">
        <v>0</v>
      </c>
      <c r="AO404" s="81">
        <v>0</v>
      </c>
      <c r="AP404" s="82"/>
      <c r="AQ404" s="81">
        <v>756</v>
      </c>
      <c r="AR404" s="81">
        <v>497</v>
      </c>
      <c r="AS404" s="81">
        <v>0</v>
      </c>
      <c r="AT404" s="81">
        <v>0</v>
      </c>
      <c r="AU404" s="81">
        <v>0</v>
      </c>
      <c r="AV404" s="81">
        <v>0</v>
      </c>
      <c r="AW404" s="81" t="s">
        <v>564</v>
      </c>
      <c r="AX404" s="82"/>
      <c r="AY404" s="81">
        <v>3682.5000000000018</v>
      </c>
      <c r="AZ404" s="81">
        <v>22069.69999999999</v>
      </c>
      <c r="BA404" s="81">
        <v>0</v>
      </c>
      <c r="BB404" s="81">
        <v>0</v>
      </c>
      <c r="BC404" s="81">
        <v>0</v>
      </c>
      <c r="BD404" s="81">
        <v>0</v>
      </c>
      <c r="BE404" s="81" t="s">
        <v>564</v>
      </c>
      <c r="BF404" s="82"/>
      <c r="BG404" s="81">
        <v>0</v>
      </c>
      <c r="BH404" s="81">
        <v>0</v>
      </c>
      <c r="BI404" s="81">
        <v>9.4190000000000005</v>
      </c>
      <c r="BJ404" s="81">
        <v>0</v>
      </c>
      <c r="BK404" s="81">
        <v>0</v>
      </c>
      <c r="BL404" s="81">
        <v>0</v>
      </c>
      <c r="BM404" s="82"/>
      <c r="BN404" s="81">
        <v>0</v>
      </c>
      <c r="BO404" s="81">
        <v>0</v>
      </c>
      <c r="BP404" s="81">
        <v>1</v>
      </c>
      <c r="BQ404" s="81">
        <v>0</v>
      </c>
      <c r="BR404" s="81">
        <v>0</v>
      </c>
      <c r="BS404" s="81">
        <v>0</v>
      </c>
      <c r="BT404"/>
      <c r="BU404" s="80">
        <v>9.4190000000000005</v>
      </c>
      <c r="BV404" s="80">
        <v>0</v>
      </c>
      <c r="BW404" s="80">
        <v>0</v>
      </c>
      <c r="BX404" s="80">
        <v>0</v>
      </c>
      <c r="BY404" s="80">
        <v>0</v>
      </c>
      <c r="BZ404" s="80">
        <v>0</v>
      </c>
      <c r="CA404" s="80">
        <v>0</v>
      </c>
      <c r="CB404" s="80">
        <v>0</v>
      </c>
      <c r="CC404" s="80">
        <v>0</v>
      </c>
    </row>
    <row r="405" spans="1:81">
      <c r="A405" s="80" t="s">
        <v>2168</v>
      </c>
      <c r="B405" s="80">
        <v>34</v>
      </c>
      <c r="C405" s="80">
        <v>17</v>
      </c>
      <c r="D405" s="80">
        <v>2</v>
      </c>
      <c r="E405" s="80">
        <v>2020</v>
      </c>
      <c r="F405" s="80" t="s">
        <v>218</v>
      </c>
      <c r="G405" s="80" t="s">
        <v>2151</v>
      </c>
      <c r="H405" s="80" t="s">
        <v>2152</v>
      </c>
      <c r="I405" s="177"/>
      <c r="J405" s="81">
        <v>12.18986472658619</v>
      </c>
      <c r="K405" s="81">
        <v>1.6030499787059724</v>
      </c>
      <c r="L405" s="81">
        <v>8.2944715189504858</v>
      </c>
      <c r="M405" s="81">
        <v>27.02172427690153</v>
      </c>
      <c r="N405" s="81">
        <v>37.443568427913966</v>
      </c>
      <c r="O405" s="81">
        <v>31.179386860033492</v>
      </c>
      <c r="P405" s="81">
        <v>19.654086444860042</v>
      </c>
      <c r="Q405" s="81">
        <v>1.7349323450398753</v>
      </c>
      <c r="R405" s="81">
        <v>0</v>
      </c>
      <c r="S405" s="81">
        <v>2.7373370193777071</v>
      </c>
      <c r="T405" s="82"/>
      <c r="U405" s="81">
        <v>2215921</v>
      </c>
      <c r="V405" s="81">
        <v>600</v>
      </c>
      <c r="W405" s="81">
        <v>237</v>
      </c>
      <c r="X405" s="81">
        <v>7183</v>
      </c>
      <c r="Y405" s="81">
        <v>12579</v>
      </c>
      <c r="Z405" s="81">
        <v>22280</v>
      </c>
      <c r="AA405" s="81">
        <v>4434</v>
      </c>
      <c r="AB405" s="81">
        <v>29424</v>
      </c>
      <c r="AC405" s="81">
        <v>0</v>
      </c>
      <c r="AD405" s="81">
        <v>2.7373370193777071</v>
      </c>
      <c r="AE405" s="82"/>
      <c r="AF405" s="81">
        <v>17239040.315329559</v>
      </c>
      <c r="AG405" s="81">
        <v>1218754.9602090467</v>
      </c>
      <c r="AH405" s="81">
        <v>2042704.7387063615</v>
      </c>
      <c r="AI405" s="81">
        <v>44158980.120736703</v>
      </c>
      <c r="AJ405" s="81">
        <v>51031545.616422422</v>
      </c>
      <c r="AK405" s="81"/>
      <c r="AL405" s="81"/>
      <c r="AM405" s="81">
        <v>3840158.907458324</v>
      </c>
      <c r="AN405" s="81"/>
      <c r="AO405" s="81"/>
      <c r="AP405" s="82"/>
      <c r="AQ405" s="81">
        <v>815</v>
      </c>
      <c r="AR405" s="81">
        <v>507</v>
      </c>
      <c r="AS405" s="81">
        <v>0</v>
      </c>
      <c r="AT405" s="81">
        <v>0</v>
      </c>
      <c r="AU405" s="81">
        <v>0</v>
      </c>
      <c r="AV405" s="81">
        <v>0</v>
      </c>
      <c r="AW405" s="81">
        <v>0</v>
      </c>
      <c r="AX405" s="82"/>
      <c r="AY405" s="81">
        <v>3996.400000000006</v>
      </c>
      <c r="AZ405" s="81">
        <v>22167.200000000012</v>
      </c>
      <c r="BA405" s="81">
        <v>0</v>
      </c>
      <c r="BB405" s="81">
        <v>0</v>
      </c>
      <c r="BC405" s="81">
        <v>0</v>
      </c>
      <c r="BD405" s="81">
        <v>0</v>
      </c>
      <c r="BE405" s="81">
        <v>0</v>
      </c>
      <c r="BF405" s="82"/>
      <c r="BG405" s="81">
        <v>0</v>
      </c>
      <c r="BH405" s="81">
        <v>0</v>
      </c>
      <c r="BI405" s="81">
        <v>0</v>
      </c>
      <c r="BJ405" s="81">
        <v>0</v>
      </c>
      <c r="BK405" s="81">
        <v>9.0990000000000002</v>
      </c>
      <c r="BL405" s="81">
        <v>0</v>
      </c>
      <c r="BM405" s="82"/>
      <c r="BN405" s="81">
        <v>0</v>
      </c>
      <c r="BO405" s="81">
        <v>0</v>
      </c>
      <c r="BP405" s="81">
        <v>0</v>
      </c>
      <c r="BQ405" s="81">
        <v>0</v>
      </c>
      <c r="BR405" s="81">
        <v>1</v>
      </c>
      <c r="BS405" s="81">
        <v>0</v>
      </c>
      <c r="BT405"/>
      <c r="BU405" s="80">
        <v>9.0990000000000002</v>
      </c>
      <c r="BV405" s="80">
        <v>0</v>
      </c>
      <c r="BW405" s="80">
        <v>0</v>
      </c>
      <c r="BX405" s="80">
        <v>0</v>
      </c>
      <c r="BY405" s="80">
        <v>0</v>
      </c>
      <c r="BZ405" s="80">
        <v>0</v>
      </c>
      <c r="CA405" s="80">
        <v>0</v>
      </c>
      <c r="CB405" s="80">
        <v>0</v>
      </c>
      <c r="CC405" s="80">
        <v>0</v>
      </c>
    </row>
    <row r="406" spans="1:81">
      <c r="A406" s="80" t="s">
        <v>2169</v>
      </c>
      <c r="B406" s="80">
        <v>34</v>
      </c>
      <c r="C406" s="80">
        <v>18</v>
      </c>
      <c r="D406" s="80">
        <v>2</v>
      </c>
      <c r="E406" s="80">
        <v>2021</v>
      </c>
      <c r="F406" s="80" t="s">
        <v>75</v>
      </c>
      <c r="G406" s="174" t="s">
        <v>2151</v>
      </c>
      <c r="H406" s="80" t="s">
        <v>2152</v>
      </c>
      <c r="I406" s="177"/>
      <c r="J406" s="81">
        <v>10.990731961182968</v>
      </c>
      <c r="K406" s="81">
        <v>1.8364937468504381</v>
      </c>
      <c r="L406" s="81">
        <v>6.9563046655675249</v>
      </c>
      <c r="M406" s="81">
        <v>29.961439935490183</v>
      </c>
      <c r="N406" s="81">
        <v>35.200045149283348</v>
      </c>
      <c r="O406" s="81">
        <v>30.264192121484115</v>
      </c>
      <c r="P406" s="81">
        <v>20.16291492065881</v>
      </c>
      <c r="Q406" s="81">
        <v>1.7513373025411096</v>
      </c>
      <c r="R406" s="81">
        <v>0</v>
      </c>
      <c r="S406" s="81">
        <v>3.1105952019939038</v>
      </c>
      <c r="T406" s="82"/>
      <c r="U406" s="81">
        <v>2047434</v>
      </c>
      <c r="V406" s="81">
        <v>600</v>
      </c>
      <c r="W406" s="81">
        <v>237</v>
      </c>
      <c r="X406" s="81">
        <v>7183</v>
      </c>
      <c r="Y406" s="81">
        <v>12746</v>
      </c>
      <c r="Z406" s="81">
        <v>22268</v>
      </c>
      <c r="AA406" s="81">
        <v>4436</v>
      </c>
      <c r="AB406" s="81">
        <v>29350</v>
      </c>
      <c r="AC406" s="81">
        <v>0</v>
      </c>
      <c r="AD406" s="81">
        <v>3.1105952019939038</v>
      </c>
      <c r="AE406" s="82"/>
      <c r="AF406" s="81">
        <v>15342363.445605267</v>
      </c>
      <c r="AG406" s="81">
        <v>1589339.5720093341</v>
      </c>
      <c r="AH406" s="81">
        <v>1643265.2709870969</v>
      </c>
      <c r="AI406" s="81">
        <v>49132594.07193432</v>
      </c>
      <c r="AJ406" s="81">
        <v>52023287.61443986</v>
      </c>
      <c r="AK406" s="81">
        <v>0</v>
      </c>
      <c r="AL406" s="81">
        <v>0</v>
      </c>
      <c r="AM406" s="81">
        <v>3852595.1071590157</v>
      </c>
      <c r="AN406" s="81">
        <v>0</v>
      </c>
      <c r="AO406" s="81">
        <v>0</v>
      </c>
      <c r="AP406" s="82"/>
      <c r="AQ406" s="81">
        <v>893</v>
      </c>
      <c r="AR406" s="81">
        <v>517</v>
      </c>
      <c r="AS406" s="81">
        <v>0</v>
      </c>
      <c r="AT406" s="81">
        <v>0</v>
      </c>
      <c r="AU406" s="81">
        <v>0</v>
      </c>
      <c r="AV406" s="81">
        <v>0</v>
      </c>
      <c r="AW406" s="81"/>
      <c r="AX406" s="82"/>
      <c r="AY406" s="81">
        <v>4441.9000000000096</v>
      </c>
      <c r="AZ406" s="81">
        <v>22629.200000000012</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2170</v>
      </c>
      <c r="B407" s="80">
        <v>34</v>
      </c>
      <c r="C407" s="80">
        <v>19</v>
      </c>
      <c r="D407" s="80">
        <v>2</v>
      </c>
      <c r="E407" s="80">
        <v>2022</v>
      </c>
      <c r="F407" s="80" t="s">
        <v>568</v>
      </c>
      <c r="G407" s="174" t="s">
        <v>2151</v>
      </c>
      <c r="H407" s="80" t="s">
        <v>2152</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967</v>
      </c>
      <c r="AR407" s="81">
        <v>528</v>
      </c>
      <c r="AS407" s="81">
        <v>0</v>
      </c>
      <c r="AT407" s="81">
        <v>0</v>
      </c>
      <c r="AU407" s="81">
        <v>0</v>
      </c>
      <c r="AV407" s="81">
        <v>0</v>
      </c>
      <c r="AW407" s="81"/>
      <c r="AX407" s="82"/>
      <c r="AY407" s="81">
        <v>4798.7000000000089</v>
      </c>
      <c r="AZ407" s="81">
        <v>27058.200000000015</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2171</v>
      </c>
      <c r="B408" s="80">
        <v>256</v>
      </c>
      <c r="C408" s="80">
        <v>1</v>
      </c>
      <c r="D408" s="80">
        <v>16</v>
      </c>
      <c r="E408" s="80">
        <v>1990</v>
      </c>
      <c r="F408" s="80" t="s">
        <v>562</v>
      </c>
      <c r="G408" s="80" t="s">
        <v>2172</v>
      </c>
      <c r="H408" s="80" t="s">
        <v>2173</v>
      </c>
      <c r="I408" s="177"/>
      <c r="J408" s="81">
        <v>3.1158988552152529</v>
      </c>
      <c r="K408" s="81">
        <v>3.2290745053124503</v>
      </c>
      <c r="L408" s="81">
        <v>0</v>
      </c>
      <c r="M408" s="81">
        <v>25.418362091108722</v>
      </c>
      <c r="N408" s="81">
        <v>25.133661394558931</v>
      </c>
      <c r="O408" s="81">
        <v>16.953079881009018</v>
      </c>
      <c r="P408" s="81">
        <v>11.412163921407856</v>
      </c>
      <c r="Q408" s="81">
        <v>1.276744879795279</v>
      </c>
      <c r="R408" s="81">
        <v>0</v>
      </c>
      <c r="S408" s="81">
        <v>1.305744543102983</v>
      </c>
      <c r="T408" s="82"/>
      <c r="U408" s="81">
        <v>147214</v>
      </c>
      <c r="V408" s="81">
        <v>754</v>
      </c>
      <c r="W408" s="81">
        <v>0</v>
      </c>
      <c r="X408" s="81">
        <v>5511</v>
      </c>
      <c r="Y408" s="81">
        <v>5778</v>
      </c>
      <c r="Z408" s="81">
        <v>6973</v>
      </c>
      <c r="AA408" s="81">
        <v>2771</v>
      </c>
      <c r="AB408" s="81">
        <v>20730</v>
      </c>
      <c r="AC408" s="81">
        <v>0</v>
      </c>
      <c r="AD408" s="81">
        <v>1.305744543102983</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2174</v>
      </c>
      <c r="B409" s="80">
        <v>257</v>
      </c>
      <c r="C409" s="80">
        <v>2</v>
      </c>
      <c r="D409" s="80">
        <v>16</v>
      </c>
      <c r="E409" s="80">
        <v>2005</v>
      </c>
      <c r="F409" s="80" t="s">
        <v>565</v>
      </c>
      <c r="G409" s="80" t="s">
        <v>2172</v>
      </c>
      <c r="H409" s="80" t="s">
        <v>2173</v>
      </c>
      <c r="I409" s="177"/>
      <c r="J409" s="81">
        <v>2.7271263080517647</v>
      </c>
      <c r="K409" s="81">
        <v>3.2315236082281151</v>
      </c>
      <c r="L409" s="81">
        <v>0</v>
      </c>
      <c r="M409" s="81">
        <v>105.96277151288919</v>
      </c>
      <c r="N409" s="81">
        <v>47.656539401223498</v>
      </c>
      <c r="O409" s="81">
        <v>32.224987167871134</v>
      </c>
      <c r="P409" s="81">
        <v>17.756210846868836</v>
      </c>
      <c r="Q409" s="81">
        <v>1.5836888165819336</v>
      </c>
      <c r="R409" s="81">
        <v>0</v>
      </c>
      <c r="S409" s="81">
        <v>4.168285967129159</v>
      </c>
      <c r="T409" s="82"/>
      <c r="U409" s="81">
        <v>111252</v>
      </c>
      <c r="V409" s="81">
        <v>857</v>
      </c>
      <c r="W409" s="81">
        <v>0</v>
      </c>
      <c r="X409" s="81">
        <v>9877</v>
      </c>
      <c r="Y409" s="81">
        <v>9612</v>
      </c>
      <c r="Z409" s="81">
        <v>15338</v>
      </c>
      <c r="AA409" s="81">
        <v>3531</v>
      </c>
      <c r="AB409" s="81">
        <v>26881</v>
      </c>
      <c r="AC409" s="81">
        <v>0</v>
      </c>
      <c r="AD409" s="81">
        <v>4.168285967129159</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2175</v>
      </c>
      <c r="B410" s="80">
        <v>258</v>
      </c>
      <c r="C410" s="80">
        <v>3</v>
      </c>
      <c r="D410" s="80">
        <v>16</v>
      </c>
      <c r="E410" s="80">
        <v>2006</v>
      </c>
      <c r="F410" s="80" t="s">
        <v>566</v>
      </c>
      <c r="G410" s="80" t="s">
        <v>2172</v>
      </c>
      <c r="H410" s="80" t="s">
        <v>2173</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2176</v>
      </c>
      <c r="B411" s="80">
        <v>259</v>
      </c>
      <c r="C411" s="80">
        <v>4</v>
      </c>
      <c r="D411" s="80">
        <v>16</v>
      </c>
      <c r="E411" s="80">
        <v>2007</v>
      </c>
      <c r="F411" s="80" t="s">
        <v>567</v>
      </c>
      <c r="G411" s="80" t="s">
        <v>2172</v>
      </c>
      <c r="H411" s="80" t="s">
        <v>2173</v>
      </c>
      <c r="I411" s="177"/>
      <c r="J411" s="81">
        <v>2.1305535453798119</v>
      </c>
      <c r="K411" s="81">
        <v>2.7862801769105143</v>
      </c>
      <c r="L411" s="81">
        <v>0</v>
      </c>
      <c r="M411" s="81">
        <v>86.378850492892084</v>
      </c>
      <c r="N411" s="81">
        <v>44.183850012645721</v>
      </c>
      <c r="O411" s="81">
        <v>31.635561569309704</v>
      </c>
      <c r="P411" s="81">
        <v>18.128080006876633</v>
      </c>
      <c r="Q411" s="81">
        <v>1.6858043346733771</v>
      </c>
      <c r="R411" s="81">
        <v>0</v>
      </c>
      <c r="S411" s="81">
        <v>5.958653648781608</v>
      </c>
      <c r="T411" s="82"/>
      <c r="U411" s="81">
        <v>95542</v>
      </c>
      <c r="V411" s="81">
        <v>749</v>
      </c>
      <c r="W411" s="81">
        <v>0</v>
      </c>
      <c r="X411" s="81">
        <v>11181</v>
      </c>
      <c r="Y411" s="81">
        <v>10036</v>
      </c>
      <c r="Z411" s="81">
        <v>15653</v>
      </c>
      <c r="AA411" s="81">
        <v>3550</v>
      </c>
      <c r="AB411" s="81">
        <v>27101</v>
      </c>
      <c r="AC411" s="81">
        <v>0</v>
      </c>
      <c r="AD411" s="81">
        <v>5.958653648781608</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2177</v>
      </c>
      <c r="B412" s="80">
        <v>260</v>
      </c>
      <c r="C412" s="80">
        <v>5</v>
      </c>
      <c r="D412" s="80">
        <v>16</v>
      </c>
      <c r="E412" s="80">
        <v>2008</v>
      </c>
      <c r="F412" s="80" t="s">
        <v>84</v>
      </c>
      <c r="G412" s="80" t="s">
        <v>2172</v>
      </c>
      <c r="H412" s="80" t="s">
        <v>2173</v>
      </c>
      <c r="I412" s="177"/>
      <c r="J412" s="81">
        <v>1.7260172702150358</v>
      </c>
      <c r="K412" s="81">
        <v>2.1570153374197516</v>
      </c>
      <c r="L412" s="81">
        <v>0</v>
      </c>
      <c r="M412" s="81">
        <v>96.551655247176711</v>
      </c>
      <c r="N412" s="81">
        <v>47.492266423336581</v>
      </c>
      <c r="O412" s="81">
        <v>30.719060709911453</v>
      </c>
      <c r="P412" s="81">
        <v>17.582050151369017</v>
      </c>
      <c r="Q412" s="81">
        <v>1.6669962002895178</v>
      </c>
      <c r="R412" s="81">
        <v>0</v>
      </c>
      <c r="S412" s="81">
        <v>5.9498700714550585</v>
      </c>
      <c r="T412" s="82"/>
      <c r="U412" s="81">
        <v>89619</v>
      </c>
      <c r="V412" s="81">
        <v>749</v>
      </c>
      <c r="W412" s="81">
        <v>0</v>
      </c>
      <c r="X412" s="81">
        <v>11181</v>
      </c>
      <c r="Y412" s="81">
        <v>10207</v>
      </c>
      <c r="Z412" s="81">
        <v>15733</v>
      </c>
      <c r="AA412" s="81">
        <v>3447</v>
      </c>
      <c r="AB412" s="81">
        <v>27239</v>
      </c>
      <c r="AC412" s="81">
        <v>0</v>
      </c>
      <c r="AD412" s="81">
        <v>5.9498700714550585</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2178</v>
      </c>
      <c r="B413" s="80">
        <v>261</v>
      </c>
      <c r="C413" s="80">
        <v>6</v>
      </c>
      <c r="D413" s="80">
        <v>16</v>
      </c>
      <c r="E413" s="80">
        <v>2009</v>
      </c>
      <c r="F413" s="80" t="s">
        <v>85</v>
      </c>
      <c r="G413" s="80" t="s">
        <v>2172</v>
      </c>
      <c r="H413" s="80" t="s">
        <v>2173</v>
      </c>
      <c r="I413" s="177"/>
      <c r="J413" s="81">
        <v>2.2220018923840543</v>
      </c>
      <c r="K413" s="81">
        <v>1.852500319708464</v>
      </c>
      <c r="L413" s="81">
        <v>0.18031267289832503</v>
      </c>
      <c r="M413" s="81">
        <v>87.496129196932827</v>
      </c>
      <c r="N413" s="81">
        <v>42.950718630870718</v>
      </c>
      <c r="O413" s="81">
        <v>31.646344346000809</v>
      </c>
      <c r="P413" s="81">
        <v>16.972248696542572</v>
      </c>
      <c r="Q413" s="81">
        <v>1.5938732707627297</v>
      </c>
      <c r="R413" s="81">
        <v>0</v>
      </c>
      <c r="S413" s="81">
        <v>5.6445510945724031</v>
      </c>
      <c r="T413" s="82"/>
      <c r="U413" s="81">
        <v>103274</v>
      </c>
      <c r="V413" s="81">
        <v>642</v>
      </c>
      <c r="W413" s="81">
        <v>4</v>
      </c>
      <c r="X413" s="81">
        <v>11307</v>
      </c>
      <c r="Y413" s="81">
        <v>10354</v>
      </c>
      <c r="Z413" s="81">
        <v>15998</v>
      </c>
      <c r="AA413" s="81">
        <v>3416</v>
      </c>
      <c r="AB413" s="81">
        <v>27340</v>
      </c>
      <c r="AC413" s="81">
        <v>0</v>
      </c>
      <c r="AD413" s="81">
        <v>5.6445510945724031</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70.2</v>
      </c>
      <c r="BL413" s="81">
        <v>0</v>
      </c>
      <c r="BM413" s="82"/>
      <c r="BN413" s="81">
        <v>0</v>
      </c>
      <c r="BO413" s="81">
        <v>0</v>
      </c>
      <c r="BP413" s="81">
        <v>0</v>
      </c>
      <c r="BQ413" s="81">
        <v>0</v>
      </c>
      <c r="BR413" s="81">
        <v>4</v>
      </c>
      <c r="BS413" s="81">
        <v>0</v>
      </c>
      <c r="BT413"/>
      <c r="BU413" s="80"/>
      <c r="BV413" s="80"/>
      <c r="BW413" s="80"/>
      <c r="BX413" s="80"/>
      <c r="BY413" s="80"/>
      <c r="BZ413" s="80"/>
      <c r="CA413" s="80"/>
      <c r="CB413" s="80"/>
      <c r="CC413" s="80"/>
    </row>
    <row r="414" spans="1:81">
      <c r="A414" s="80" t="s">
        <v>2179</v>
      </c>
      <c r="B414" s="80">
        <v>262</v>
      </c>
      <c r="C414" s="80">
        <v>7</v>
      </c>
      <c r="D414" s="80">
        <v>16</v>
      </c>
      <c r="E414" s="80">
        <v>2010</v>
      </c>
      <c r="F414" s="80" t="s">
        <v>86</v>
      </c>
      <c r="G414" s="80" t="s">
        <v>2172</v>
      </c>
      <c r="H414" s="80" t="s">
        <v>2173</v>
      </c>
      <c r="I414" s="177"/>
      <c r="J414" s="81">
        <v>1.0674656240432157</v>
      </c>
      <c r="K414" s="81">
        <v>1.9639902350701355</v>
      </c>
      <c r="L414" s="81">
        <v>0.17579861481224707</v>
      </c>
      <c r="M414" s="81">
        <v>90.708954738651357</v>
      </c>
      <c r="N414" s="81">
        <v>46.270268315749384</v>
      </c>
      <c r="O414" s="81">
        <v>32.710901773520341</v>
      </c>
      <c r="P414" s="81">
        <v>16.917776124274432</v>
      </c>
      <c r="Q414" s="81">
        <v>1.6838430876140003</v>
      </c>
      <c r="R414" s="81">
        <v>0</v>
      </c>
      <c r="S414" s="81">
        <v>7.2621005267293794</v>
      </c>
      <c r="T414" s="82"/>
      <c r="U414" s="81">
        <v>56257</v>
      </c>
      <c r="V414" s="81">
        <v>642</v>
      </c>
      <c r="W414" s="81">
        <v>4</v>
      </c>
      <c r="X414" s="81">
        <v>11307</v>
      </c>
      <c r="Y414" s="81">
        <v>10568</v>
      </c>
      <c r="Z414" s="81">
        <v>16613</v>
      </c>
      <c r="AA414" s="81">
        <v>3320</v>
      </c>
      <c r="AB414" s="81">
        <v>27676</v>
      </c>
      <c r="AC414" s="81">
        <v>0</v>
      </c>
      <c r="AD414" s="81">
        <v>7.2621005267293794</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45.323999999999998</v>
      </c>
      <c r="BL414" s="81">
        <v>0</v>
      </c>
      <c r="BM414" s="82"/>
      <c r="BN414" s="81">
        <v>0</v>
      </c>
      <c r="BO414" s="81">
        <v>0</v>
      </c>
      <c r="BP414" s="81">
        <v>0</v>
      </c>
      <c r="BQ414" s="81">
        <v>0</v>
      </c>
      <c r="BR414" s="81">
        <v>4</v>
      </c>
      <c r="BS414" s="81">
        <v>0</v>
      </c>
      <c r="BT414"/>
      <c r="BU414" s="80">
        <v>45.323999999999998</v>
      </c>
      <c r="BV414" s="80">
        <v>0</v>
      </c>
      <c r="BW414" s="80">
        <v>0</v>
      </c>
      <c r="BX414" s="80">
        <v>0</v>
      </c>
      <c r="BY414" s="80">
        <v>0</v>
      </c>
      <c r="BZ414" s="80">
        <v>0</v>
      </c>
      <c r="CA414" s="80">
        <v>0</v>
      </c>
      <c r="CB414" s="80">
        <v>0</v>
      </c>
      <c r="CC414" s="80">
        <v>0</v>
      </c>
    </row>
    <row r="415" spans="1:81">
      <c r="A415" s="80" t="s">
        <v>2180</v>
      </c>
      <c r="B415" s="80">
        <v>263</v>
      </c>
      <c r="C415" s="80">
        <v>8</v>
      </c>
      <c r="D415" s="80">
        <v>16</v>
      </c>
      <c r="E415" s="80">
        <v>2011</v>
      </c>
      <c r="F415" s="80" t="s">
        <v>87</v>
      </c>
      <c r="G415" s="80" t="s">
        <v>2172</v>
      </c>
      <c r="H415" s="80" t="s">
        <v>2173</v>
      </c>
      <c r="I415" s="177"/>
      <c r="J415" s="81">
        <v>2.0665574685634764</v>
      </c>
      <c r="K415" s="81">
        <v>2.2189458205877615</v>
      </c>
      <c r="L415" s="81">
        <v>0.19736151288299766</v>
      </c>
      <c r="M415" s="81">
        <v>88.297854986646485</v>
      </c>
      <c r="N415" s="81">
        <v>48.326708373556315</v>
      </c>
      <c r="O415" s="81">
        <v>32.924971926261605</v>
      </c>
      <c r="P415" s="81">
        <v>16.418981930176589</v>
      </c>
      <c r="Q415" s="81">
        <v>1.9492027205421083</v>
      </c>
      <c r="R415" s="81">
        <v>0</v>
      </c>
      <c r="S415" s="81">
        <v>6.4204558106933387</v>
      </c>
      <c r="T415" s="82"/>
      <c r="U415" s="81">
        <v>115565</v>
      </c>
      <c r="V415" s="81">
        <v>642</v>
      </c>
      <c r="W415" s="81">
        <v>4</v>
      </c>
      <c r="X415" s="81">
        <v>11307</v>
      </c>
      <c r="Y415" s="81">
        <v>10704</v>
      </c>
      <c r="Z415" s="81">
        <v>17085</v>
      </c>
      <c r="AA415" s="81">
        <v>3318</v>
      </c>
      <c r="AB415" s="81">
        <v>27775</v>
      </c>
      <c r="AC415" s="81">
        <v>0</v>
      </c>
      <c r="AD415" s="81">
        <v>6.4204558106933387</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45.106999999999999</v>
      </c>
      <c r="BL415" s="81">
        <v>0</v>
      </c>
      <c r="BM415" s="82"/>
      <c r="BN415" s="81">
        <v>0</v>
      </c>
      <c r="BO415" s="81">
        <v>0</v>
      </c>
      <c r="BP415" s="81">
        <v>0</v>
      </c>
      <c r="BQ415" s="81">
        <v>0</v>
      </c>
      <c r="BR415" s="81">
        <v>4</v>
      </c>
      <c r="BS415" s="81">
        <v>0</v>
      </c>
      <c r="BT415"/>
      <c r="BU415" s="80">
        <v>45.106999999999999</v>
      </c>
      <c r="BV415" s="80">
        <v>0</v>
      </c>
      <c r="BW415" s="80">
        <v>0</v>
      </c>
      <c r="BX415" s="80">
        <v>0</v>
      </c>
      <c r="BY415" s="80">
        <v>0</v>
      </c>
      <c r="BZ415" s="80">
        <v>0</v>
      </c>
      <c r="CA415" s="80">
        <v>0</v>
      </c>
      <c r="CB415" s="80">
        <v>0</v>
      </c>
      <c r="CC415" s="80">
        <v>0</v>
      </c>
    </row>
    <row r="416" spans="1:81">
      <c r="A416" s="80" t="s">
        <v>2181</v>
      </c>
      <c r="B416" s="80">
        <v>264</v>
      </c>
      <c r="C416" s="80">
        <v>9</v>
      </c>
      <c r="D416" s="80">
        <v>16</v>
      </c>
      <c r="E416" s="80">
        <v>2012</v>
      </c>
      <c r="F416" s="80" t="s">
        <v>88</v>
      </c>
      <c r="G416" s="80" t="s">
        <v>2172</v>
      </c>
      <c r="H416" s="80" t="s">
        <v>2173</v>
      </c>
      <c r="I416" s="177"/>
      <c r="J416" s="81">
        <v>1.5982988133624623</v>
      </c>
      <c r="K416" s="81">
        <v>1.9638317485853023</v>
      </c>
      <c r="L416" s="81">
        <v>0.1904195331293369</v>
      </c>
      <c r="M416" s="81">
        <v>91.52331378489599</v>
      </c>
      <c r="N416" s="81">
        <v>43.545675711423215</v>
      </c>
      <c r="O416" s="81">
        <v>33.8073205980929</v>
      </c>
      <c r="P416" s="81">
        <v>16.293428834191289</v>
      </c>
      <c r="Q416" s="81">
        <v>2.1577156270648015</v>
      </c>
      <c r="R416" s="81">
        <v>0</v>
      </c>
      <c r="S416" s="81">
        <v>7.3432302912651979</v>
      </c>
      <c r="T416" s="82"/>
      <c r="U416" s="81">
        <v>100644</v>
      </c>
      <c r="V416" s="81">
        <v>642</v>
      </c>
      <c r="W416" s="81">
        <v>4</v>
      </c>
      <c r="X416" s="81">
        <v>11307</v>
      </c>
      <c r="Y416" s="81">
        <v>11081</v>
      </c>
      <c r="Z416" s="81">
        <v>17682</v>
      </c>
      <c r="AA416" s="81">
        <v>3274</v>
      </c>
      <c r="AB416" s="81">
        <v>28299</v>
      </c>
      <c r="AC416" s="81">
        <v>0</v>
      </c>
      <c r="AD416" s="81">
        <v>7.3432302912651979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40.234999999999999</v>
      </c>
      <c r="BL416" s="81">
        <v>0</v>
      </c>
      <c r="BM416" s="82"/>
      <c r="BN416" s="81">
        <v>0</v>
      </c>
      <c r="BO416" s="81">
        <v>0</v>
      </c>
      <c r="BP416" s="81">
        <v>0</v>
      </c>
      <c r="BQ416" s="81">
        <v>0</v>
      </c>
      <c r="BR416" s="81">
        <v>4</v>
      </c>
      <c r="BS416" s="81">
        <v>0</v>
      </c>
      <c r="BT416"/>
      <c r="BU416" s="80">
        <v>40.234999999999999</v>
      </c>
      <c r="BV416" s="80">
        <v>0</v>
      </c>
      <c r="BW416" s="80">
        <v>0</v>
      </c>
      <c r="BX416" s="80">
        <v>0</v>
      </c>
      <c r="BY416" s="80">
        <v>0</v>
      </c>
      <c r="BZ416" s="80">
        <v>0</v>
      </c>
      <c r="CA416" s="80">
        <v>0</v>
      </c>
      <c r="CB416" s="80">
        <v>0</v>
      </c>
      <c r="CC416" s="80">
        <v>0</v>
      </c>
    </row>
    <row r="417" spans="1:81">
      <c r="A417" s="80" t="s">
        <v>2182</v>
      </c>
      <c r="B417" s="80">
        <v>265</v>
      </c>
      <c r="C417" s="80">
        <v>10</v>
      </c>
      <c r="D417" s="80">
        <v>16</v>
      </c>
      <c r="E417" s="80">
        <v>2013</v>
      </c>
      <c r="F417" s="80" t="s">
        <v>89</v>
      </c>
      <c r="G417" s="80" t="s">
        <v>2172</v>
      </c>
      <c r="H417" s="80" t="s">
        <v>2173</v>
      </c>
      <c r="I417" s="177"/>
      <c r="J417" s="81">
        <v>1.6950654149882949</v>
      </c>
      <c r="K417" s="81">
        <v>1.8245139476066763</v>
      </c>
      <c r="L417" s="81">
        <v>0.17067424643535781</v>
      </c>
      <c r="M417" s="81">
        <v>94.471192656867089</v>
      </c>
      <c r="N417" s="81">
        <v>44.295842341986749</v>
      </c>
      <c r="O417" s="81">
        <v>33.26470997727187</v>
      </c>
      <c r="P417" s="81">
        <v>16.279890266207307</v>
      </c>
      <c r="Q417" s="81">
        <v>2.2097576557103511</v>
      </c>
      <c r="R417" s="81">
        <v>0</v>
      </c>
      <c r="S417" s="81">
        <v>6.7743029750723665</v>
      </c>
      <c r="T417" s="82"/>
      <c r="U417" s="81">
        <v>103046</v>
      </c>
      <c r="V417" s="81">
        <v>642</v>
      </c>
      <c r="W417" s="81">
        <v>4</v>
      </c>
      <c r="X417" s="81">
        <v>11307</v>
      </c>
      <c r="Y417" s="81">
        <v>11267</v>
      </c>
      <c r="Z417" s="81">
        <v>18175</v>
      </c>
      <c r="AA417" s="81">
        <v>3259</v>
      </c>
      <c r="AB417" s="81">
        <v>28566</v>
      </c>
      <c r="AC417" s="81">
        <v>0</v>
      </c>
      <c r="AD417" s="81">
        <v>6.7743029750723665</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45.105999999999995</v>
      </c>
      <c r="BL417" s="81">
        <v>0</v>
      </c>
      <c r="BM417" s="82"/>
      <c r="BN417" s="81">
        <v>0</v>
      </c>
      <c r="BO417" s="81">
        <v>0</v>
      </c>
      <c r="BP417" s="81">
        <v>0</v>
      </c>
      <c r="BQ417" s="81">
        <v>0</v>
      </c>
      <c r="BR417" s="81">
        <v>4</v>
      </c>
      <c r="BS417" s="81">
        <v>0</v>
      </c>
      <c r="BT417"/>
      <c r="BU417" s="80">
        <v>45.106000000000002</v>
      </c>
      <c r="BV417" s="80">
        <v>0</v>
      </c>
      <c r="BW417" s="80">
        <v>0</v>
      </c>
      <c r="BX417" s="80">
        <v>0</v>
      </c>
      <c r="BY417" s="80">
        <v>0</v>
      </c>
      <c r="BZ417" s="80">
        <v>0</v>
      </c>
      <c r="CA417" s="80">
        <v>0</v>
      </c>
      <c r="CB417" s="80">
        <v>0</v>
      </c>
      <c r="CC417" s="80">
        <v>0</v>
      </c>
    </row>
    <row r="418" spans="1:81">
      <c r="A418" s="80" t="s">
        <v>2183</v>
      </c>
      <c r="B418" s="80">
        <v>266</v>
      </c>
      <c r="C418" s="80">
        <v>11</v>
      </c>
      <c r="D418" s="80">
        <v>16</v>
      </c>
      <c r="E418" s="80">
        <v>2014</v>
      </c>
      <c r="F418" s="80" t="s">
        <v>90</v>
      </c>
      <c r="G418" s="80" t="s">
        <v>2172</v>
      </c>
      <c r="H418" s="80" t="s">
        <v>2173</v>
      </c>
      <c r="I418" s="177"/>
      <c r="J418" s="81">
        <v>1.8892479387461081</v>
      </c>
      <c r="K418" s="81">
        <v>1.977095357600317</v>
      </c>
      <c r="L418" s="81">
        <v>0</v>
      </c>
      <c r="M418" s="81">
        <v>86.953777868513711</v>
      </c>
      <c r="N418" s="81">
        <v>45.544458148706802</v>
      </c>
      <c r="O418" s="81">
        <v>31.427682533436901</v>
      </c>
      <c r="P418" s="81">
        <v>16.048218622096659</v>
      </c>
      <c r="Q418" s="81">
        <v>2.142131746913992</v>
      </c>
      <c r="R418" s="81">
        <v>0</v>
      </c>
      <c r="S418" s="81">
        <v>7.9659048973915612</v>
      </c>
      <c r="T418" s="82"/>
      <c r="U418" s="81">
        <v>113277</v>
      </c>
      <c r="V418" s="81">
        <v>638</v>
      </c>
      <c r="W418" s="81">
        <v>0</v>
      </c>
      <c r="X418" s="81">
        <v>11779</v>
      </c>
      <c r="Y418" s="81">
        <v>11554</v>
      </c>
      <c r="Z418" s="81">
        <v>18085</v>
      </c>
      <c r="AA418" s="81">
        <v>3196</v>
      </c>
      <c r="AB418" s="81">
        <v>28862</v>
      </c>
      <c r="AC418" s="81">
        <v>0</v>
      </c>
      <c r="AD418" s="81">
        <v>7.9659048973915612</v>
      </c>
      <c r="AE418" s="82"/>
      <c r="AF418" s="81">
        <v>1176895.7924304332</v>
      </c>
      <c r="AG418" s="81">
        <v>1245978.7734786063</v>
      </c>
      <c r="AH418" s="81">
        <v>0</v>
      </c>
      <c r="AI418" s="81">
        <v>81754085.518308848</v>
      </c>
      <c r="AJ418" s="81">
        <v>47531124.301532686</v>
      </c>
      <c r="AK418" s="81">
        <v>0</v>
      </c>
      <c r="AL418" s="81">
        <v>0</v>
      </c>
      <c r="AM418" s="81">
        <v>3962321.3089296068</v>
      </c>
      <c r="AN418" s="81">
        <v>0</v>
      </c>
      <c r="AO418" s="81">
        <v>0</v>
      </c>
      <c r="AP418" s="82"/>
      <c r="AQ418" s="81">
        <v>139</v>
      </c>
      <c r="AR418" s="81">
        <v>282</v>
      </c>
      <c r="AS418" s="81">
        <v>0</v>
      </c>
      <c r="AT418" s="81">
        <v>0</v>
      </c>
      <c r="AU418" s="81">
        <v>0</v>
      </c>
      <c r="AV418" s="81">
        <v>0</v>
      </c>
      <c r="AW418" s="81" t="s">
        <v>564</v>
      </c>
      <c r="AX418" s="82"/>
      <c r="AY418" s="81">
        <v>831</v>
      </c>
      <c r="AZ418" s="81">
        <v>4055.6</v>
      </c>
      <c r="BA418" s="81">
        <v>0</v>
      </c>
      <c r="BB418" s="81">
        <v>0</v>
      </c>
      <c r="BC418" s="81">
        <v>0</v>
      </c>
      <c r="BD418" s="81">
        <v>0</v>
      </c>
      <c r="BE418" s="81" t="s">
        <v>564</v>
      </c>
      <c r="BF418" s="82"/>
      <c r="BG418" s="81">
        <v>0</v>
      </c>
      <c r="BH418" s="81">
        <v>0</v>
      </c>
      <c r="BI418" s="81">
        <v>0</v>
      </c>
      <c r="BJ418" s="81">
        <v>0</v>
      </c>
      <c r="BK418" s="81">
        <v>36.106000000000002</v>
      </c>
      <c r="BL418" s="81">
        <v>0</v>
      </c>
      <c r="BM418" s="82"/>
      <c r="BN418" s="81">
        <v>0</v>
      </c>
      <c r="BO418" s="81">
        <v>0</v>
      </c>
      <c r="BP418" s="81">
        <v>0</v>
      </c>
      <c r="BQ418" s="81">
        <v>0</v>
      </c>
      <c r="BR418" s="81">
        <v>4</v>
      </c>
      <c r="BS418" s="81">
        <v>0</v>
      </c>
      <c r="BT418"/>
      <c r="BU418" s="80">
        <v>36.106000000000002</v>
      </c>
      <c r="BV418" s="80">
        <v>0</v>
      </c>
      <c r="BW418" s="80">
        <v>0</v>
      </c>
      <c r="BX418" s="80">
        <v>0</v>
      </c>
      <c r="BY418" s="80">
        <v>0</v>
      </c>
      <c r="BZ418" s="80">
        <v>0</v>
      </c>
      <c r="CA418" s="80">
        <v>0</v>
      </c>
      <c r="CB418" s="80">
        <v>0</v>
      </c>
      <c r="CC418" s="80">
        <v>0</v>
      </c>
    </row>
    <row r="419" spans="1:81">
      <c r="A419" s="80" t="s">
        <v>2184</v>
      </c>
      <c r="B419" s="80">
        <v>267</v>
      </c>
      <c r="C419" s="80">
        <v>12</v>
      </c>
      <c r="D419" s="80">
        <v>16</v>
      </c>
      <c r="E419" s="80">
        <v>2015</v>
      </c>
      <c r="F419" s="80" t="s">
        <v>91</v>
      </c>
      <c r="G419" s="80" t="s">
        <v>2172</v>
      </c>
      <c r="H419" s="80" t="s">
        <v>2173</v>
      </c>
      <c r="I419" s="177"/>
      <c r="J419" s="81">
        <v>2.1042303587891142</v>
      </c>
      <c r="K419" s="81">
        <v>1.9662965606955394</v>
      </c>
      <c r="L419" s="81">
        <v>0</v>
      </c>
      <c r="M419" s="81">
        <v>78.721981081232542</v>
      </c>
      <c r="N419" s="81">
        <v>44.10419108368481</v>
      </c>
      <c r="O419" s="81">
        <v>31.010732762018769</v>
      </c>
      <c r="P419" s="81">
        <v>15.774403764715773</v>
      </c>
      <c r="Q419" s="81">
        <v>2.1138245188858131</v>
      </c>
      <c r="R419" s="81">
        <v>0</v>
      </c>
      <c r="S419" s="81">
        <v>7.5912922594628736</v>
      </c>
      <c r="T419" s="82"/>
      <c r="U419" s="81">
        <v>122439</v>
      </c>
      <c r="V419" s="81">
        <v>638</v>
      </c>
      <c r="W419" s="81">
        <v>0</v>
      </c>
      <c r="X419" s="81">
        <v>11779</v>
      </c>
      <c r="Y419" s="81">
        <v>11815</v>
      </c>
      <c r="Z419" s="81">
        <v>18017</v>
      </c>
      <c r="AA419" s="81">
        <v>3139</v>
      </c>
      <c r="AB419" s="81">
        <v>29093</v>
      </c>
      <c r="AC419" s="81">
        <v>0</v>
      </c>
      <c r="AD419" s="81">
        <v>7.5912922594628736</v>
      </c>
      <c r="AE419" s="82"/>
      <c r="AF419" s="81">
        <v>1588942.2783292038</v>
      </c>
      <c r="AG419" s="81">
        <v>1259291.150391957</v>
      </c>
      <c r="AH419" s="81">
        <v>0</v>
      </c>
      <c r="AI419" s="81">
        <v>79341560.906671435</v>
      </c>
      <c r="AJ419" s="81">
        <v>45753734.867899969</v>
      </c>
      <c r="AK419" s="81">
        <v>0</v>
      </c>
      <c r="AL419" s="81">
        <v>0</v>
      </c>
      <c r="AM419" s="81">
        <v>3987073.6094550332</v>
      </c>
      <c r="AN419" s="81">
        <v>0</v>
      </c>
      <c r="AO419" s="81">
        <v>0</v>
      </c>
      <c r="AP419" s="82"/>
      <c r="AQ419" s="81">
        <v>157</v>
      </c>
      <c r="AR419" s="81">
        <v>307</v>
      </c>
      <c r="AS419" s="81">
        <v>0</v>
      </c>
      <c r="AT419" s="81">
        <v>0</v>
      </c>
      <c r="AU419" s="81">
        <v>0</v>
      </c>
      <c r="AV419" s="81">
        <v>0</v>
      </c>
      <c r="AW419" s="81" t="s">
        <v>564</v>
      </c>
      <c r="AX419" s="82"/>
      <c r="AY419" s="81">
        <v>912.59</v>
      </c>
      <c r="AZ419" s="81">
        <v>4402.8</v>
      </c>
      <c r="BA419" s="81">
        <v>0</v>
      </c>
      <c r="BB419" s="81">
        <v>0</v>
      </c>
      <c r="BC419" s="81">
        <v>0</v>
      </c>
      <c r="BD419" s="81">
        <v>0</v>
      </c>
      <c r="BE419" s="81" t="s">
        <v>564</v>
      </c>
      <c r="BF419" s="82"/>
      <c r="BG419" s="81">
        <v>0</v>
      </c>
      <c r="BH419" s="81">
        <v>0</v>
      </c>
      <c r="BI419" s="81">
        <v>0</v>
      </c>
      <c r="BJ419" s="81">
        <v>0</v>
      </c>
      <c r="BK419" s="81">
        <v>40.72</v>
      </c>
      <c r="BL419" s="81">
        <v>0</v>
      </c>
      <c r="BM419" s="82"/>
      <c r="BN419" s="81">
        <v>0</v>
      </c>
      <c r="BO419" s="81">
        <v>0</v>
      </c>
      <c r="BP419" s="81">
        <v>0</v>
      </c>
      <c r="BQ419" s="81">
        <v>0</v>
      </c>
      <c r="BR419" s="81">
        <v>5</v>
      </c>
      <c r="BS419" s="81">
        <v>0</v>
      </c>
      <c r="BT419"/>
      <c r="BU419" s="80">
        <v>40.72</v>
      </c>
      <c r="BV419" s="80">
        <v>0</v>
      </c>
      <c r="BW419" s="80">
        <v>0</v>
      </c>
      <c r="BX419" s="80">
        <v>0</v>
      </c>
      <c r="BY419" s="80">
        <v>0</v>
      </c>
      <c r="BZ419" s="80">
        <v>0</v>
      </c>
      <c r="CA419" s="80">
        <v>0</v>
      </c>
      <c r="CB419" s="80">
        <v>0</v>
      </c>
      <c r="CC419" s="80">
        <v>0</v>
      </c>
    </row>
    <row r="420" spans="1:81">
      <c r="A420" s="80" t="s">
        <v>2185</v>
      </c>
      <c r="B420" s="80">
        <v>268</v>
      </c>
      <c r="C420" s="80">
        <v>13</v>
      </c>
      <c r="D420" s="80">
        <v>16</v>
      </c>
      <c r="E420" s="80">
        <v>2016</v>
      </c>
      <c r="F420" s="80" t="s">
        <v>92</v>
      </c>
      <c r="G420" s="80" t="s">
        <v>2172</v>
      </c>
      <c r="H420" s="80" t="s">
        <v>2173</v>
      </c>
      <c r="I420" s="177"/>
      <c r="J420" s="81">
        <v>2.4188353061729519</v>
      </c>
      <c r="K420" s="81">
        <v>1.875013937854964</v>
      </c>
      <c r="L420" s="81">
        <v>0</v>
      </c>
      <c r="M420" s="81">
        <v>81.589986506624314</v>
      </c>
      <c r="N420" s="81">
        <v>44.586778724677757</v>
      </c>
      <c r="O420" s="81">
        <v>31.475799971098027</v>
      </c>
      <c r="P420" s="81">
        <v>15.149494990401319</v>
      </c>
      <c r="Q420" s="81">
        <v>2.0616782609517728</v>
      </c>
      <c r="R420" s="81">
        <v>0</v>
      </c>
      <c r="S420" s="81">
        <v>6.4166425305324015</v>
      </c>
      <c r="T420" s="82"/>
      <c r="U420" s="81">
        <v>116290</v>
      </c>
      <c r="V420" s="81">
        <v>638</v>
      </c>
      <c r="W420" s="81">
        <v>0</v>
      </c>
      <c r="X420" s="81">
        <v>11779</v>
      </c>
      <c r="Y420" s="81">
        <v>11999</v>
      </c>
      <c r="Z420" s="81">
        <v>18512</v>
      </c>
      <c r="AA420" s="81">
        <v>3118</v>
      </c>
      <c r="AB420" s="81">
        <v>29189</v>
      </c>
      <c r="AC420" s="81">
        <v>0</v>
      </c>
      <c r="AD420" s="81">
        <v>6.4166425305324024</v>
      </c>
      <c r="AE420" s="82"/>
      <c r="AF420" s="81">
        <v>2008095.4143843199</v>
      </c>
      <c r="AG420" s="81">
        <v>1097840.2855301111</v>
      </c>
      <c r="AH420" s="81">
        <v>0</v>
      </c>
      <c r="AI420" s="81">
        <v>85171869.186558306</v>
      </c>
      <c r="AJ420" s="81">
        <v>49229594.075864978</v>
      </c>
      <c r="AK420" s="81">
        <v>0</v>
      </c>
      <c r="AL420" s="81">
        <v>0</v>
      </c>
      <c r="AM420" s="81">
        <v>4003337.7929663728</v>
      </c>
      <c r="AN420" s="81">
        <v>0</v>
      </c>
      <c r="AO420" s="81">
        <v>0</v>
      </c>
      <c r="AP420" s="82"/>
      <c r="AQ420" s="81">
        <v>175</v>
      </c>
      <c r="AR420" s="81">
        <v>314</v>
      </c>
      <c r="AS420" s="81">
        <v>0</v>
      </c>
      <c r="AT420" s="81">
        <v>0</v>
      </c>
      <c r="AU420" s="81">
        <v>0</v>
      </c>
      <c r="AV420" s="81">
        <v>0</v>
      </c>
      <c r="AW420" s="81" t="s">
        <v>564</v>
      </c>
      <c r="AX420" s="82"/>
      <c r="AY420" s="81">
        <v>1002.99</v>
      </c>
      <c r="AZ420" s="81">
        <v>4775.5</v>
      </c>
      <c r="BA420" s="81">
        <v>0</v>
      </c>
      <c r="BB420" s="81">
        <v>0</v>
      </c>
      <c r="BC420" s="81">
        <v>0</v>
      </c>
      <c r="BD420" s="81">
        <v>0</v>
      </c>
      <c r="BE420" s="81" t="s">
        <v>564</v>
      </c>
      <c r="BF420" s="82"/>
      <c r="BG420" s="81">
        <v>0</v>
      </c>
      <c r="BH420" s="81">
        <v>0</v>
      </c>
      <c r="BI420" s="81">
        <v>0</v>
      </c>
      <c r="BJ420" s="81">
        <v>0</v>
      </c>
      <c r="BK420" s="81">
        <v>40.505000000000003</v>
      </c>
      <c r="BL420" s="81">
        <v>0</v>
      </c>
      <c r="BM420" s="82"/>
      <c r="BN420" s="81">
        <v>0</v>
      </c>
      <c r="BO420" s="81">
        <v>0</v>
      </c>
      <c r="BP420" s="81">
        <v>0</v>
      </c>
      <c r="BQ420" s="81">
        <v>0</v>
      </c>
      <c r="BR420" s="81">
        <v>5</v>
      </c>
      <c r="BS420" s="81">
        <v>0</v>
      </c>
      <c r="BT420"/>
      <c r="BU420" s="80">
        <v>40.505000000000003</v>
      </c>
      <c r="BV420" s="80">
        <v>0</v>
      </c>
      <c r="BW420" s="80">
        <v>0</v>
      </c>
      <c r="BX420" s="80">
        <v>0</v>
      </c>
      <c r="BY420" s="80">
        <v>0</v>
      </c>
      <c r="BZ420" s="80">
        <v>0</v>
      </c>
      <c r="CA420" s="80">
        <v>0</v>
      </c>
      <c r="CB420" s="80">
        <v>0</v>
      </c>
      <c r="CC420" s="80">
        <v>0</v>
      </c>
    </row>
    <row r="421" spans="1:81">
      <c r="A421" s="80" t="s">
        <v>2186</v>
      </c>
      <c r="B421" s="80">
        <v>269</v>
      </c>
      <c r="C421" s="80">
        <v>14</v>
      </c>
      <c r="D421" s="80">
        <v>16</v>
      </c>
      <c r="E421" s="80">
        <v>2017</v>
      </c>
      <c r="F421" s="80" t="s">
        <v>71</v>
      </c>
      <c r="G421" s="80" t="s">
        <v>2172</v>
      </c>
      <c r="H421" s="80" t="s">
        <v>2173</v>
      </c>
      <c r="I421" s="177"/>
      <c r="J421" s="81">
        <v>2.2587299261296878</v>
      </c>
      <c r="K421" s="81">
        <v>2.0185070351552254</v>
      </c>
      <c r="L421" s="81">
        <v>0</v>
      </c>
      <c r="M421" s="81">
        <v>81.92660361407016</v>
      </c>
      <c r="N421" s="81">
        <v>46.692509428367877</v>
      </c>
      <c r="O421" s="81">
        <v>31.965718109486883</v>
      </c>
      <c r="P421" s="81">
        <v>15.217678433956532</v>
      </c>
      <c r="Q421" s="81">
        <v>1.9979991737910001</v>
      </c>
      <c r="R421" s="81">
        <v>0</v>
      </c>
      <c r="S421" s="81">
        <v>8.2738280202786552</v>
      </c>
      <c r="T421" s="82"/>
      <c r="U421" s="81">
        <v>119524</v>
      </c>
      <c r="V421" s="81">
        <v>638</v>
      </c>
      <c r="W421" s="81">
        <v>0</v>
      </c>
      <c r="X421" s="81">
        <v>11779</v>
      </c>
      <c r="Y421" s="81">
        <v>12218</v>
      </c>
      <c r="Z421" s="81">
        <v>19112</v>
      </c>
      <c r="AA421" s="81">
        <v>3152</v>
      </c>
      <c r="AB421" s="81">
        <v>29253</v>
      </c>
      <c r="AC421" s="81">
        <v>0</v>
      </c>
      <c r="AD421" s="81">
        <v>8.2738280202786552</v>
      </c>
      <c r="AE421" s="82"/>
      <c r="AF421" s="81">
        <v>1779004.821934876</v>
      </c>
      <c r="AG421" s="81">
        <v>1187619.0435996689</v>
      </c>
      <c r="AH421" s="81">
        <v>0</v>
      </c>
      <c r="AI421" s="81">
        <v>87336537.651353732</v>
      </c>
      <c r="AJ421" s="81">
        <v>51214903.718195736</v>
      </c>
      <c r="AK421" s="81">
        <v>0</v>
      </c>
      <c r="AL421" s="81">
        <v>0</v>
      </c>
      <c r="AM421" s="81">
        <v>4018393.4042778281</v>
      </c>
      <c r="AN421" s="81">
        <v>0</v>
      </c>
      <c r="AO421" s="81">
        <v>0</v>
      </c>
      <c r="AP421" s="82"/>
      <c r="AQ421" s="81">
        <v>181</v>
      </c>
      <c r="AR421" s="81">
        <v>321</v>
      </c>
      <c r="AS421" s="81">
        <v>0</v>
      </c>
      <c r="AT421" s="81">
        <v>0</v>
      </c>
      <c r="AU421" s="81">
        <v>0</v>
      </c>
      <c r="AV421" s="81">
        <v>0</v>
      </c>
      <c r="AW421" s="81" t="s">
        <v>564</v>
      </c>
      <c r="AX421" s="82"/>
      <c r="AY421" s="81">
        <v>1043.3900000000001</v>
      </c>
      <c r="AZ421" s="81">
        <v>4889.7999999999956</v>
      </c>
      <c r="BA421" s="81">
        <v>0</v>
      </c>
      <c r="BB421" s="81">
        <v>0</v>
      </c>
      <c r="BC421" s="81">
        <v>0</v>
      </c>
      <c r="BD421" s="81">
        <v>0</v>
      </c>
      <c r="BE421" s="81" t="s">
        <v>564</v>
      </c>
      <c r="BF421" s="82"/>
      <c r="BG421" s="81">
        <v>0</v>
      </c>
      <c r="BH421" s="81">
        <v>0</v>
      </c>
      <c r="BI421" s="81">
        <v>0</v>
      </c>
      <c r="BJ421" s="81">
        <v>0</v>
      </c>
      <c r="BK421" s="81">
        <v>36.445</v>
      </c>
      <c r="BL421" s="81">
        <v>0</v>
      </c>
      <c r="BM421" s="82"/>
      <c r="BN421" s="81">
        <v>0</v>
      </c>
      <c r="BO421" s="81">
        <v>0</v>
      </c>
      <c r="BP421" s="81">
        <v>0</v>
      </c>
      <c r="BQ421" s="81">
        <v>0</v>
      </c>
      <c r="BR421" s="81">
        <v>5</v>
      </c>
      <c r="BS421" s="81">
        <v>0</v>
      </c>
      <c r="BT421"/>
      <c r="BU421" s="80">
        <v>36.445</v>
      </c>
      <c r="BV421" s="80">
        <v>0</v>
      </c>
      <c r="BW421" s="80">
        <v>0</v>
      </c>
      <c r="BX421" s="80">
        <v>0</v>
      </c>
      <c r="BY421" s="80">
        <v>0</v>
      </c>
      <c r="BZ421" s="80">
        <v>0</v>
      </c>
      <c r="CA421" s="80">
        <v>0</v>
      </c>
      <c r="CB421" s="80">
        <v>0</v>
      </c>
      <c r="CC421" s="80">
        <v>0</v>
      </c>
    </row>
    <row r="422" spans="1:81">
      <c r="A422" s="80" t="s">
        <v>2187</v>
      </c>
      <c r="B422" s="80">
        <v>270</v>
      </c>
      <c r="C422" s="80">
        <v>15</v>
      </c>
      <c r="D422" s="80">
        <v>16</v>
      </c>
      <c r="E422" s="80">
        <v>2018</v>
      </c>
      <c r="F422" s="80" t="s">
        <v>93</v>
      </c>
      <c r="G422" s="80" t="s">
        <v>2172</v>
      </c>
      <c r="H422" s="80" t="s">
        <v>2173</v>
      </c>
      <c r="I422" s="177"/>
      <c r="J422" s="81">
        <v>4.2861399443406203</v>
      </c>
      <c r="K422" s="81">
        <v>1.925807221898876</v>
      </c>
      <c r="L422" s="81">
        <v>0</v>
      </c>
      <c r="M422" s="81">
        <v>94.790540609257221</v>
      </c>
      <c r="N422" s="81">
        <v>42.067387046922768</v>
      </c>
      <c r="O422" s="81">
        <v>31.156729347091801</v>
      </c>
      <c r="P422" s="81">
        <v>15.257393457540081</v>
      </c>
      <c r="Q422" s="81">
        <v>1.8441551904166023</v>
      </c>
      <c r="R422" s="81">
        <v>0</v>
      </c>
      <c r="S422" s="81">
        <v>8.3354786458694026</v>
      </c>
      <c r="T422" s="82"/>
      <c r="U422" s="81">
        <v>233782</v>
      </c>
      <c r="V422" s="81">
        <v>638</v>
      </c>
      <c r="W422" s="81">
        <v>0</v>
      </c>
      <c r="X422" s="81">
        <v>11779</v>
      </c>
      <c r="Y422" s="81">
        <v>12261</v>
      </c>
      <c r="Z422" s="81">
        <v>18985</v>
      </c>
      <c r="AA422" s="81">
        <v>3192</v>
      </c>
      <c r="AB422" s="81">
        <v>29097</v>
      </c>
      <c r="AC422" s="81">
        <v>0</v>
      </c>
      <c r="AD422" s="81">
        <v>8.3354786458694026</v>
      </c>
      <c r="AE422" s="82"/>
      <c r="AF422" s="81">
        <v>2744472.450364776</v>
      </c>
      <c r="AG422" s="81">
        <v>1063461.0800017719</v>
      </c>
      <c r="AH422" s="81">
        <v>0</v>
      </c>
      <c r="AI422" s="81">
        <v>102417337.3845824</v>
      </c>
      <c r="AJ422" s="81">
        <v>45361407.440306023</v>
      </c>
      <c r="AK422" s="81">
        <v>0</v>
      </c>
      <c r="AL422" s="81">
        <v>0</v>
      </c>
      <c r="AM422" s="81">
        <v>4005234.3683768469</v>
      </c>
      <c r="AN422" s="81">
        <v>0</v>
      </c>
      <c r="AO422" s="81">
        <v>0</v>
      </c>
      <c r="AP422" s="82"/>
      <c r="AQ422" s="81">
        <v>187</v>
      </c>
      <c r="AR422" s="81">
        <v>326</v>
      </c>
      <c r="AS422" s="81">
        <v>0</v>
      </c>
      <c r="AT422" s="81">
        <v>0</v>
      </c>
      <c r="AU422" s="81">
        <v>0</v>
      </c>
      <c r="AV422" s="81">
        <v>0</v>
      </c>
      <c r="AW422" s="81" t="s">
        <v>564</v>
      </c>
      <c r="AX422" s="82"/>
      <c r="AY422" s="81">
        <v>1097.0899999999999</v>
      </c>
      <c r="AZ422" s="81">
        <v>4953</v>
      </c>
      <c r="BA422" s="81">
        <v>0</v>
      </c>
      <c r="BB422" s="81">
        <v>0</v>
      </c>
      <c r="BC422" s="81">
        <v>0</v>
      </c>
      <c r="BD422" s="81">
        <v>0</v>
      </c>
      <c r="BE422" s="81" t="s">
        <v>564</v>
      </c>
      <c r="BF422" s="82"/>
      <c r="BG422" s="81">
        <v>0</v>
      </c>
      <c r="BH422" s="81">
        <v>0</v>
      </c>
      <c r="BI422" s="81">
        <v>0</v>
      </c>
      <c r="BJ422" s="81">
        <v>0</v>
      </c>
      <c r="BK422" s="81">
        <v>40.244</v>
      </c>
      <c r="BL422" s="81">
        <v>0</v>
      </c>
      <c r="BM422" s="82"/>
      <c r="BN422" s="81">
        <v>0</v>
      </c>
      <c r="BO422" s="81">
        <v>0</v>
      </c>
      <c r="BP422" s="81">
        <v>0</v>
      </c>
      <c r="BQ422" s="81">
        <v>0</v>
      </c>
      <c r="BR422" s="81">
        <v>5</v>
      </c>
      <c r="BS422" s="81">
        <v>0</v>
      </c>
      <c r="BT422"/>
      <c r="BU422" s="80">
        <v>40.244</v>
      </c>
      <c r="BV422" s="80">
        <v>0</v>
      </c>
      <c r="BW422" s="80">
        <v>0</v>
      </c>
      <c r="BX422" s="80">
        <v>0</v>
      </c>
      <c r="BY422" s="80">
        <v>0</v>
      </c>
      <c r="BZ422" s="80">
        <v>0</v>
      </c>
      <c r="CA422" s="80">
        <v>0</v>
      </c>
      <c r="CB422" s="80">
        <v>0</v>
      </c>
      <c r="CC422" s="80">
        <v>0</v>
      </c>
    </row>
    <row r="423" spans="1:81">
      <c r="A423" s="80" t="s">
        <v>2188</v>
      </c>
      <c r="B423" s="80">
        <v>271</v>
      </c>
      <c r="C423" s="80">
        <v>16</v>
      </c>
      <c r="D423" s="80">
        <v>16</v>
      </c>
      <c r="E423" s="80">
        <v>2019</v>
      </c>
      <c r="F423" s="80" t="s">
        <v>73</v>
      </c>
      <c r="G423" s="80" t="s">
        <v>2172</v>
      </c>
      <c r="H423" s="80" t="s">
        <v>2173</v>
      </c>
      <c r="I423" s="177"/>
      <c r="J423" s="81">
        <v>2.5521125064629957</v>
      </c>
      <c r="K423" s="81">
        <v>1.8019347699854884</v>
      </c>
      <c r="L423" s="81">
        <v>0</v>
      </c>
      <c r="M423" s="81">
        <v>78.013814553611866</v>
      </c>
      <c r="N423" s="81">
        <v>41.378134979365569</v>
      </c>
      <c r="O423" s="81">
        <v>29.995119279890368</v>
      </c>
      <c r="P423" s="81">
        <v>15.367631819625636</v>
      </c>
      <c r="Q423" s="81">
        <v>1.7841245341899281</v>
      </c>
      <c r="R423" s="81">
        <v>0</v>
      </c>
      <c r="S423" s="81">
        <v>9.228305177653592</v>
      </c>
      <c r="T423" s="82"/>
      <c r="U423" s="81">
        <v>139905</v>
      </c>
      <c r="V423" s="81">
        <v>638</v>
      </c>
      <c r="W423" s="81">
        <v>0</v>
      </c>
      <c r="X423" s="81">
        <v>11779</v>
      </c>
      <c r="Y423" s="81">
        <v>12283</v>
      </c>
      <c r="Z423" s="81">
        <v>18779</v>
      </c>
      <c r="AA423" s="81">
        <v>3191</v>
      </c>
      <c r="AB423" s="81">
        <v>28912</v>
      </c>
      <c r="AC423" s="81">
        <v>0</v>
      </c>
      <c r="AD423" s="81">
        <v>9.228305177653592</v>
      </c>
      <c r="AE423" s="82"/>
      <c r="AF423" s="81">
        <v>2080331.5501227749</v>
      </c>
      <c r="AG423" s="81">
        <v>1033820.940769344</v>
      </c>
      <c r="AH423" s="81">
        <v>0</v>
      </c>
      <c r="AI423" s="81">
        <v>80868446.546281293</v>
      </c>
      <c r="AJ423" s="81">
        <v>43874565.378513142</v>
      </c>
      <c r="AK423" s="81">
        <v>0</v>
      </c>
      <c r="AL423" s="81">
        <v>0</v>
      </c>
      <c r="AM423" s="81">
        <v>3937596.7505805288</v>
      </c>
      <c r="AN423" s="81">
        <v>0</v>
      </c>
      <c r="AO423" s="81">
        <v>0</v>
      </c>
      <c r="AP423" s="82"/>
      <c r="AQ423" s="81">
        <v>202</v>
      </c>
      <c r="AR423" s="81">
        <v>328</v>
      </c>
      <c r="AS423" s="81">
        <v>0</v>
      </c>
      <c r="AT423" s="81">
        <v>0</v>
      </c>
      <c r="AU423" s="81">
        <v>0</v>
      </c>
      <c r="AV423" s="81">
        <v>0</v>
      </c>
      <c r="AW423" s="81" t="s">
        <v>564</v>
      </c>
      <c r="AX423" s="82"/>
      <c r="AY423" s="81">
        <v>1180.49</v>
      </c>
      <c r="AZ423" s="81">
        <v>4997.2999999999993</v>
      </c>
      <c r="BA423" s="81">
        <v>0</v>
      </c>
      <c r="BB423" s="81">
        <v>0</v>
      </c>
      <c r="BC423" s="81">
        <v>0</v>
      </c>
      <c r="BD423" s="81">
        <v>0</v>
      </c>
      <c r="BE423" s="81" t="s">
        <v>564</v>
      </c>
      <c r="BF423" s="82"/>
      <c r="BG423" s="81">
        <v>0</v>
      </c>
      <c r="BH423" s="81">
        <v>0</v>
      </c>
      <c r="BI423" s="81">
        <v>0</v>
      </c>
      <c r="BJ423" s="81">
        <v>0</v>
      </c>
      <c r="BK423" s="81">
        <v>37.761000000000003</v>
      </c>
      <c r="BL423" s="81">
        <v>0</v>
      </c>
      <c r="BM423" s="82"/>
      <c r="BN423" s="81">
        <v>0</v>
      </c>
      <c r="BO423" s="81">
        <v>0</v>
      </c>
      <c r="BP423" s="81">
        <v>0</v>
      </c>
      <c r="BQ423" s="81">
        <v>0</v>
      </c>
      <c r="BR423" s="81">
        <v>5</v>
      </c>
      <c r="BS423" s="81">
        <v>0</v>
      </c>
      <c r="BT423"/>
      <c r="BU423" s="80">
        <v>37.761000000000003</v>
      </c>
      <c r="BV423" s="80">
        <v>0</v>
      </c>
      <c r="BW423" s="80">
        <v>0</v>
      </c>
      <c r="BX423" s="80">
        <v>0</v>
      </c>
      <c r="BY423" s="80">
        <v>0</v>
      </c>
      <c r="BZ423" s="80">
        <v>0</v>
      </c>
      <c r="CA423" s="80">
        <v>0</v>
      </c>
      <c r="CB423" s="80">
        <v>0</v>
      </c>
      <c r="CC423" s="80">
        <v>0</v>
      </c>
    </row>
    <row r="424" spans="1:81">
      <c r="A424" s="80" t="s">
        <v>2189</v>
      </c>
      <c r="B424" s="80">
        <v>272</v>
      </c>
      <c r="C424" s="80">
        <v>17</v>
      </c>
      <c r="D424" s="80">
        <v>16</v>
      </c>
      <c r="E424" s="80">
        <v>2020</v>
      </c>
      <c r="F424" s="80" t="s">
        <v>218</v>
      </c>
      <c r="G424" s="80" t="s">
        <v>2172</v>
      </c>
      <c r="H424" s="80" t="s">
        <v>2173</v>
      </c>
      <c r="I424" s="177"/>
      <c r="J424" s="81">
        <v>1.5750835655876581</v>
      </c>
      <c r="K424" s="81">
        <v>1.933403996481406</v>
      </c>
      <c r="L424" s="81">
        <v>0</v>
      </c>
      <c r="M424" s="81">
        <v>66.281469160656741</v>
      </c>
      <c r="N424" s="81">
        <v>38.981698725604687</v>
      </c>
      <c r="O424" s="81">
        <v>26.502478831028469</v>
      </c>
      <c r="P424" s="81">
        <v>14.623101303922704</v>
      </c>
      <c r="Q424" s="81">
        <v>1.7010874848559137</v>
      </c>
      <c r="R424" s="81">
        <v>0</v>
      </c>
      <c r="S424" s="81">
        <v>7.8900017899162123</v>
      </c>
      <c r="T424" s="82"/>
      <c r="U424" s="81">
        <v>100898</v>
      </c>
      <c r="V424" s="81">
        <v>808</v>
      </c>
      <c r="W424" s="81">
        <v>0</v>
      </c>
      <c r="X424" s="81">
        <v>12950</v>
      </c>
      <c r="Y424" s="81">
        <v>12411</v>
      </c>
      <c r="Z424" s="81">
        <v>18938</v>
      </c>
      <c r="AA424" s="81">
        <v>3299</v>
      </c>
      <c r="AB424" s="81">
        <v>28850</v>
      </c>
      <c r="AC424" s="81">
        <v>0</v>
      </c>
      <c r="AD424" s="81">
        <v>7.8900017899162123</v>
      </c>
      <c r="AE424" s="82"/>
      <c r="AF424" s="81">
        <v>1343743.833999817</v>
      </c>
      <c r="AG424" s="81">
        <v>1106400.3397061641</v>
      </c>
      <c r="AH424" s="81">
        <v>0</v>
      </c>
      <c r="AI424" s="81">
        <v>74444362.56689699</v>
      </c>
      <c r="AJ424" s="81">
        <v>46308605.872853115</v>
      </c>
      <c r="AK424" s="81"/>
      <c r="AL424" s="81"/>
      <c r="AM424" s="81">
        <v>3765245.5301853125</v>
      </c>
      <c r="AN424" s="81"/>
      <c r="AO424" s="81"/>
      <c r="AP424" s="82"/>
      <c r="AQ424" s="81">
        <v>222</v>
      </c>
      <c r="AR424" s="81">
        <v>328</v>
      </c>
      <c r="AS424" s="81">
        <v>0</v>
      </c>
      <c r="AT424" s="81">
        <v>0</v>
      </c>
      <c r="AU424" s="81">
        <v>0</v>
      </c>
      <c r="AV424" s="81">
        <v>0</v>
      </c>
      <c r="AW424" s="81">
        <v>0</v>
      </c>
      <c r="AX424" s="82"/>
      <c r="AY424" s="81">
        <v>1293.9900000000009</v>
      </c>
      <c r="AZ424" s="81">
        <v>4997.3000000000011</v>
      </c>
      <c r="BA424" s="81">
        <v>0</v>
      </c>
      <c r="BB424" s="81">
        <v>0</v>
      </c>
      <c r="BC424" s="81">
        <v>0</v>
      </c>
      <c r="BD424" s="81">
        <v>0</v>
      </c>
      <c r="BE424" s="81">
        <v>0</v>
      </c>
      <c r="BF424" s="82"/>
      <c r="BG424" s="81">
        <v>0</v>
      </c>
      <c r="BH424" s="81">
        <v>0</v>
      </c>
      <c r="BI424" s="81">
        <v>0</v>
      </c>
      <c r="BJ424" s="81">
        <v>0</v>
      </c>
      <c r="BK424" s="81">
        <v>36.881999999999998</v>
      </c>
      <c r="BL424" s="81">
        <v>0</v>
      </c>
      <c r="BM424" s="82"/>
      <c r="BN424" s="81">
        <v>0</v>
      </c>
      <c r="BO424" s="81">
        <v>0</v>
      </c>
      <c r="BP424" s="81">
        <v>0</v>
      </c>
      <c r="BQ424" s="81">
        <v>0</v>
      </c>
      <c r="BR424" s="81">
        <v>5</v>
      </c>
      <c r="BS424" s="81">
        <v>0</v>
      </c>
      <c r="BT424"/>
      <c r="BU424" s="80">
        <v>36.881999999999998</v>
      </c>
      <c r="BV424" s="80">
        <v>0</v>
      </c>
      <c r="BW424" s="80">
        <v>0</v>
      </c>
      <c r="BX424" s="80">
        <v>0</v>
      </c>
      <c r="BY424" s="80">
        <v>0</v>
      </c>
      <c r="BZ424" s="80">
        <v>0</v>
      </c>
      <c r="CA424" s="80">
        <v>0</v>
      </c>
      <c r="CB424" s="80">
        <v>0</v>
      </c>
      <c r="CC424" s="80">
        <v>0</v>
      </c>
    </row>
    <row r="425" spans="1:81">
      <c r="A425" s="80" t="s">
        <v>2190</v>
      </c>
      <c r="B425" s="80">
        <v>272</v>
      </c>
      <c r="C425" s="80">
        <v>18</v>
      </c>
      <c r="D425" s="80">
        <v>16</v>
      </c>
      <c r="E425" s="80">
        <v>2021</v>
      </c>
      <c r="F425" s="80" t="s">
        <v>75</v>
      </c>
      <c r="G425" s="174" t="s">
        <v>2172</v>
      </c>
      <c r="H425" s="80" t="s">
        <v>2173</v>
      </c>
      <c r="I425" s="177"/>
      <c r="J425" s="81">
        <v>1.5280481208171142</v>
      </c>
      <c r="K425" s="81">
        <v>2.0474192464733667</v>
      </c>
      <c r="L425" s="81">
        <v>0</v>
      </c>
      <c r="M425" s="81">
        <v>71.351860115772354</v>
      </c>
      <c r="N425" s="81">
        <v>39.218859790646746</v>
      </c>
      <c r="O425" s="81">
        <v>25.939571170767277</v>
      </c>
      <c r="P425" s="81">
        <v>14.944919805934662</v>
      </c>
      <c r="Q425" s="81">
        <v>1.7314072630505224</v>
      </c>
      <c r="R425" s="81">
        <v>0</v>
      </c>
      <c r="S425" s="81">
        <v>7.1328725602100231</v>
      </c>
      <c r="T425" s="82"/>
      <c r="U425" s="81">
        <v>103680</v>
      </c>
      <c r="V425" s="81">
        <v>808</v>
      </c>
      <c r="W425" s="81">
        <v>0</v>
      </c>
      <c r="X425" s="81">
        <v>12950</v>
      </c>
      <c r="Y425" s="81">
        <v>12629</v>
      </c>
      <c r="Z425" s="81">
        <v>19086</v>
      </c>
      <c r="AA425" s="81">
        <v>3288</v>
      </c>
      <c r="AB425" s="81">
        <v>29016</v>
      </c>
      <c r="AC425" s="81">
        <v>0</v>
      </c>
      <c r="AD425" s="81">
        <v>7.1328725602100231</v>
      </c>
      <c r="AE425" s="82"/>
      <c r="AF425" s="81">
        <v>1291124.8328672051</v>
      </c>
      <c r="AG425" s="81">
        <v>1185682.7328270238</v>
      </c>
      <c r="AH425" s="81">
        <v>0</v>
      </c>
      <c r="AI425" s="81">
        <v>81569725.751374185</v>
      </c>
      <c r="AJ425" s="81">
        <v>46735384.464308396</v>
      </c>
      <c r="AK425" s="81">
        <v>0</v>
      </c>
      <c r="AL425" s="81">
        <v>0</v>
      </c>
      <c r="AM425" s="81">
        <v>3808752.9686312098</v>
      </c>
      <c r="AN425" s="81">
        <v>0</v>
      </c>
      <c r="AO425" s="81">
        <v>0</v>
      </c>
      <c r="AP425" s="82"/>
      <c r="AQ425" s="81">
        <v>237</v>
      </c>
      <c r="AR425" s="81">
        <v>328</v>
      </c>
      <c r="AS425" s="81">
        <v>0</v>
      </c>
      <c r="AT425" s="81">
        <v>0</v>
      </c>
      <c r="AU425" s="81">
        <v>0</v>
      </c>
      <c r="AV425" s="81">
        <v>0</v>
      </c>
      <c r="AW425" s="81"/>
      <c r="AX425" s="82"/>
      <c r="AY425" s="81">
        <v>1370.0900000000011</v>
      </c>
      <c r="AZ425" s="81">
        <v>4997.3000000000011</v>
      </c>
      <c r="BA425" s="81">
        <v>0</v>
      </c>
      <c r="BB425" s="81">
        <v>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2191</v>
      </c>
      <c r="B426" s="80">
        <v>272</v>
      </c>
      <c r="C426" s="80">
        <v>19</v>
      </c>
      <c r="D426" s="80">
        <v>16</v>
      </c>
      <c r="E426" s="80">
        <v>2022</v>
      </c>
      <c r="F426" s="80" t="s">
        <v>568</v>
      </c>
      <c r="G426" s="174" t="s">
        <v>2172</v>
      </c>
      <c r="H426" s="80" t="s">
        <v>2173</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255</v>
      </c>
      <c r="AR426" s="81">
        <v>328</v>
      </c>
      <c r="AS426" s="81">
        <v>0</v>
      </c>
      <c r="AT426" s="81">
        <v>0</v>
      </c>
      <c r="AU426" s="81">
        <v>0</v>
      </c>
      <c r="AV426" s="81">
        <v>0</v>
      </c>
      <c r="AW426" s="81"/>
      <c r="AX426" s="82"/>
      <c r="AY426" s="81">
        <v>1465.690000000001</v>
      </c>
      <c r="AZ426" s="81">
        <v>4997.3000000000011</v>
      </c>
      <c r="BA426" s="81">
        <v>0</v>
      </c>
      <c r="BB426" s="81">
        <v>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2192</v>
      </c>
      <c r="B427" s="80">
        <v>188</v>
      </c>
      <c r="C427" s="80">
        <v>1</v>
      </c>
      <c r="D427" s="80">
        <v>12</v>
      </c>
      <c r="E427" s="80">
        <v>1990</v>
      </c>
      <c r="F427" s="80" t="s">
        <v>562</v>
      </c>
      <c r="G427" s="80" t="s">
        <v>2193</v>
      </c>
      <c r="H427" s="80" t="s">
        <v>2194</v>
      </c>
      <c r="I427" s="177"/>
      <c r="J427" s="81">
        <v>26.27325053394279</v>
      </c>
      <c r="K427" s="81">
        <v>4.7390022844779054</v>
      </c>
      <c r="L427" s="81">
        <v>24.038797290095943</v>
      </c>
      <c r="M427" s="81">
        <v>40.078323085843216</v>
      </c>
      <c r="N427" s="81">
        <v>36.654483915906809</v>
      </c>
      <c r="O427" s="81">
        <v>30.001578335243263</v>
      </c>
      <c r="P427" s="81">
        <v>39.858145951420148</v>
      </c>
      <c r="Q427" s="81">
        <v>2.4019186477151995</v>
      </c>
      <c r="R427" s="81">
        <v>5.6198492196889696</v>
      </c>
      <c r="S427" s="81">
        <v>2.7376491850965992</v>
      </c>
      <c r="T427" s="82"/>
      <c r="U427" s="81">
        <v>3127623</v>
      </c>
      <c r="V427" s="81">
        <v>1691</v>
      </c>
      <c r="W427" s="81">
        <v>237</v>
      </c>
      <c r="X427" s="81">
        <v>13967</v>
      </c>
      <c r="Y427" s="81">
        <v>11665</v>
      </c>
      <c r="Z427" s="81">
        <v>12340</v>
      </c>
      <c r="AA427" s="81">
        <v>9678</v>
      </c>
      <c r="AB427" s="81">
        <v>38999</v>
      </c>
      <c r="AC427" s="81">
        <v>973368</v>
      </c>
      <c r="AD427" s="81">
        <v>2.7376491850965992</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2195</v>
      </c>
      <c r="B428" s="80">
        <v>189</v>
      </c>
      <c r="C428" s="80">
        <v>2</v>
      </c>
      <c r="D428" s="80">
        <v>12</v>
      </c>
      <c r="E428" s="80">
        <v>2005</v>
      </c>
      <c r="F428" s="80" t="s">
        <v>565</v>
      </c>
      <c r="G428" s="80" t="s">
        <v>2193</v>
      </c>
      <c r="H428" s="80" t="s">
        <v>2194</v>
      </c>
      <c r="I428" s="177"/>
      <c r="J428" s="81">
        <v>17.406239851670019</v>
      </c>
      <c r="K428" s="81">
        <v>3.4668058381015543</v>
      </c>
      <c r="L428" s="81">
        <v>19.934698506472813</v>
      </c>
      <c r="M428" s="81">
        <v>61.285076093666241</v>
      </c>
      <c r="N428" s="81">
        <v>47.131557092922492</v>
      </c>
      <c r="O428" s="81">
        <v>40.96720724907545</v>
      </c>
      <c r="P428" s="81">
        <v>41.763050434224205</v>
      </c>
      <c r="Q428" s="81">
        <v>2.1955190446316113</v>
      </c>
      <c r="R428" s="81">
        <v>15.629457855610916</v>
      </c>
      <c r="S428" s="81">
        <v>2.6600924814850511</v>
      </c>
      <c r="T428" s="82"/>
      <c r="U428" s="81">
        <v>2330051</v>
      </c>
      <c r="V428" s="81">
        <v>1484</v>
      </c>
      <c r="W428" s="81">
        <v>174</v>
      </c>
      <c r="X428" s="81">
        <v>11446</v>
      </c>
      <c r="Y428" s="81">
        <v>13444</v>
      </c>
      <c r="Z428" s="81">
        <v>19499</v>
      </c>
      <c r="AA428" s="81">
        <v>8305</v>
      </c>
      <c r="AB428" s="81">
        <v>37266</v>
      </c>
      <c r="AC428" s="81">
        <v>2763746</v>
      </c>
      <c r="AD428" s="81">
        <v>2.6600924814850511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2196</v>
      </c>
      <c r="B429" s="80">
        <v>190</v>
      </c>
      <c r="C429" s="80">
        <v>3</v>
      </c>
      <c r="D429" s="80">
        <v>12</v>
      </c>
      <c r="E429" s="80">
        <v>2006</v>
      </c>
      <c r="F429" s="80" t="s">
        <v>566</v>
      </c>
      <c r="G429" s="80" t="s">
        <v>2193</v>
      </c>
      <c r="H429" s="80" t="s">
        <v>2194</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2197</v>
      </c>
      <c r="B430" s="80">
        <v>191</v>
      </c>
      <c r="C430" s="80">
        <v>4</v>
      </c>
      <c r="D430" s="80">
        <v>12</v>
      </c>
      <c r="E430" s="80">
        <v>2007</v>
      </c>
      <c r="F430" s="80" t="s">
        <v>567</v>
      </c>
      <c r="G430" s="80" t="s">
        <v>2193</v>
      </c>
      <c r="H430" s="80" t="s">
        <v>2194</v>
      </c>
      <c r="I430" s="177"/>
      <c r="J430" s="81">
        <v>15.043081176353834</v>
      </c>
      <c r="K430" s="81">
        <v>3.1172116269974288</v>
      </c>
      <c r="L430" s="81">
        <v>19.555001325444035</v>
      </c>
      <c r="M430" s="81">
        <v>56.38741427253742</v>
      </c>
      <c r="N430" s="81">
        <v>48.777012256262346</v>
      </c>
      <c r="O430" s="81">
        <v>39.331736005898939</v>
      </c>
      <c r="P430" s="81">
        <v>41.735436027099368</v>
      </c>
      <c r="Q430" s="81">
        <v>2.2667944267677402</v>
      </c>
      <c r="R430" s="81">
        <v>18.368000202664316</v>
      </c>
      <c r="S430" s="81">
        <v>2.7842997788167825</v>
      </c>
      <c r="T430" s="82"/>
      <c r="U430" s="81">
        <v>2371798</v>
      </c>
      <c r="V430" s="81">
        <v>1316</v>
      </c>
      <c r="W430" s="81">
        <v>191</v>
      </c>
      <c r="X430" s="81">
        <v>12655</v>
      </c>
      <c r="Y430" s="81">
        <v>13547</v>
      </c>
      <c r="Z430" s="81">
        <v>19461</v>
      </c>
      <c r="AA430" s="81">
        <v>8173</v>
      </c>
      <c r="AB430" s="81">
        <v>36441</v>
      </c>
      <c r="AC430" s="81">
        <v>3341194</v>
      </c>
      <c r="AD430" s="81">
        <v>2.7842997788167825</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2198</v>
      </c>
      <c r="B431" s="80">
        <v>192</v>
      </c>
      <c r="C431" s="80">
        <v>5</v>
      </c>
      <c r="D431" s="80">
        <v>12</v>
      </c>
      <c r="E431" s="80">
        <v>2008</v>
      </c>
      <c r="F431" s="80" t="s">
        <v>84</v>
      </c>
      <c r="G431" s="80" t="s">
        <v>2193</v>
      </c>
      <c r="H431" s="80" t="s">
        <v>2194</v>
      </c>
      <c r="I431" s="177"/>
      <c r="J431" s="81">
        <v>12.691454374182152</v>
      </c>
      <c r="K431" s="81">
        <v>2.3198827372933053</v>
      </c>
      <c r="L431" s="81">
        <v>15.951425331622543</v>
      </c>
      <c r="M431" s="81">
        <v>61.83387111335869</v>
      </c>
      <c r="N431" s="81">
        <v>50.748404327250412</v>
      </c>
      <c r="O431" s="81">
        <v>38.134747011077394</v>
      </c>
      <c r="P431" s="81">
        <v>40.677937324388715</v>
      </c>
      <c r="Q431" s="81">
        <v>2.2076882752393283</v>
      </c>
      <c r="R431" s="81">
        <v>15.883544428671195</v>
      </c>
      <c r="S431" s="81">
        <v>2.5874232313928704</v>
      </c>
      <c r="T431" s="82"/>
      <c r="U431" s="81">
        <v>2073837</v>
      </c>
      <c r="V431" s="81">
        <v>1316</v>
      </c>
      <c r="W431" s="81">
        <v>191</v>
      </c>
      <c r="X431" s="81">
        <v>12655</v>
      </c>
      <c r="Y431" s="81">
        <v>13652</v>
      </c>
      <c r="Z431" s="81">
        <v>19531</v>
      </c>
      <c r="AA431" s="81">
        <v>7975</v>
      </c>
      <c r="AB431" s="81">
        <v>36074</v>
      </c>
      <c r="AC431" s="81">
        <v>3000183</v>
      </c>
      <c r="AD431" s="81">
        <v>2.5874232313928704</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2199</v>
      </c>
      <c r="B432" s="80">
        <v>193</v>
      </c>
      <c r="C432" s="80">
        <v>6</v>
      </c>
      <c r="D432" s="80">
        <v>12</v>
      </c>
      <c r="E432" s="80">
        <v>2009</v>
      </c>
      <c r="F432" s="80" t="s">
        <v>85</v>
      </c>
      <c r="G432" s="80" t="s">
        <v>2193</v>
      </c>
      <c r="H432" s="80" t="s">
        <v>2194</v>
      </c>
      <c r="I432" s="177"/>
      <c r="J432" s="81">
        <v>9.9903544025501212</v>
      </c>
      <c r="K432" s="81">
        <v>2.1056368376951871</v>
      </c>
      <c r="L432" s="81">
        <v>18.056598116131795</v>
      </c>
      <c r="M432" s="81">
        <v>57.391999775153877</v>
      </c>
      <c r="N432" s="81">
        <v>45.164345353324563</v>
      </c>
      <c r="O432" s="81">
        <v>38.565891322017244</v>
      </c>
      <c r="P432" s="81">
        <v>39.032197236545208</v>
      </c>
      <c r="Q432" s="81">
        <v>2.0680709731908218</v>
      </c>
      <c r="R432" s="81">
        <v>11.789193872109244</v>
      </c>
      <c r="S432" s="81">
        <v>2.2703934021423633</v>
      </c>
      <c r="T432" s="82"/>
      <c r="U432" s="81">
        <v>1402823</v>
      </c>
      <c r="V432" s="81">
        <v>1269</v>
      </c>
      <c r="W432" s="81">
        <v>291</v>
      </c>
      <c r="X432" s="81">
        <v>12596</v>
      </c>
      <c r="Y432" s="81">
        <v>13621</v>
      </c>
      <c r="Z432" s="81">
        <v>19496</v>
      </c>
      <c r="AA432" s="81">
        <v>7856</v>
      </c>
      <c r="AB432" s="81">
        <v>35474</v>
      </c>
      <c r="AC432" s="81">
        <v>2172438</v>
      </c>
      <c r="AD432" s="81">
        <v>2.2703934021423633</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10.07</v>
      </c>
      <c r="BL432" s="81">
        <v>0</v>
      </c>
      <c r="BM432" s="82"/>
      <c r="BN432" s="81">
        <v>0</v>
      </c>
      <c r="BO432" s="81">
        <v>0</v>
      </c>
      <c r="BP432" s="81">
        <v>0</v>
      </c>
      <c r="BQ432" s="81">
        <v>0</v>
      </c>
      <c r="BR432" s="81">
        <v>2</v>
      </c>
      <c r="BS432" s="81">
        <v>0</v>
      </c>
      <c r="BT432"/>
      <c r="BU432" s="80"/>
      <c r="BV432" s="80"/>
      <c r="BW432" s="80"/>
      <c r="BX432" s="80"/>
      <c r="BY432" s="80"/>
      <c r="BZ432" s="80"/>
      <c r="CA432" s="80"/>
      <c r="CB432" s="80"/>
      <c r="CC432" s="80"/>
    </row>
    <row r="433" spans="1:81">
      <c r="A433" s="80" t="s">
        <v>2200</v>
      </c>
      <c r="B433" s="80">
        <v>194</v>
      </c>
      <c r="C433" s="80">
        <v>7</v>
      </c>
      <c r="D433" s="80">
        <v>12</v>
      </c>
      <c r="E433" s="80">
        <v>2010</v>
      </c>
      <c r="F433" s="80" t="s">
        <v>86</v>
      </c>
      <c r="G433" s="80" t="s">
        <v>2193</v>
      </c>
      <c r="H433" s="80" t="s">
        <v>2194</v>
      </c>
      <c r="I433" s="177"/>
      <c r="J433" s="81">
        <v>9.2789410705108732</v>
      </c>
      <c r="K433" s="81">
        <v>2.2572548797587104</v>
      </c>
      <c r="L433" s="81">
        <v>16.880910444947776</v>
      </c>
      <c r="M433" s="81">
        <v>57.6376524658343</v>
      </c>
      <c r="N433" s="81">
        <v>48.74484082629975</v>
      </c>
      <c r="O433" s="81">
        <v>38.237868683667308</v>
      </c>
      <c r="P433" s="81">
        <v>39.160575155135248</v>
      </c>
      <c r="Q433" s="81">
        <v>2.1184931460731136</v>
      </c>
      <c r="R433" s="81">
        <v>12.233095937564626</v>
      </c>
      <c r="S433" s="81">
        <v>2.1889837465482316</v>
      </c>
      <c r="T433" s="82"/>
      <c r="U433" s="81">
        <v>1416272</v>
      </c>
      <c r="V433" s="81">
        <v>1269</v>
      </c>
      <c r="W433" s="81">
        <v>291</v>
      </c>
      <c r="X433" s="81">
        <v>12596</v>
      </c>
      <c r="Y433" s="81">
        <v>13449</v>
      </c>
      <c r="Z433" s="81">
        <v>19420</v>
      </c>
      <c r="AA433" s="81">
        <v>7685</v>
      </c>
      <c r="AB433" s="81">
        <v>34820</v>
      </c>
      <c r="AC433" s="81">
        <v>2136248</v>
      </c>
      <c r="AD433" s="81">
        <v>2.1889837465482316</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9.4510000000000005</v>
      </c>
      <c r="BL433" s="81">
        <v>0</v>
      </c>
      <c r="BM433" s="82"/>
      <c r="BN433" s="81">
        <v>0</v>
      </c>
      <c r="BO433" s="81">
        <v>0</v>
      </c>
      <c r="BP433" s="81">
        <v>0</v>
      </c>
      <c r="BQ433" s="81">
        <v>0</v>
      </c>
      <c r="BR433" s="81">
        <v>2</v>
      </c>
      <c r="BS433" s="81">
        <v>0</v>
      </c>
      <c r="BT433"/>
      <c r="BU433" s="80">
        <v>9.4510000000000005</v>
      </c>
      <c r="BV433" s="80">
        <v>0</v>
      </c>
      <c r="BW433" s="80">
        <v>0</v>
      </c>
      <c r="BX433" s="80">
        <v>0</v>
      </c>
      <c r="BY433" s="80">
        <v>0</v>
      </c>
      <c r="BZ433" s="80">
        <v>0</v>
      </c>
      <c r="CA433" s="80">
        <v>0</v>
      </c>
      <c r="CB433" s="80">
        <v>0</v>
      </c>
      <c r="CC433" s="80">
        <v>0</v>
      </c>
    </row>
    <row r="434" spans="1:81">
      <c r="A434" s="80" t="s">
        <v>2201</v>
      </c>
      <c r="B434" s="80">
        <v>195</v>
      </c>
      <c r="C434" s="80">
        <v>8</v>
      </c>
      <c r="D434" s="80">
        <v>12</v>
      </c>
      <c r="E434" s="80">
        <v>2011</v>
      </c>
      <c r="F434" s="80" t="s">
        <v>87</v>
      </c>
      <c r="G434" s="80" t="s">
        <v>2193</v>
      </c>
      <c r="H434" s="80" t="s">
        <v>2194</v>
      </c>
      <c r="I434" s="177"/>
      <c r="J434" s="81">
        <v>9.8530445213770417</v>
      </c>
      <c r="K434" s="81">
        <v>3.1762394406426706</v>
      </c>
      <c r="L434" s="81">
        <v>16.92927379583449</v>
      </c>
      <c r="M434" s="81">
        <v>65.442446852131908</v>
      </c>
      <c r="N434" s="81">
        <v>54.121889119571691</v>
      </c>
      <c r="O434" s="81">
        <v>37.465284121653603</v>
      </c>
      <c r="P434" s="81">
        <v>37.291575595482449</v>
      </c>
      <c r="Q434" s="81">
        <v>2.4020633922129715</v>
      </c>
      <c r="R434" s="81">
        <v>12.024136645548058</v>
      </c>
      <c r="S434" s="81">
        <v>2.5475358181403509</v>
      </c>
      <c r="T434" s="82"/>
      <c r="U434" s="81">
        <v>1387798</v>
      </c>
      <c r="V434" s="81">
        <v>1269</v>
      </c>
      <c r="W434" s="81">
        <v>291</v>
      </c>
      <c r="X434" s="81">
        <v>12596</v>
      </c>
      <c r="Y434" s="81">
        <v>13397</v>
      </c>
      <c r="Z434" s="81">
        <v>19441</v>
      </c>
      <c r="AA434" s="81">
        <v>7536</v>
      </c>
      <c r="AB434" s="81">
        <v>34228</v>
      </c>
      <c r="AC434" s="81">
        <v>2096285</v>
      </c>
      <c r="AD434" s="81">
        <v>2.5475358181403509</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9.8979999999999997</v>
      </c>
      <c r="BL434" s="81">
        <v>0</v>
      </c>
      <c r="BM434" s="82"/>
      <c r="BN434" s="81">
        <v>0</v>
      </c>
      <c r="BO434" s="81">
        <v>0</v>
      </c>
      <c r="BP434" s="81">
        <v>0</v>
      </c>
      <c r="BQ434" s="81">
        <v>0</v>
      </c>
      <c r="BR434" s="81">
        <v>2</v>
      </c>
      <c r="BS434" s="81">
        <v>0</v>
      </c>
      <c r="BT434"/>
      <c r="BU434" s="80">
        <v>9.8979999999999997</v>
      </c>
      <c r="BV434" s="80">
        <v>0</v>
      </c>
      <c r="BW434" s="80">
        <v>0</v>
      </c>
      <c r="BX434" s="80">
        <v>0</v>
      </c>
      <c r="BY434" s="80">
        <v>0</v>
      </c>
      <c r="BZ434" s="80">
        <v>0</v>
      </c>
      <c r="CA434" s="80">
        <v>0</v>
      </c>
      <c r="CB434" s="80">
        <v>0</v>
      </c>
      <c r="CC434" s="80">
        <v>0</v>
      </c>
    </row>
    <row r="435" spans="1:81">
      <c r="A435" s="80" t="s">
        <v>2202</v>
      </c>
      <c r="B435" s="80">
        <v>196</v>
      </c>
      <c r="C435" s="80">
        <v>9</v>
      </c>
      <c r="D435" s="80">
        <v>12</v>
      </c>
      <c r="E435" s="80">
        <v>2012</v>
      </c>
      <c r="F435" s="80" t="s">
        <v>88</v>
      </c>
      <c r="G435" s="80" t="s">
        <v>2193</v>
      </c>
      <c r="H435" s="80" t="s">
        <v>2194</v>
      </c>
      <c r="I435" s="177"/>
      <c r="J435" s="81">
        <v>10.594130535136273</v>
      </c>
      <c r="K435" s="81">
        <v>2.9284059504531434</v>
      </c>
      <c r="L435" s="81">
        <v>16.889191001930882</v>
      </c>
      <c r="M435" s="81">
        <v>67.275398611761503</v>
      </c>
      <c r="N435" s="81">
        <v>54.094073310133886</v>
      </c>
      <c r="O435" s="81">
        <v>37.306211939259626</v>
      </c>
      <c r="P435" s="81">
        <v>37.1802708675147</v>
      </c>
      <c r="Q435" s="81">
        <v>2.5813443073705384</v>
      </c>
      <c r="R435" s="81">
        <v>12.466031689161788</v>
      </c>
      <c r="S435" s="81">
        <v>2.1536419800244819</v>
      </c>
      <c r="T435" s="82"/>
      <c r="U435" s="81">
        <v>1527175</v>
      </c>
      <c r="V435" s="81">
        <v>1269</v>
      </c>
      <c r="W435" s="81">
        <v>291</v>
      </c>
      <c r="X435" s="81">
        <v>12596</v>
      </c>
      <c r="Y435" s="81">
        <v>13445</v>
      </c>
      <c r="Z435" s="81">
        <v>19512</v>
      </c>
      <c r="AA435" s="81">
        <v>7471</v>
      </c>
      <c r="AB435" s="81">
        <v>33855</v>
      </c>
      <c r="AC435" s="81">
        <v>2117034</v>
      </c>
      <c r="AD435" s="81">
        <v>2.1536419800244819</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9.6230000000000011</v>
      </c>
      <c r="BL435" s="81">
        <v>0</v>
      </c>
      <c r="BM435" s="82"/>
      <c r="BN435" s="81">
        <v>0</v>
      </c>
      <c r="BO435" s="81">
        <v>0</v>
      </c>
      <c r="BP435" s="81">
        <v>0</v>
      </c>
      <c r="BQ435" s="81">
        <v>0</v>
      </c>
      <c r="BR435" s="81">
        <v>2</v>
      </c>
      <c r="BS435" s="81">
        <v>0</v>
      </c>
      <c r="BT435"/>
      <c r="BU435" s="80">
        <v>9.6229999999999993</v>
      </c>
      <c r="BV435" s="80">
        <v>0</v>
      </c>
      <c r="BW435" s="80">
        <v>0</v>
      </c>
      <c r="BX435" s="80">
        <v>0</v>
      </c>
      <c r="BY435" s="80">
        <v>0</v>
      </c>
      <c r="BZ435" s="80">
        <v>0</v>
      </c>
      <c r="CA435" s="80">
        <v>0</v>
      </c>
      <c r="CB435" s="80">
        <v>0</v>
      </c>
      <c r="CC435" s="80">
        <v>0</v>
      </c>
    </row>
    <row r="436" spans="1:81">
      <c r="A436" s="80" t="s">
        <v>2203</v>
      </c>
      <c r="B436" s="80">
        <v>197</v>
      </c>
      <c r="C436" s="80">
        <v>10</v>
      </c>
      <c r="D436" s="80">
        <v>12</v>
      </c>
      <c r="E436" s="80">
        <v>2013</v>
      </c>
      <c r="F436" s="80" t="s">
        <v>89</v>
      </c>
      <c r="G436" s="80" t="s">
        <v>2193</v>
      </c>
      <c r="H436" s="80" t="s">
        <v>2194</v>
      </c>
      <c r="I436" s="177"/>
      <c r="J436" s="81">
        <v>9.7019113991871766</v>
      </c>
      <c r="K436" s="81">
        <v>2.5305266673286222</v>
      </c>
      <c r="L436" s="81">
        <v>16.639027577420844</v>
      </c>
      <c r="M436" s="81">
        <v>64.645000300282959</v>
      </c>
      <c r="N436" s="81">
        <v>52.00160609400362</v>
      </c>
      <c r="O436" s="81">
        <v>35.783127634973447</v>
      </c>
      <c r="P436" s="81">
        <v>36.910742306537522</v>
      </c>
      <c r="Q436" s="81">
        <v>2.5934444852392788</v>
      </c>
      <c r="R436" s="81">
        <v>13.471162579874953</v>
      </c>
      <c r="S436" s="81">
        <v>2.6147924288676259</v>
      </c>
      <c r="T436" s="82"/>
      <c r="U436" s="81">
        <v>1432494</v>
      </c>
      <c r="V436" s="81">
        <v>1269</v>
      </c>
      <c r="W436" s="81">
        <v>291</v>
      </c>
      <c r="X436" s="81">
        <v>12596</v>
      </c>
      <c r="Y436" s="81">
        <v>13431</v>
      </c>
      <c r="Z436" s="81">
        <v>19551</v>
      </c>
      <c r="AA436" s="81">
        <v>7389</v>
      </c>
      <c r="AB436" s="81">
        <v>33526</v>
      </c>
      <c r="AC436" s="81">
        <v>2233139</v>
      </c>
      <c r="AD436" s="81">
        <v>2.6147924288676259</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10.094000000000001</v>
      </c>
      <c r="BL436" s="81">
        <v>0</v>
      </c>
      <c r="BM436" s="82"/>
      <c r="BN436" s="81">
        <v>0</v>
      </c>
      <c r="BO436" s="81">
        <v>0</v>
      </c>
      <c r="BP436" s="81">
        <v>0</v>
      </c>
      <c r="BQ436" s="81">
        <v>0</v>
      </c>
      <c r="BR436" s="81">
        <v>2</v>
      </c>
      <c r="BS436" s="81">
        <v>0</v>
      </c>
      <c r="BT436"/>
      <c r="BU436" s="80">
        <v>10.093999999999999</v>
      </c>
      <c r="BV436" s="80">
        <v>0</v>
      </c>
      <c r="BW436" s="80">
        <v>0</v>
      </c>
      <c r="BX436" s="80">
        <v>0</v>
      </c>
      <c r="BY436" s="80">
        <v>0</v>
      </c>
      <c r="BZ436" s="80">
        <v>0</v>
      </c>
      <c r="CA436" s="80">
        <v>0</v>
      </c>
      <c r="CB436" s="80">
        <v>0</v>
      </c>
      <c r="CC436" s="80">
        <v>0</v>
      </c>
    </row>
    <row r="437" spans="1:81">
      <c r="A437" s="80" t="s">
        <v>2204</v>
      </c>
      <c r="B437" s="80">
        <v>198</v>
      </c>
      <c r="C437" s="80">
        <v>11</v>
      </c>
      <c r="D437" s="80">
        <v>12</v>
      </c>
      <c r="E437" s="80">
        <v>2014</v>
      </c>
      <c r="F437" s="80" t="s">
        <v>90</v>
      </c>
      <c r="G437" s="80" t="s">
        <v>2193</v>
      </c>
      <c r="H437" s="80" t="s">
        <v>2194</v>
      </c>
      <c r="I437" s="177"/>
      <c r="J437" s="81">
        <v>9.4121599739570154</v>
      </c>
      <c r="K437" s="81">
        <v>2.3748852636082267</v>
      </c>
      <c r="L437" s="81">
        <v>14.674620586488871</v>
      </c>
      <c r="M437" s="81">
        <v>56.124208400654275</v>
      </c>
      <c r="N437" s="81">
        <v>47.881766606066556</v>
      </c>
      <c r="O437" s="81">
        <v>33.787582609765749</v>
      </c>
      <c r="P437" s="81">
        <v>36.771309439804085</v>
      </c>
      <c r="Q437" s="81">
        <v>2.4461360305866306</v>
      </c>
      <c r="R437" s="81">
        <v>12.345746835457613</v>
      </c>
      <c r="S437" s="81">
        <v>2.5402920499434107</v>
      </c>
      <c r="T437" s="82"/>
      <c r="U437" s="81">
        <v>1465745</v>
      </c>
      <c r="V437" s="81">
        <v>1027</v>
      </c>
      <c r="W437" s="81">
        <v>282</v>
      </c>
      <c r="X437" s="81">
        <v>11646</v>
      </c>
      <c r="Y437" s="81">
        <v>13420</v>
      </c>
      <c r="Z437" s="81">
        <v>19443</v>
      </c>
      <c r="AA437" s="81">
        <v>7323</v>
      </c>
      <c r="AB437" s="81">
        <v>32958</v>
      </c>
      <c r="AC437" s="81">
        <v>2053012</v>
      </c>
      <c r="AD437" s="81">
        <v>2.5402920499434107</v>
      </c>
      <c r="AE437" s="82"/>
      <c r="AF437" s="81">
        <v>10719188.638039988</v>
      </c>
      <c r="AG437" s="81">
        <v>2028530.9178998279</v>
      </c>
      <c r="AH437" s="81">
        <v>1781538.9678956126</v>
      </c>
      <c r="AI437" s="81">
        <v>73152187.224191904</v>
      </c>
      <c r="AJ437" s="81">
        <v>73027849.950226337</v>
      </c>
      <c r="AK437" s="81">
        <v>0</v>
      </c>
      <c r="AL437" s="81">
        <v>0</v>
      </c>
      <c r="AM437" s="81">
        <v>4524640.9015210997</v>
      </c>
      <c r="AN437" s="81">
        <v>0</v>
      </c>
      <c r="AO437" s="81">
        <v>0</v>
      </c>
      <c r="AP437" s="82"/>
      <c r="AQ437" s="81">
        <v>583</v>
      </c>
      <c r="AR437" s="81">
        <v>63</v>
      </c>
      <c r="AS437" s="81">
        <v>0</v>
      </c>
      <c r="AT437" s="81">
        <v>2</v>
      </c>
      <c r="AU437" s="81">
        <v>0</v>
      </c>
      <c r="AV437" s="81">
        <v>0</v>
      </c>
      <c r="AW437" s="81" t="s">
        <v>564</v>
      </c>
      <c r="AX437" s="82"/>
      <c r="AY437" s="81">
        <v>2535.1999999999998</v>
      </c>
      <c r="AZ437" s="81">
        <v>2848.2000000000003</v>
      </c>
      <c r="BA437" s="81">
        <v>0</v>
      </c>
      <c r="BB437" s="81">
        <v>2100</v>
      </c>
      <c r="BC437" s="81">
        <v>0</v>
      </c>
      <c r="BD437" s="81">
        <v>0</v>
      </c>
      <c r="BE437" s="81" t="s">
        <v>564</v>
      </c>
      <c r="BF437" s="82"/>
      <c r="BG437" s="81">
        <v>0</v>
      </c>
      <c r="BH437" s="81">
        <v>0</v>
      </c>
      <c r="BI437" s="81">
        <v>0</v>
      </c>
      <c r="BJ437" s="81">
        <v>0</v>
      </c>
      <c r="BK437" s="81">
        <v>10.283999999999999</v>
      </c>
      <c r="BL437" s="81">
        <v>0</v>
      </c>
      <c r="BM437" s="82"/>
      <c r="BN437" s="81">
        <v>0</v>
      </c>
      <c r="BO437" s="81">
        <v>0</v>
      </c>
      <c r="BP437" s="81">
        <v>0</v>
      </c>
      <c r="BQ437" s="81">
        <v>0</v>
      </c>
      <c r="BR437" s="81">
        <v>2</v>
      </c>
      <c r="BS437" s="81">
        <v>0</v>
      </c>
      <c r="BT437"/>
      <c r="BU437" s="80">
        <v>10.284000000000001</v>
      </c>
      <c r="BV437" s="80">
        <v>0</v>
      </c>
      <c r="BW437" s="80">
        <v>0</v>
      </c>
      <c r="BX437" s="80">
        <v>0</v>
      </c>
      <c r="BY437" s="80">
        <v>0</v>
      </c>
      <c r="BZ437" s="80">
        <v>0</v>
      </c>
      <c r="CA437" s="80">
        <v>0</v>
      </c>
      <c r="CB437" s="80">
        <v>0</v>
      </c>
      <c r="CC437" s="80">
        <v>0</v>
      </c>
    </row>
    <row r="438" spans="1:81">
      <c r="A438" s="80" t="s">
        <v>2205</v>
      </c>
      <c r="B438" s="80">
        <v>199</v>
      </c>
      <c r="C438" s="80">
        <v>12</v>
      </c>
      <c r="D438" s="80">
        <v>12</v>
      </c>
      <c r="E438" s="80">
        <v>2015</v>
      </c>
      <c r="F438" s="80" t="s">
        <v>91</v>
      </c>
      <c r="G438" s="80" t="s">
        <v>2193</v>
      </c>
      <c r="H438" s="80" t="s">
        <v>2194</v>
      </c>
      <c r="I438" s="177"/>
      <c r="J438" s="81">
        <v>8.9164571070863055</v>
      </c>
      <c r="K438" s="81">
        <v>2.1987744774115474</v>
      </c>
      <c r="L438" s="81">
        <v>15.766323390314662</v>
      </c>
      <c r="M438" s="81">
        <v>50.675754126344337</v>
      </c>
      <c r="N438" s="81">
        <v>45.456839394937099</v>
      </c>
      <c r="O438" s="81">
        <v>33.322294847792826</v>
      </c>
      <c r="P438" s="81">
        <v>36.297712135247536</v>
      </c>
      <c r="Q438" s="81">
        <v>2.3523590768723435</v>
      </c>
      <c r="R438" s="81">
        <v>12.169743076843831</v>
      </c>
      <c r="S438" s="81">
        <v>3.0450506674849294</v>
      </c>
      <c r="T438" s="82"/>
      <c r="U438" s="81">
        <v>1559235</v>
      </c>
      <c r="V438" s="81">
        <v>1027</v>
      </c>
      <c r="W438" s="81">
        <v>282</v>
      </c>
      <c r="X438" s="81">
        <v>11646</v>
      </c>
      <c r="Y438" s="81">
        <v>13435</v>
      </c>
      <c r="Z438" s="81">
        <v>19360</v>
      </c>
      <c r="AA438" s="81">
        <v>7223</v>
      </c>
      <c r="AB438" s="81">
        <v>32376</v>
      </c>
      <c r="AC438" s="81">
        <v>2084711</v>
      </c>
      <c r="AD438" s="81">
        <v>3.0450506674849294</v>
      </c>
      <c r="AE438" s="82"/>
      <c r="AF438" s="81">
        <v>10353465.292594099</v>
      </c>
      <c r="AG438" s="81">
        <v>1743138.7352438848</v>
      </c>
      <c r="AH438" s="81">
        <v>2168163.2040479663</v>
      </c>
      <c r="AI438" s="81">
        <v>72776149.722042099</v>
      </c>
      <c r="AJ438" s="81">
        <v>70744093.427613914</v>
      </c>
      <c r="AK438" s="81">
        <v>0</v>
      </c>
      <c r="AL438" s="81">
        <v>0</v>
      </c>
      <c r="AM438" s="81">
        <v>4436994.9877879955</v>
      </c>
      <c r="AN438" s="81">
        <v>0</v>
      </c>
      <c r="AO438" s="81">
        <v>0</v>
      </c>
      <c r="AP438" s="82"/>
      <c r="AQ438" s="81">
        <v>641</v>
      </c>
      <c r="AR438" s="81">
        <v>99</v>
      </c>
      <c r="AS438" s="81">
        <v>0</v>
      </c>
      <c r="AT438" s="81">
        <v>2</v>
      </c>
      <c r="AU438" s="81">
        <v>0</v>
      </c>
      <c r="AV438" s="81">
        <v>0</v>
      </c>
      <c r="AW438" s="81" t="s">
        <v>564</v>
      </c>
      <c r="AX438" s="82"/>
      <c r="AY438" s="81">
        <v>2855.3</v>
      </c>
      <c r="AZ438" s="81">
        <v>5626.2</v>
      </c>
      <c r="BA438" s="81">
        <v>0</v>
      </c>
      <c r="BB438" s="81">
        <v>2100</v>
      </c>
      <c r="BC438" s="81">
        <v>0</v>
      </c>
      <c r="BD438" s="81">
        <v>0</v>
      </c>
      <c r="BE438" s="81" t="s">
        <v>564</v>
      </c>
      <c r="BF438" s="82"/>
      <c r="BG438" s="81">
        <v>0</v>
      </c>
      <c r="BH438" s="81">
        <v>0</v>
      </c>
      <c r="BI438" s="81">
        <v>0</v>
      </c>
      <c r="BJ438" s="81">
        <v>0</v>
      </c>
      <c r="BK438" s="81">
        <v>10.756</v>
      </c>
      <c r="BL438" s="81">
        <v>0</v>
      </c>
      <c r="BM438" s="82"/>
      <c r="BN438" s="81">
        <v>0</v>
      </c>
      <c r="BO438" s="81">
        <v>0</v>
      </c>
      <c r="BP438" s="81">
        <v>0</v>
      </c>
      <c r="BQ438" s="81">
        <v>0</v>
      </c>
      <c r="BR438" s="81">
        <v>2</v>
      </c>
      <c r="BS438" s="81">
        <v>0</v>
      </c>
      <c r="BT438"/>
      <c r="BU438" s="80">
        <v>10.756</v>
      </c>
      <c r="BV438" s="80">
        <v>0</v>
      </c>
      <c r="BW438" s="80">
        <v>0</v>
      </c>
      <c r="BX438" s="80">
        <v>0</v>
      </c>
      <c r="BY438" s="80">
        <v>0</v>
      </c>
      <c r="BZ438" s="80">
        <v>0</v>
      </c>
      <c r="CA438" s="80">
        <v>0</v>
      </c>
      <c r="CB438" s="80">
        <v>0</v>
      </c>
      <c r="CC438" s="80">
        <v>0</v>
      </c>
    </row>
    <row r="439" spans="1:81">
      <c r="A439" s="80" t="s">
        <v>2206</v>
      </c>
      <c r="B439" s="80">
        <v>200</v>
      </c>
      <c r="C439" s="80">
        <v>13</v>
      </c>
      <c r="D439" s="80">
        <v>12</v>
      </c>
      <c r="E439" s="80">
        <v>2016</v>
      </c>
      <c r="F439" s="80" t="s">
        <v>92</v>
      </c>
      <c r="G439" s="80" t="s">
        <v>2193</v>
      </c>
      <c r="H439" s="80" t="s">
        <v>2194</v>
      </c>
      <c r="I439" s="177"/>
      <c r="J439" s="81">
        <v>8.8394315404820514</v>
      </c>
      <c r="K439" s="81">
        <v>2.1594585604080603</v>
      </c>
      <c r="L439" s="81">
        <v>16.541248509412441</v>
      </c>
      <c r="M439" s="81">
        <v>48.440947607762716</v>
      </c>
      <c r="N439" s="81">
        <v>45.189816795650223</v>
      </c>
      <c r="O439" s="81">
        <v>32.849635665601447</v>
      </c>
      <c r="P439" s="81">
        <v>34.739861828534139</v>
      </c>
      <c r="Q439" s="81">
        <v>2.2490650308412885</v>
      </c>
      <c r="R439" s="81">
        <v>12.480150082196964</v>
      </c>
      <c r="S439" s="81">
        <v>2.7131473691034897</v>
      </c>
      <c r="T439" s="82"/>
      <c r="U439" s="81">
        <v>1572774</v>
      </c>
      <c r="V439" s="81">
        <v>1027</v>
      </c>
      <c r="W439" s="81">
        <v>282</v>
      </c>
      <c r="X439" s="81">
        <v>11646</v>
      </c>
      <c r="Y439" s="81">
        <v>13433</v>
      </c>
      <c r="Z439" s="81">
        <v>19320</v>
      </c>
      <c r="AA439" s="81">
        <v>7150</v>
      </c>
      <c r="AB439" s="81">
        <v>31842</v>
      </c>
      <c r="AC439" s="81">
        <v>2131486.785930919</v>
      </c>
      <c r="AD439" s="81">
        <v>2.7131473691034902</v>
      </c>
      <c r="AE439" s="82"/>
      <c r="AF439" s="81">
        <v>10361394.2460509</v>
      </c>
      <c r="AG439" s="81">
        <v>1635488.906603758</v>
      </c>
      <c r="AH439" s="81">
        <v>1654496.1599274811</v>
      </c>
      <c r="AI439" s="81">
        <v>75049165.066723123</v>
      </c>
      <c r="AJ439" s="81">
        <v>70802151.581726611</v>
      </c>
      <c r="AK439" s="81">
        <v>0</v>
      </c>
      <c r="AL439" s="81">
        <v>0</v>
      </c>
      <c r="AM439" s="81">
        <v>4367202.7819944248</v>
      </c>
      <c r="AN439" s="81">
        <v>0</v>
      </c>
      <c r="AO439" s="81">
        <v>0</v>
      </c>
      <c r="AP439" s="82"/>
      <c r="AQ439" s="81">
        <v>690</v>
      </c>
      <c r="AR439" s="81">
        <v>116</v>
      </c>
      <c r="AS439" s="81">
        <v>0</v>
      </c>
      <c r="AT439" s="81">
        <v>3</v>
      </c>
      <c r="AU439" s="81">
        <v>0</v>
      </c>
      <c r="AV439" s="81">
        <v>0</v>
      </c>
      <c r="AW439" s="81" t="s">
        <v>564</v>
      </c>
      <c r="AX439" s="82"/>
      <c r="AY439" s="81">
        <v>3126.7</v>
      </c>
      <c r="AZ439" s="81">
        <v>6637</v>
      </c>
      <c r="BA439" s="81">
        <v>0</v>
      </c>
      <c r="BB439" s="81">
        <v>3012</v>
      </c>
      <c r="BC439" s="81">
        <v>0</v>
      </c>
      <c r="BD439" s="81">
        <v>0</v>
      </c>
      <c r="BE439" s="81" t="s">
        <v>564</v>
      </c>
      <c r="BF439" s="82"/>
      <c r="BG439" s="81">
        <v>0</v>
      </c>
      <c r="BH439" s="81">
        <v>0</v>
      </c>
      <c r="BI439" s="81">
        <v>0</v>
      </c>
      <c r="BJ439" s="81">
        <v>0</v>
      </c>
      <c r="BK439" s="81">
        <v>10.675000000000001</v>
      </c>
      <c r="BL439" s="81">
        <v>0</v>
      </c>
      <c r="BM439" s="82"/>
      <c r="BN439" s="81">
        <v>0</v>
      </c>
      <c r="BO439" s="81">
        <v>0</v>
      </c>
      <c r="BP439" s="81">
        <v>0</v>
      </c>
      <c r="BQ439" s="81">
        <v>0</v>
      </c>
      <c r="BR439" s="81">
        <v>2</v>
      </c>
      <c r="BS439" s="81">
        <v>0</v>
      </c>
      <c r="BT439"/>
      <c r="BU439" s="80">
        <v>10.675000000000001</v>
      </c>
      <c r="BV439" s="80">
        <v>0</v>
      </c>
      <c r="BW439" s="80">
        <v>0</v>
      </c>
      <c r="BX439" s="80">
        <v>0</v>
      </c>
      <c r="BY439" s="80">
        <v>0</v>
      </c>
      <c r="BZ439" s="80">
        <v>0</v>
      </c>
      <c r="CA439" s="80">
        <v>0</v>
      </c>
      <c r="CB439" s="80">
        <v>0</v>
      </c>
      <c r="CC439" s="80">
        <v>0</v>
      </c>
    </row>
    <row r="440" spans="1:81">
      <c r="A440" s="80" t="s">
        <v>2207</v>
      </c>
      <c r="B440" s="80">
        <v>201</v>
      </c>
      <c r="C440" s="80">
        <v>14</v>
      </c>
      <c r="D440" s="80">
        <v>12</v>
      </c>
      <c r="E440" s="80">
        <v>2017</v>
      </c>
      <c r="F440" s="80" t="s">
        <v>71</v>
      </c>
      <c r="G440" s="80" t="s">
        <v>2193</v>
      </c>
      <c r="H440" s="80" t="s">
        <v>2194</v>
      </c>
      <c r="I440" s="177"/>
      <c r="J440" s="81">
        <v>9.5969407004677496</v>
      </c>
      <c r="K440" s="81">
        <v>2.1614770528649423</v>
      </c>
      <c r="L440" s="81">
        <v>14.967670567265843</v>
      </c>
      <c r="M440" s="81">
        <v>46.493988289676317</v>
      </c>
      <c r="N440" s="81">
        <v>43.366759112879265</v>
      </c>
      <c r="O440" s="81">
        <v>32.243360910144844</v>
      </c>
      <c r="P440" s="81">
        <v>34.22529264540541</v>
      </c>
      <c r="Q440" s="81">
        <v>2.1453919956226404</v>
      </c>
      <c r="R440" s="81">
        <v>11.651198652292271</v>
      </c>
      <c r="S440" s="81">
        <v>2.661435728728816</v>
      </c>
      <c r="T440" s="82"/>
      <c r="U440" s="81">
        <v>1744626</v>
      </c>
      <c r="V440" s="81">
        <v>1027</v>
      </c>
      <c r="W440" s="81">
        <v>282</v>
      </c>
      <c r="X440" s="81">
        <v>11646</v>
      </c>
      <c r="Y440" s="81">
        <v>13455</v>
      </c>
      <c r="Z440" s="81">
        <v>19278</v>
      </c>
      <c r="AA440" s="81">
        <v>7089</v>
      </c>
      <c r="AB440" s="81">
        <v>31411</v>
      </c>
      <c r="AC440" s="81">
        <v>2029394</v>
      </c>
      <c r="AD440" s="81">
        <v>2.661435728728816</v>
      </c>
      <c r="AE440" s="82"/>
      <c r="AF440" s="81">
        <v>11781644.987395899</v>
      </c>
      <c r="AG440" s="81">
        <v>1653341.1142568099</v>
      </c>
      <c r="AH440" s="81">
        <v>2058857.996796865</v>
      </c>
      <c r="AI440" s="81">
        <v>74870453.803279072</v>
      </c>
      <c r="AJ440" s="81">
        <v>67816957.233894005</v>
      </c>
      <c r="AK440" s="81">
        <v>0</v>
      </c>
      <c r="AL440" s="81">
        <v>0</v>
      </c>
      <c r="AM440" s="81">
        <v>4314831.1360124033</v>
      </c>
      <c r="AN440" s="81">
        <v>0</v>
      </c>
      <c r="AO440" s="81">
        <v>0</v>
      </c>
      <c r="AP440" s="82"/>
      <c r="AQ440" s="81">
        <v>726</v>
      </c>
      <c r="AR440" s="81">
        <v>133</v>
      </c>
      <c r="AS440" s="81">
        <v>0</v>
      </c>
      <c r="AT440" s="81">
        <v>4</v>
      </c>
      <c r="AU440" s="81">
        <v>0</v>
      </c>
      <c r="AV440" s="81">
        <v>0</v>
      </c>
      <c r="AW440" s="81" t="s">
        <v>564</v>
      </c>
      <c r="AX440" s="82"/>
      <c r="AY440" s="81">
        <v>3313</v>
      </c>
      <c r="AZ440" s="81">
        <v>8422.5</v>
      </c>
      <c r="BA440" s="81">
        <v>0</v>
      </c>
      <c r="BB440" s="81">
        <v>3780</v>
      </c>
      <c r="BC440" s="81">
        <v>0</v>
      </c>
      <c r="BD440" s="81">
        <v>0</v>
      </c>
      <c r="BE440" s="81" t="s">
        <v>564</v>
      </c>
      <c r="BF440" s="82"/>
      <c r="BG440" s="81">
        <v>0</v>
      </c>
      <c r="BH440" s="81">
        <v>0</v>
      </c>
      <c r="BI440" s="81">
        <v>0</v>
      </c>
      <c r="BJ440" s="81">
        <v>0</v>
      </c>
      <c r="BK440" s="81">
        <v>11.013</v>
      </c>
      <c r="BL440" s="81">
        <v>0</v>
      </c>
      <c r="BM440" s="82"/>
      <c r="BN440" s="81">
        <v>0</v>
      </c>
      <c r="BO440" s="81">
        <v>0</v>
      </c>
      <c r="BP440" s="81">
        <v>0</v>
      </c>
      <c r="BQ440" s="81">
        <v>0</v>
      </c>
      <c r="BR440" s="81">
        <v>2</v>
      </c>
      <c r="BS440" s="81">
        <v>0</v>
      </c>
      <c r="BT440"/>
      <c r="BU440" s="80">
        <v>11.013</v>
      </c>
      <c r="BV440" s="80">
        <v>0</v>
      </c>
      <c r="BW440" s="80">
        <v>0</v>
      </c>
      <c r="BX440" s="80">
        <v>0</v>
      </c>
      <c r="BY440" s="80">
        <v>0</v>
      </c>
      <c r="BZ440" s="80">
        <v>0</v>
      </c>
      <c r="CA440" s="80">
        <v>0</v>
      </c>
      <c r="CB440" s="80">
        <v>0</v>
      </c>
      <c r="CC440" s="80">
        <v>0</v>
      </c>
    </row>
    <row r="441" spans="1:81">
      <c r="A441" s="80" t="s">
        <v>2208</v>
      </c>
      <c r="B441" s="80">
        <v>202</v>
      </c>
      <c r="C441" s="80">
        <v>15</v>
      </c>
      <c r="D441" s="80">
        <v>12</v>
      </c>
      <c r="E441" s="80">
        <v>2018</v>
      </c>
      <c r="F441" s="80" t="s">
        <v>93</v>
      </c>
      <c r="G441" s="80" t="s">
        <v>2193</v>
      </c>
      <c r="H441" s="80" t="s">
        <v>2194</v>
      </c>
      <c r="I441" s="177"/>
      <c r="J441" s="81">
        <v>9.6252126134037184</v>
      </c>
      <c r="K441" s="81">
        <v>2.0302805509976385</v>
      </c>
      <c r="L441" s="81">
        <v>13.347807694102411</v>
      </c>
      <c r="M441" s="81">
        <v>45.375526072076482</v>
      </c>
      <c r="N441" s="81">
        <v>40.575237561859026</v>
      </c>
      <c r="O441" s="81">
        <v>31.416026857591699</v>
      </c>
      <c r="P441" s="81">
        <v>33.59781284869964</v>
      </c>
      <c r="Q441" s="81">
        <v>1.9617242827018135</v>
      </c>
      <c r="R441" s="81">
        <v>0</v>
      </c>
      <c r="S441" s="81">
        <v>2.4800318453594961</v>
      </c>
      <c r="T441" s="82"/>
      <c r="U441" s="81">
        <v>1823952</v>
      </c>
      <c r="V441" s="81">
        <v>1027</v>
      </c>
      <c r="W441" s="81">
        <v>282</v>
      </c>
      <c r="X441" s="81">
        <v>11646</v>
      </c>
      <c r="Y441" s="81">
        <v>13459</v>
      </c>
      <c r="Z441" s="81">
        <v>19143</v>
      </c>
      <c r="AA441" s="81">
        <v>7029</v>
      </c>
      <c r="AB441" s="81">
        <v>30952</v>
      </c>
      <c r="AC441" s="81">
        <v>0</v>
      </c>
      <c r="AD441" s="81">
        <v>2.4800318453594961</v>
      </c>
      <c r="AE441" s="82"/>
      <c r="AF441" s="81">
        <v>11973732.88668607</v>
      </c>
      <c r="AG441" s="81">
        <v>1468169.712458984</v>
      </c>
      <c r="AH441" s="81">
        <v>1862031.0697078099</v>
      </c>
      <c r="AI441" s="81">
        <v>72016523.758602574</v>
      </c>
      <c r="AJ441" s="81">
        <v>68096053.489262238</v>
      </c>
      <c r="AK441" s="81">
        <v>0</v>
      </c>
      <c r="AL441" s="81">
        <v>0</v>
      </c>
      <c r="AM441" s="81">
        <v>4260577.1787469545</v>
      </c>
      <c r="AN441" s="81">
        <v>0</v>
      </c>
      <c r="AO441" s="81">
        <v>0</v>
      </c>
      <c r="AP441" s="82"/>
      <c r="AQ441" s="81">
        <v>762</v>
      </c>
      <c r="AR441" s="81">
        <v>148</v>
      </c>
      <c r="AS441" s="81">
        <v>0</v>
      </c>
      <c r="AT441" s="81">
        <v>5</v>
      </c>
      <c r="AU441" s="81">
        <v>0</v>
      </c>
      <c r="AV441" s="81">
        <v>0</v>
      </c>
      <c r="AW441" s="81" t="s">
        <v>564</v>
      </c>
      <c r="AX441" s="82"/>
      <c r="AY441" s="81">
        <v>3495.599999999999</v>
      </c>
      <c r="AZ441" s="81">
        <v>19388.3</v>
      </c>
      <c r="BA441" s="81">
        <v>0</v>
      </c>
      <c r="BB441" s="81">
        <v>3786</v>
      </c>
      <c r="BC441" s="81">
        <v>0</v>
      </c>
      <c r="BD441" s="81">
        <v>0</v>
      </c>
      <c r="BE441" s="81" t="s">
        <v>564</v>
      </c>
      <c r="BF441" s="82"/>
      <c r="BG441" s="81">
        <v>0</v>
      </c>
      <c r="BH441" s="81">
        <v>0</v>
      </c>
      <c r="BI441" s="81">
        <v>0</v>
      </c>
      <c r="BJ441" s="81">
        <v>0</v>
      </c>
      <c r="BK441" s="81">
        <v>11.361000000000001</v>
      </c>
      <c r="BL441" s="81">
        <v>0</v>
      </c>
      <c r="BM441" s="82"/>
      <c r="BN441" s="81">
        <v>0</v>
      </c>
      <c r="BO441" s="81">
        <v>0</v>
      </c>
      <c r="BP441" s="81">
        <v>0</v>
      </c>
      <c r="BQ441" s="81">
        <v>0</v>
      </c>
      <c r="BR441" s="81">
        <v>2</v>
      </c>
      <c r="BS441" s="81">
        <v>0</v>
      </c>
      <c r="BT441"/>
      <c r="BU441" s="80">
        <v>11.361000000000001</v>
      </c>
      <c r="BV441" s="80">
        <v>0</v>
      </c>
      <c r="BW441" s="80">
        <v>0</v>
      </c>
      <c r="BX441" s="80">
        <v>0</v>
      </c>
      <c r="BY441" s="80">
        <v>0</v>
      </c>
      <c r="BZ441" s="80">
        <v>0</v>
      </c>
      <c r="CA441" s="80">
        <v>0</v>
      </c>
      <c r="CB441" s="80">
        <v>0</v>
      </c>
      <c r="CC441" s="80">
        <v>0</v>
      </c>
    </row>
    <row r="442" spans="1:81">
      <c r="A442" s="80" t="s">
        <v>2209</v>
      </c>
      <c r="B442" s="80">
        <v>203</v>
      </c>
      <c r="C442" s="80">
        <v>16</v>
      </c>
      <c r="D442" s="80">
        <v>12</v>
      </c>
      <c r="E442" s="80">
        <v>2019</v>
      </c>
      <c r="F442" s="80" t="s">
        <v>73</v>
      </c>
      <c r="G442" s="80" t="s">
        <v>2193</v>
      </c>
      <c r="H442" s="80" t="s">
        <v>2194</v>
      </c>
      <c r="I442" s="177"/>
      <c r="J442" s="81">
        <v>7.0129257645616505</v>
      </c>
      <c r="K442" s="81">
        <v>1.8415451710079396</v>
      </c>
      <c r="L442" s="81">
        <v>13.463979028609094</v>
      </c>
      <c r="M442" s="81">
        <v>41.781791972130208</v>
      </c>
      <c r="N442" s="81">
        <v>35.517135193623645</v>
      </c>
      <c r="O442" s="81">
        <v>30.309781322498516</v>
      </c>
      <c r="P442" s="81">
        <v>33.311786053384687</v>
      </c>
      <c r="Q442" s="81">
        <v>1.8734788619952343</v>
      </c>
      <c r="R442" s="81">
        <v>11.131246649231272</v>
      </c>
      <c r="S442" s="81">
        <v>2.4055181485486683</v>
      </c>
      <c r="T442" s="82"/>
      <c r="U442" s="81">
        <v>1377513</v>
      </c>
      <c r="V442" s="81">
        <v>1027</v>
      </c>
      <c r="W442" s="81">
        <v>282</v>
      </c>
      <c r="X442" s="81">
        <v>11646</v>
      </c>
      <c r="Y442" s="81">
        <v>13459</v>
      </c>
      <c r="Z442" s="81">
        <v>18976</v>
      </c>
      <c r="AA442" s="81">
        <v>6917</v>
      </c>
      <c r="AB442" s="81">
        <v>30360</v>
      </c>
      <c r="AC442" s="81">
        <v>1962862</v>
      </c>
      <c r="AD442" s="81">
        <v>2.4055181485486679</v>
      </c>
      <c r="AE442" s="82"/>
      <c r="AF442" s="81">
        <v>8736858.76063844</v>
      </c>
      <c r="AG442" s="81">
        <v>1417225.6340631631</v>
      </c>
      <c r="AH442" s="81">
        <v>2025074.0511614331</v>
      </c>
      <c r="AI442" s="81">
        <v>70283880.077969983</v>
      </c>
      <c r="AJ442" s="81">
        <v>60963345.101613916</v>
      </c>
      <c r="AK442" s="81">
        <v>0</v>
      </c>
      <c r="AL442" s="81">
        <v>0</v>
      </c>
      <c r="AM442" s="81">
        <v>4134803.4500423651</v>
      </c>
      <c r="AN442" s="81">
        <v>0</v>
      </c>
      <c r="AO442" s="81">
        <v>0</v>
      </c>
      <c r="AP442" s="82"/>
      <c r="AQ442" s="81">
        <v>803</v>
      </c>
      <c r="AR442" s="81">
        <v>162</v>
      </c>
      <c r="AS442" s="81">
        <v>0</v>
      </c>
      <c r="AT442" s="81">
        <v>5</v>
      </c>
      <c r="AU442" s="81">
        <v>0</v>
      </c>
      <c r="AV442" s="81">
        <v>0</v>
      </c>
      <c r="AW442" s="81" t="s">
        <v>564</v>
      </c>
      <c r="AX442" s="82"/>
      <c r="AY442" s="81">
        <v>3720.0000000000009</v>
      </c>
      <c r="AZ442" s="81">
        <v>21845.7</v>
      </c>
      <c r="BA442" s="81">
        <v>0</v>
      </c>
      <c r="BB442" s="81">
        <v>3785.5</v>
      </c>
      <c r="BC442" s="81">
        <v>0</v>
      </c>
      <c r="BD442" s="81">
        <v>0</v>
      </c>
      <c r="BE442" s="81" t="s">
        <v>564</v>
      </c>
      <c r="BF442" s="82"/>
      <c r="BG442" s="81">
        <v>0</v>
      </c>
      <c r="BH442" s="81">
        <v>0</v>
      </c>
      <c r="BI442" s="81">
        <v>0</v>
      </c>
      <c r="BJ442" s="81">
        <v>0</v>
      </c>
      <c r="BK442" s="81">
        <v>10.146000000000001</v>
      </c>
      <c r="BL442" s="81">
        <v>0</v>
      </c>
      <c r="BM442" s="82"/>
      <c r="BN442" s="81">
        <v>0</v>
      </c>
      <c r="BO442" s="81">
        <v>0</v>
      </c>
      <c r="BP442" s="81">
        <v>0</v>
      </c>
      <c r="BQ442" s="81">
        <v>0</v>
      </c>
      <c r="BR442" s="81">
        <v>2</v>
      </c>
      <c r="BS442" s="81">
        <v>0</v>
      </c>
      <c r="BT442"/>
      <c r="BU442" s="80">
        <v>10.146000000000001</v>
      </c>
      <c r="BV442" s="80">
        <v>0</v>
      </c>
      <c r="BW442" s="80">
        <v>0</v>
      </c>
      <c r="BX442" s="80">
        <v>0</v>
      </c>
      <c r="BY442" s="80">
        <v>0</v>
      </c>
      <c r="BZ442" s="80">
        <v>0</v>
      </c>
      <c r="CA442" s="80">
        <v>0</v>
      </c>
      <c r="CB442" s="80">
        <v>0</v>
      </c>
      <c r="CC442" s="80">
        <v>0</v>
      </c>
    </row>
    <row r="443" spans="1:81">
      <c r="A443" s="80" t="s">
        <v>2210</v>
      </c>
      <c r="B443" s="80">
        <v>204</v>
      </c>
      <c r="C443" s="80">
        <v>17</v>
      </c>
      <c r="D443" s="80">
        <v>12</v>
      </c>
      <c r="E443" s="80">
        <v>2020</v>
      </c>
      <c r="F443" s="80" t="s">
        <v>218</v>
      </c>
      <c r="G443" s="80" t="s">
        <v>2193</v>
      </c>
      <c r="H443" s="80" t="s">
        <v>2194</v>
      </c>
      <c r="I443" s="177"/>
      <c r="J443" s="81">
        <v>5.6839744237798291</v>
      </c>
      <c r="K443" s="81">
        <v>1.7415643027507046</v>
      </c>
      <c r="L443" s="81">
        <v>10.459107179297943</v>
      </c>
      <c r="M443" s="81">
        <v>34.230159276417297</v>
      </c>
      <c r="N443" s="81">
        <v>36.29412100456922</v>
      </c>
      <c r="O443" s="81">
        <v>26.303759219981576</v>
      </c>
      <c r="P443" s="81">
        <v>30.482894109450264</v>
      </c>
      <c r="Q443" s="81">
        <v>1.7561590866186665</v>
      </c>
      <c r="R443" s="81">
        <v>8.3943703970885029</v>
      </c>
      <c r="S443" s="81">
        <v>2.5576607086665151</v>
      </c>
      <c r="T443" s="82"/>
      <c r="U443" s="81">
        <v>1205706</v>
      </c>
      <c r="V443" s="81">
        <v>854</v>
      </c>
      <c r="W443" s="81">
        <v>212</v>
      </c>
      <c r="X443" s="81">
        <v>10351</v>
      </c>
      <c r="Y443" s="81">
        <v>13435</v>
      </c>
      <c r="Z443" s="81">
        <v>18796</v>
      </c>
      <c r="AA443" s="81">
        <v>6877</v>
      </c>
      <c r="AB443" s="81">
        <v>29784</v>
      </c>
      <c r="AC443" s="81">
        <v>1487969</v>
      </c>
      <c r="AD443" s="81">
        <v>2.5576607086665151</v>
      </c>
      <c r="AE443" s="82"/>
      <c r="AF443" s="81">
        <v>7468050.4284454482</v>
      </c>
      <c r="AG443" s="81">
        <v>1271613.1672707838</v>
      </c>
      <c r="AH443" s="81">
        <v>1549210.701235428</v>
      </c>
      <c r="AI443" s="81">
        <v>59002180.276041262</v>
      </c>
      <c r="AJ443" s="81">
        <v>64368245.922479898</v>
      </c>
      <c r="AK443" s="81"/>
      <c r="AL443" s="81"/>
      <c r="AM443" s="81">
        <v>3887142.9071417456</v>
      </c>
      <c r="AN443" s="81"/>
      <c r="AO443" s="81"/>
      <c r="AP443" s="82"/>
      <c r="AQ443" s="81">
        <v>827</v>
      </c>
      <c r="AR443" s="81">
        <v>166</v>
      </c>
      <c r="AS443" s="81">
        <v>0</v>
      </c>
      <c r="AT443" s="81">
        <v>5</v>
      </c>
      <c r="AU443" s="81">
        <v>0</v>
      </c>
      <c r="AV443" s="81">
        <v>0</v>
      </c>
      <c r="AW443" s="81">
        <v>0</v>
      </c>
      <c r="AX443" s="82"/>
      <c r="AY443" s="81">
        <v>3859.0000000000041</v>
      </c>
      <c r="AZ443" s="81">
        <v>21961.200000000001</v>
      </c>
      <c r="BA443" s="81">
        <v>0</v>
      </c>
      <c r="BB443" s="81">
        <v>3785.5</v>
      </c>
      <c r="BC443" s="81">
        <v>0</v>
      </c>
      <c r="BD443" s="81">
        <v>0</v>
      </c>
      <c r="BE443" s="81">
        <v>0</v>
      </c>
      <c r="BF443" s="82"/>
      <c r="BG443" s="81">
        <v>0</v>
      </c>
      <c r="BH443" s="81">
        <v>0</v>
      </c>
      <c r="BI443" s="81">
        <v>0</v>
      </c>
      <c r="BJ443" s="81">
        <v>0</v>
      </c>
      <c r="BK443" s="81">
        <v>9.08</v>
      </c>
      <c r="BL443" s="81">
        <v>0</v>
      </c>
      <c r="BM443" s="82"/>
      <c r="BN443" s="81">
        <v>0</v>
      </c>
      <c r="BO443" s="81">
        <v>0</v>
      </c>
      <c r="BP443" s="81">
        <v>0</v>
      </c>
      <c r="BQ443" s="81">
        <v>0</v>
      </c>
      <c r="BR443" s="81">
        <v>2</v>
      </c>
      <c r="BS443" s="81">
        <v>0</v>
      </c>
      <c r="BT443"/>
      <c r="BU443" s="80">
        <v>9.08</v>
      </c>
      <c r="BV443" s="80">
        <v>0</v>
      </c>
      <c r="BW443" s="80">
        <v>0</v>
      </c>
      <c r="BX443" s="80">
        <v>0</v>
      </c>
      <c r="BY443" s="80">
        <v>0</v>
      </c>
      <c r="BZ443" s="80">
        <v>0</v>
      </c>
      <c r="CA443" s="80">
        <v>0</v>
      </c>
      <c r="CB443" s="80">
        <v>0</v>
      </c>
      <c r="CC443" s="80">
        <v>0</v>
      </c>
    </row>
    <row r="444" spans="1:81">
      <c r="A444" s="80" t="s">
        <v>2211</v>
      </c>
      <c r="B444" s="80">
        <v>204</v>
      </c>
      <c r="C444" s="80">
        <v>18</v>
      </c>
      <c r="D444" s="80">
        <v>12</v>
      </c>
      <c r="E444" s="80">
        <v>2021</v>
      </c>
      <c r="F444" s="80" t="s">
        <v>75</v>
      </c>
      <c r="G444" s="174" t="s">
        <v>2193</v>
      </c>
      <c r="H444" s="80" t="s">
        <v>2194</v>
      </c>
      <c r="I444" s="177"/>
      <c r="J444" s="81">
        <v>6.6525179827127072</v>
      </c>
      <c r="K444" s="81">
        <v>1.8902876192610518</v>
      </c>
      <c r="L444" s="81">
        <v>9.4285871666086205</v>
      </c>
      <c r="M444" s="81">
        <v>38.984563043563043</v>
      </c>
      <c r="N444" s="81">
        <v>34.209354486394631</v>
      </c>
      <c r="O444" s="81">
        <v>25.227408575488955</v>
      </c>
      <c r="P444" s="81">
        <v>31.026162589814483</v>
      </c>
      <c r="Q444" s="81">
        <v>1.7494875084566537</v>
      </c>
      <c r="R444" s="81">
        <v>10.066048413597587</v>
      </c>
      <c r="S444" s="81">
        <v>2.6062544953322959</v>
      </c>
      <c r="T444" s="82"/>
      <c r="U444" s="81">
        <v>1402032</v>
      </c>
      <c r="V444" s="81">
        <v>854</v>
      </c>
      <c r="W444" s="81">
        <v>212</v>
      </c>
      <c r="X444" s="81">
        <v>10351</v>
      </c>
      <c r="Y444" s="81">
        <v>13420</v>
      </c>
      <c r="Z444" s="81">
        <v>18562</v>
      </c>
      <c r="AA444" s="81">
        <v>6826</v>
      </c>
      <c r="AB444" s="81">
        <v>29319</v>
      </c>
      <c r="AC444" s="81">
        <v>1729445</v>
      </c>
      <c r="AD444" s="81">
        <v>2.6062544953322959</v>
      </c>
      <c r="AE444" s="82"/>
      <c r="AF444" s="81">
        <v>8534805.490548702</v>
      </c>
      <c r="AG444" s="81">
        <v>1350192.3355161457</v>
      </c>
      <c r="AH444" s="81">
        <v>1455808.7633296638</v>
      </c>
      <c r="AI444" s="81">
        <v>64350001.8072218</v>
      </c>
      <c r="AJ444" s="81">
        <v>59512182.533389531</v>
      </c>
      <c r="AK444" s="81">
        <v>0</v>
      </c>
      <c r="AL444" s="81">
        <v>0</v>
      </c>
      <c r="AM444" s="81">
        <v>3848525.9266369739</v>
      </c>
      <c r="AN444" s="81">
        <v>0</v>
      </c>
      <c r="AO444" s="81">
        <v>0</v>
      </c>
      <c r="AP444" s="82"/>
      <c r="AQ444" s="81">
        <v>849</v>
      </c>
      <c r="AR444" s="81">
        <v>166</v>
      </c>
      <c r="AS444" s="81">
        <v>0</v>
      </c>
      <c r="AT444" s="81">
        <v>5</v>
      </c>
      <c r="AU444" s="81">
        <v>0</v>
      </c>
      <c r="AV444" s="81">
        <v>0</v>
      </c>
      <c r="AW444" s="81"/>
      <c r="AX444" s="82"/>
      <c r="AY444" s="81">
        <v>4007.200000000003</v>
      </c>
      <c r="AZ444" s="81">
        <v>21961.200000000001</v>
      </c>
      <c r="BA444" s="81">
        <v>0</v>
      </c>
      <c r="BB444" s="81">
        <v>3785.5</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2212</v>
      </c>
      <c r="B445" s="80">
        <v>204</v>
      </c>
      <c r="C445" s="80">
        <v>19</v>
      </c>
      <c r="D445" s="80">
        <v>12</v>
      </c>
      <c r="E445" s="80">
        <v>2022</v>
      </c>
      <c r="F445" s="80" t="s">
        <v>568</v>
      </c>
      <c r="G445" s="174" t="s">
        <v>2193</v>
      </c>
      <c r="H445" s="80" t="s">
        <v>2194</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886</v>
      </c>
      <c r="AR445" s="81">
        <v>167</v>
      </c>
      <c r="AS445" s="81">
        <v>0</v>
      </c>
      <c r="AT445" s="81">
        <v>5</v>
      </c>
      <c r="AU445" s="81">
        <v>0</v>
      </c>
      <c r="AV445" s="81">
        <v>1</v>
      </c>
      <c r="AW445" s="81"/>
      <c r="AX445" s="82"/>
      <c r="AY445" s="81">
        <v>4246.9000000000033</v>
      </c>
      <c r="AZ445" s="81">
        <v>21974.699999999997</v>
      </c>
      <c r="BA445" s="81">
        <v>0</v>
      </c>
      <c r="BB445" s="81">
        <v>3785.5</v>
      </c>
      <c r="BC445" s="81">
        <v>0</v>
      </c>
      <c r="BD445" s="81">
        <v>811.81200000000001</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2213</v>
      </c>
      <c r="B446" s="80">
        <v>358</v>
      </c>
      <c r="C446" s="80">
        <v>1</v>
      </c>
      <c r="D446" s="80">
        <v>22</v>
      </c>
      <c r="E446" s="80">
        <v>1990</v>
      </c>
      <c r="F446" s="80" t="s">
        <v>562</v>
      </c>
      <c r="G446" s="80" t="s">
        <v>2214</v>
      </c>
      <c r="H446" s="80" t="s">
        <v>2215</v>
      </c>
      <c r="I446" s="177"/>
      <c r="J446" s="81">
        <v>50.099779685715582</v>
      </c>
      <c r="K446" s="81">
        <v>4.8414297752769198</v>
      </c>
      <c r="L446" s="81">
        <v>40.195694767307465</v>
      </c>
      <c r="M446" s="81">
        <v>20.640591952283845</v>
      </c>
      <c r="N446" s="81">
        <v>26.687133119324741</v>
      </c>
      <c r="O446" s="81">
        <v>26.335259037873179</v>
      </c>
      <c r="P446" s="81">
        <v>48.877503218790487</v>
      </c>
      <c r="Q446" s="81">
        <v>2.2922282168943897</v>
      </c>
      <c r="R446" s="81">
        <v>0</v>
      </c>
      <c r="S446" s="81">
        <v>2.0862899539826523</v>
      </c>
      <c r="T446" s="82"/>
      <c r="U446" s="81">
        <v>1731218</v>
      </c>
      <c r="V446" s="81">
        <v>1642</v>
      </c>
      <c r="W446" s="81">
        <v>437</v>
      </c>
      <c r="X446" s="81">
        <v>8003</v>
      </c>
      <c r="Y446" s="81">
        <v>11514</v>
      </c>
      <c r="Z446" s="81">
        <v>10832</v>
      </c>
      <c r="AA446" s="81">
        <v>11868</v>
      </c>
      <c r="AB446" s="81">
        <v>37218</v>
      </c>
      <c r="AC446" s="81">
        <v>0</v>
      </c>
      <c r="AD446" s="81">
        <v>2.0862899539826523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2216</v>
      </c>
      <c r="B447" s="80">
        <v>359</v>
      </c>
      <c r="C447" s="80">
        <v>2</v>
      </c>
      <c r="D447" s="80">
        <v>22</v>
      </c>
      <c r="E447" s="80">
        <v>2005</v>
      </c>
      <c r="F447" s="80" t="s">
        <v>565</v>
      </c>
      <c r="G447" s="80" t="s">
        <v>2214</v>
      </c>
      <c r="H447" s="80" t="s">
        <v>2215</v>
      </c>
      <c r="I447" s="177"/>
      <c r="J447" s="81">
        <v>32.182292766833449</v>
      </c>
      <c r="K447" s="81">
        <v>2.9110910281377214</v>
      </c>
      <c r="L447" s="81">
        <v>28.341093997771683</v>
      </c>
      <c r="M447" s="81">
        <v>34.897735734429887</v>
      </c>
      <c r="N447" s="81">
        <v>34.37247477594584</v>
      </c>
      <c r="O447" s="81">
        <v>37.96279131153107</v>
      </c>
      <c r="P447" s="81">
        <v>50.075431213004769</v>
      </c>
      <c r="Q447" s="81">
        <v>2.0545948361102027</v>
      </c>
      <c r="R447" s="81">
        <v>0</v>
      </c>
      <c r="S447" s="81">
        <v>0</v>
      </c>
      <c r="T447" s="82"/>
      <c r="U447" s="81">
        <v>1380227</v>
      </c>
      <c r="V447" s="81">
        <v>1255</v>
      </c>
      <c r="W447" s="81">
        <v>277</v>
      </c>
      <c r="X447" s="81">
        <v>7220</v>
      </c>
      <c r="Y447" s="81">
        <v>13544</v>
      </c>
      <c r="Z447" s="81">
        <v>18069</v>
      </c>
      <c r="AA447" s="81">
        <v>9958</v>
      </c>
      <c r="AB447" s="81">
        <v>34874</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2217</v>
      </c>
      <c r="B448" s="80">
        <v>360</v>
      </c>
      <c r="C448" s="80">
        <v>3</v>
      </c>
      <c r="D448" s="80">
        <v>22</v>
      </c>
      <c r="E448" s="80">
        <v>2006</v>
      </c>
      <c r="F448" s="80" t="s">
        <v>566</v>
      </c>
      <c r="G448" s="80" t="s">
        <v>2214</v>
      </c>
      <c r="H448" s="80" t="s">
        <v>2215</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2218</v>
      </c>
      <c r="B449" s="80">
        <v>361</v>
      </c>
      <c r="C449" s="80">
        <v>4</v>
      </c>
      <c r="D449" s="80">
        <v>22</v>
      </c>
      <c r="E449" s="80">
        <v>2007</v>
      </c>
      <c r="F449" s="80" t="s">
        <v>567</v>
      </c>
      <c r="G449" s="80" t="s">
        <v>2214</v>
      </c>
      <c r="H449" s="80" t="s">
        <v>2215</v>
      </c>
      <c r="I449" s="177"/>
      <c r="J449" s="81">
        <v>42.555863200108888</v>
      </c>
      <c r="K449" s="81">
        <v>2.6235180348877187</v>
      </c>
      <c r="L449" s="81">
        <v>25.114918512206202</v>
      </c>
      <c r="M449" s="81">
        <v>31.307360607882327</v>
      </c>
      <c r="N449" s="81">
        <v>37.452569129151577</v>
      </c>
      <c r="O449" s="81">
        <v>36.767018211772964</v>
      </c>
      <c r="P449" s="81">
        <v>48.695597449457907</v>
      </c>
      <c r="Q449" s="81">
        <v>2.1223555623305765</v>
      </c>
      <c r="R449" s="81">
        <v>0</v>
      </c>
      <c r="S449" s="81">
        <v>0</v>
      </c>
      <c r="T449" s="82"/>
      <c r="U449" s="81">
        <v>2039056</v>
      </c>
      <c r="V449" s="81">
        <v>1178</v>
      </c>
      <c r="W449" s="81">
        <v>280</v>
      </c>
      <c r="X449" s="81">
        <v>8098</v>
      </c>
      <c r="Y449" s="81">
        <v>13561</v>
      </c>
      <c r="Z449" s="81">
        <v>18192</v>
      </c>
      <c r="AA449" s="81">
        <v>9536</v>
      </c>
      <c r="AB449" s="81">
        <v>34119</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2219</v>
      </c>
      <c r="B450" s="80">
        <v>362</v>
      </c>
      <c r="C450" s="80">
        <v>5</v>
      </c>
      <c r="D450" s="80">
        <v>22</v>
      </c>
      <c r="E450" s="80">
        <v>2008</v>
      </c>
      <c r="F450" s="80" t="s">
        <v>84</v>
      </c>
      <c r="G450" s="80" t="s">
        <v>2214</v>
      </c>
      <c r="H450" s="80" t="s">
        <v>2215</v>
      </c>
      <c r="I450" s="177"/>
      <c r="J450" s="81">
        <v>46.256517138589857</v>
      </c>
      <c r="K450" s="81">
        <v>1.9386776952541727</v>
      </c>
      <c r="L450" s="81">
        <v>22.213629468552845</v>
      </c>
      <c r="M450" s="81">
        <v>32.840321491728169</v>
      </c>
      <c r="N450" s="81">
        <v>31.798786999225456</v>
      </c>
      <c r="O450" s="81">
        <v>35.469551697467203</v>
      </c>
      <c r="P450" s="81">
        <v>47.528152976633741</v>
      </c>
      <c r="Q450" s="81">
        <v>2.0751927073540606</v>
      </c>
      <c r="R450" s="81">
        <v>0</v>
      </c>
      <c r="S450" s="81">
        <v>0</v>
      </c>
      <c r="T450" s="82"/>
      <c r="U450" s="81">
        <v>2392318</v>
      </c>
      <c r="V450" s="81">
        <v>1178</v>
      </c>
      <c r="W450" s="81">
        <v>280</v>
      </c>
      <c r="X450" s="81">
        <v>8098</v>
      </c>
      <c r="Y450" s="81">
        <v>13621</v>
      </c>
      <c r="Z450" s="81">
        <v>18166</v>
      </c>
      <c r="AA450" s="81">
        <v>9318</v>
      </c>
      <c r="AB450" s="81">
        <v>33909</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2220</v>
      </c>
      <c r="B451" s="80">
        <v>363</v>
      </c>
      <c r="C451" s="80">
        <v>6</v>
      </c>
      <c r="D451" s="80">
        <v>22</v>
      </c>
      <c r="E451" s="80">
        <v>2009</v>
      </c>
      <c r="F451" s="80" t="s">
        <v>85</v>
      </c>
      <c r="G451" s="80" t="s">
        <v>2214</v>
      </c>
      <c r="H451" s="80" t="s">
        <v>2215</v>
      </c>
      <c r="I451" s="177"/>
      <c r="J451" s="81">
        <v>46.160648512982334</v>
      </c>
      <c r="K451" s="81">
        <v>1.8471046738356705</v>
      </c>
      <c r="L451" s="81">
        <v>36.31947112439795</v>
      </c>
      <c r="M451" s="81">
        <v>32.415332296189824</v>
      </c>
      <c r="N451" s="81">
        <v>30.671303808302781</v>
      </c>
      <c r="O451" s="81">
        <v>36.249484944397103</v>
      </c>
      <c r="P451" s="81">
        <v>45.42660123901895</v>
      </c>
      <c r="Q451" s="81">
        <v>1.9658158994191386</v>
      </c>
      <c r="R451" s="81">
        <v>0</v>
      </c>
      <c r="S451" s="81">
        <v>0</v>
      </c>
      <c r="T451" s="82"/>
      <c r="U451" s="81">
        <v>2118988</v>
      </c>
      <c r="V451" s="81">
        <v>1015</v>
      </c>
      <c r="W451" s="81">
        <v>623</v>
      </c>
      <c r="X451" s="81">
        <v>8346</v>
      </c>
      <c r="Y451" s="81">
        <v>13734</v>
      </c>
      <c r="Z451" s="81">
        <v>18325</v>
      </c>
      <c r="AA451" s="81">
        <v>9143</v>
      </c>
      <c r="AB451" s="81">
        <v>33720</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11.1</v>
      </c>
      <c r="BJ451" s="81">
        <v>0</v>
      </c>
      <c r="BK451" s="81">
        <v>0</v>
      </c>
      <c r="BL451" s="81">
        <v>0</v>
      </c>
      <c r="BM451" s="82"/>
      <c r="BN451" s="81">
        <v>0</v>
      </c>
      <c r="BO451" s="81">
        <v>0</v>
      </c>
      <c r="BP451" s="81">
        <v>1</v>
      </c>
      <c r="BQ451" s="81">
        <v>0</v>
      </c>
      <c r="BR451" s="81">
        <v>0</v>
      </c>
      <c r="BS451" s="81">
        <v>0</v>
      </c>
      <c r="BT451"/>
      <c r="BU451" s="80"/>
      <c r="BV451" s="80"/>
      <c r="BW451" s="80"/>
      <c r="BX451" s="80"/>
      <c r="BY451" s="80"/>
      <c r="BZ451" s="80"/>
      <c r="CA451" s="80"/>
      <c r="CB451" s="80"/>
      <c r="CC451" s="80"/>
    </row>
    <row r="452" spans="1:81">
      <c r="A452" s="80" t="s">
        <v>2221</v>
      </c>
      <c r="B452" s="80">
        <v>364</v>
      </c>
      <c r="C452" s="80">
        <v>7</v>
      </c>
      <c r="D452" s="80">
        <v>22</v>
      </c>
      <c r="E452" s="80">
        <v>2010</v>
      </c>
      <c r="F452" s="80" t="s">
        <v>86</v>
      </c>
      <c r="G452" s="80" t="s">
        <v>2214</v>
      </c>
      <c r="H452" s="80" t="s">
        <v>2215</v>
      </c>
      <c r="I452" s="177"/>
      <c r="J452" s="81">
        <v>55.898584116667116</v>
      </c>
      <c r="K452" s="81">
        <v>2.0191121810976904</v>
      </c>
      <c r="L452" s="81">
        <v>32.971304181105367</v>
      </c>
      <c r="M452" s="81">
        <v>34.610175387451292</v>
      </c>
      <c r="N452" s="81">
        <v>37.249101902875672</v>
      </c>
      <c r="O452" s="81">
        <v>36.373231111914841</v>
      </c>
      <c r="P452" s="81">
        <v>45.514932633138322</v>
      </c>
      <c r="Q452" s="81">
        <v>2.0343496647112782</v>
      </c>
      <c r="R452" s="81">
        <v>0</v>
      </c>
      <c r="S452" s="81">
        <v>0</v>
      </c>
      <c r="T452" s="82"/>
      <c r="U452" s="81">
        <v>2726727</v>
      </c>
      <c r="V452" s="81">
        <v>1015</v>
      </c>
      <c r="W452" s="81">
        <v>623</v>
      </c>
      <c r="X452" s="81">
        <v>8346</v>
      </c>
      <c r="Y452" s="81">
        <v>13797</v>
      </c>
      <c r="Z452" s="81">
        <v>18473</v>
      </c>
      <c r="AA452" s="81">
        <v>8932</v>
      </c>
      <c r="AB452" s="81">
        <v>33437</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11</v>
      </c>
      <c r="BJ452" s="81">
        <v>0</v>
      </c>
      <c r="BK452" s="81">
        <v>0</v>
      </c>
      <c r="BL452" s="81">
        <v>0</v>
      </c>
      <c r="BM452" s="82"/>
      <c r="BN452" s="81">
        <v>0</v>
      </c>
      <c r="BO452" s="81">
        <v>0</v>
      </c>
      <c r="BP452" s="81">
        <v>1</v>
      </c>
      <c r="BQ452" s="81">
        <v>0</v>
      </c>
      <c r="BR452" s="81">
        <v>0</v>
      </c>
      <c r="BS452" s="81">
        <v>0</v>
      </c>
      <c r="BT452"/>
      <c r="BU452" s="80">
        <v>11</v>
      </c>
      <c r="BV452" s="80">
        <v>0</v>
      </c>
      <c r="BW452" s="80">
        <v>0</v>
      </c>
      <c r="BX452" s="80">
        <v>0</v>
      </c>
      <c r="BY452" s="80">
        <v>0</v>
      </c>
      <c r="BZ452" s="80">
        <v>0</v>
      </c>
      <c r="CA452" s="80">
        <v>0</v>
      </c>
      <c r="CB452" s="80">
        <v>0</v>
      </c>
      <c r="CC452" s="80">
        <v>0</v>
      </c>
    </row>
    <row r="453" spans="1:81">
      <c r="A453" s="80" t="s">
        <v>2222</v>
      </c>
      <c r="B453" s="80">
        <v>365</v>
      </c>
      <c r="C453" s="80">
        <v>8</v>
      </c>
      <c r="D453" s="80">
        <v>22</v>
      </c>
      <c r="E453" s="80">
        <v>2011</v>
      </c>
      <c r="F453" s="80" t="s">
        <v>87</v>
      </c>
      <c r="G453" s="80" t="s">
        <v>2214</v>
      </c>
      <c r="H453" s="80" t="s">
        <v>2215</v>
      </c>
      <c r="I453" s="177"/>
      <c r="J453" s="81">
        <v>57.296297821937394</v>
      </c>
      <c r="K453" s="81">
        <v>2.4669504021537962</v>
      </c>
      <c r="L453" s="81">
        <v>33.692886560712118</v>
      </c>
      <c r="M453" s="81">
        <v>46.092773368626531</v>
      </c>
      <c r="N453" s="81">
        <v>47.201488187038777</v>
      </c>
      <c r="O453" s="81">
        <v>36.08353376337854</v>
      </c>
      <c r="P453" s="81">
        <v>43.590961971948637</v>
      </c>
      <c r="Q453" s="81">
        <v>2.3228320737074073</v>
      </c>
      <c r="R453" s="81">
        <v>0</v>
      </c>
      <c r="S453" s="81">
        <v>0</v>
      </c>
      <c r="T453" s="82"/>
      <c r="U453" s="81">
        <v>2544275</v>
      </c>
      <c r="V453" s="81">
        <v>1015</v>
      </c>
      <c r="W453" s="81">
        <v>623</v>
      </c>
      <c r="X453" s="81">
        <v>8346</v>
      </c>
      <c r="Y453" s="81">
        <v>13829</v>
      </c>
      <c r="Z453" s="81">
        <v>18724</v>
      </c>
      <c r="AA453" s="81">
        <v>8809</v>
      </c>
      <c r="AB453" s="81">
        <v>33099</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6.899</v>
      </c>
      <c r="BJ453" s="81">
        <v>0</v>
      </c>
      <c r="BK453" s="81">
        <v>0</v>
      </c>
      <c r="BL453" s="81">
        <v>0</v>
      </c>
      <c r="BM453" s="82"/>
      <c r="BN453" s="81">
        <v>0</v>
      </c>
      <c r="BO453" s="81">
        <v>0</v>
      </c>
      <c r="BP453" s="81">
        <v>1</v>
      </c>
      <c r="BQ453" s="81">
        <v>0</v>
      </c>
      <c r="BR453" s="81">
        <v>0</v>
      </c>
      <c r="BS453" s="81">
        <v>0</v>
      </c>
      <c r="BT453"/>
      <c r="BU453" s="80">
        <v>6.899</v>
      </c>
      <c r="BV453" s="80">
        <v>0</v>
      </c>
      <c r="BW453" s="80">
        <v>0</v>
      </c>
      <c r="BX453" s="80">
        <v>0</v>
      </c>
      <c r="BY453" s="80">
        <v>0</v>
      </c>
      <c r="BZ453" s="80">
        <v>0</v>
      </c>
      <c r="CA453" s="80">
        <v>0</v>
      </c>
      <c r="CB453" s="80">
        <v>0</v>
      </c>
      <c r="CC453" s="80">
        <v>0</v>
      </c>
    </row>
    <row r="454" spans="1:81">
      <c r="A454" s="80" t="s">
        <v>2223</v>
      </c>
      <c r="B454" s="80">
        <v>366</v>
      </c>
      <c r="C454" s="80">
        <v>9</v>
      </c>
      <c r="D454" s="80">
        <v>22</v>
      </c>
      <c r="E454" s="80">
        <v>2012</v>
      </c>
      <c r="F454" s="80" t="s">
        <v>88</v>
      </c>
      <c r="G454" s="80" t="s">
        <v>2214</v>
      </c>
      <c r="H454" s="80" t="s">
        <v>2215</v>
      </c>
      <c r="I454" s="177"/>
      <c r="J454" s="81">
        <v>51.05258627127737</v>
      </c>
      <c r="K454" s="81">
        <v>2.3937001299677934</v>
      </c>
      <c r="L454" s="81">
        <v>33.618716271851518</v>
      </c>
      <c r="M454" s="81">
        <v>51.25129577237923</v>
      </c>
      <c r="N454" s="81">
        <v>48.835802956240009</v>
      </c>
      <c r="O454" s="81">
        <v>36.168594262760067</v>
      </c>
      <c r="P454" s="81">
        <v>43.102439564120573</v>
      </c>
      <c r="Q454" s="81">
        <v>2.5022761033609902</v>
      </c>
      <c r="R454" s="81">
        <v>0</v>
      </c>
      <c r="S454" s="81">
        <v>0</v>
      </c>
      <c r="T454" s="82"/>
      <c r="U454" s="81">
        <v>2381288</v>
      </c>
      <c r="V454" s="81">
        <v>1015</v>
      </c>
      <c r="W454" s="81">
        <v>623</v>
      </c>
      <c r="X454" s="81">
        <v>8346</v>
      </c>
      <c r="Y454" s="81">
        <v>13902</v>
      </c>
      <c r="Z454" s="81">
        <v>18917</v>
      </c>
      <c r="AA454" s="81">
        <v>8661</v>
      </c>
      <c r="AB454" s="81">
        <v>32818</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4.681</v>
      </c>
      <c r="BJ454" s="81">
        <v>0</v>
      </c>
      <c r="BK454" s="81">
        <v>0</v>
      </c>
      <c r="BL454" s="81">
        <v>0</v>
      </c>
      <c r="BM454" s="82"/>
      <c r="BN454" s="81">
        <v>0</v>
      </c>
      <c r="BO454" s="81">
        <v>0</v>
      </c>
      <c r="BP454" s="81">
        <v>1</v>
      </c>
      <c r="BQ454" s="81">
        <v>0</v>
      </c>
      <c r="BR454" s="81">
        <v>0</v>
      </c>
      <c r="BS454" s="81">
        <v>0</v>
      </c>
      <c r="BT454"/>
      <c r="BU454" s="80">
        <v>4.681</v>
      </c>
      <c r="BV454" s="80">
        <v>0</v>
      </c>
      <c r="BW454" s="80">
        <v>0</v>
      </c>
      <c r="BX454" s="80">
        <v>0</v>
      </c>
      <c r="BY454" s="80">
        <v>0</v>
      </c>
      <c r="BZ454" s="80">
        <v>0</v>
      </c>
      <c r="CA454" s="80">
        <v>0</v>
      </c>
      <c r="CB454" s="80">
        <v>0</v>
      </c>
      <c r="CC454" s="80">
        <v>0</v>
      </c>
    </row>
    <row r="455" spans="1:81">
      <c r="A455" s="80" t="s">
        <v>2224</v>
      </c>
      <c r="B455" s="80">
        <v>367</v>
      </c>
      <c r="C455" s="80">
        <v>10</v>
      </c>
      <c r="D455" s="80">
        <v>22</v>
      </c>
      <c r="E455" s="80">
        <v>2013</v>
      </c>
      <c r="F455" s="80" t="s">
        <v>89</v>
      </c>
      <c r="G455" s="80" t="s">
        <v>2214</v>
      </c>
      <c r="H455" s="80" t="s">
        <v>2215</v>
      </c>
      <c r="I455" s="177"/>
      <c r="J455" s="81">
        <v>47.381252684171741</v>
      </c>
      <c r="K455" s="81">
        <v>2.0052092612033157</v>
      </c>
      <c r="L455" s="81">
        <v>29.624210581576722</v>
      </c>
      <c r="M455" s="81">
        <v>44.206942054739585</v>
      </c>
      <c r="N455" s="81">
        <v>51.374743314080135</v>
      </c>
      <c r="O455" s="81">
        <v>34.932063528264706</v>
      </c>
      <c r="P455" s="81">
        <v>42.600461549621329</v>
      </c>
      <c r="Q455" s="81">
        <v>2.5161656258240774</v>
      </c>
      <c r="R455" s="81">
        <v>0</v>
      </c>
      <c r="S455" s="81">
        <v>0</v>
      </c>
      <c r="T455" s="82"/>
      <c r="U455" s="81">
        <v>2010792</v>
      </c>
      <c r="V455" s="81">
        <v>1015</v>
      </c>
      <c r="W455" s="81">
        <v>623</v>
      </c>
      <c r="X455" s="81">
        <v>8346</v>
      </c>
      <c r="Y455" s="81">
        <v>13853</v>
      </c>
      <c r="Z455" s="81">
        <v>19086</v>
      </c>
      <c r="AA455" s="81">
        <v>8528</v>
      </c>
      <c r="AB455" s="81">
        <v>32527</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4.4690000000000003</v>
      </c>
      <c r="BJ455" s="81">
        <v>0</v>
      </c>
      <c r="BK455" s="81">
        <v>0</v>
      </c>
      <c r="BL455" s="81">
        <v>0</v>
      </c>
      <c r="BM455" s="82"/>
      <c r="BN455" s="81">
        <v>0</v>
      </c>
      <c r="BO455" s="81">
        <v>0</v>
      </c>
      <c r="BP455" s="81">
        <v>1</v>
      </c>
      <c r="BQ455" s="81">
        <v>0</v>
      </c>
      <c r="BR455" s="81">
        <v>0</v>
      </c>
      <c r="BS455" s="81">
        <v>0</v>
      </c>
      <c r="BT455"/>
      <c r="BU455" s="80">
        <v>4.4690000000000003</v>
      </c>
      <c r="BV455" s="80">
        <v>0</v>
      </c>
      <c r="BW455" s="80">
        <v>0</v>
      </c>
      <c r="BX455" s="80">
        <v>0</v>
      </c>
      <c r="BY455" s="80">
        <v>0</v>
      </c>
      <c r="BZ455" s="80">
        <v>0</v>
      </c>
      <c r="CA455" s="80">
        <v>0</v>
      </c>
      <c r="CB455" s="80">
        <v>0</v>
      </c>
      <c r="CC455" s="80">
        <v>0</v>
      </c>
    </row>
    <row r="456" spans="1:81">
      <c r="A456" s="80" t="s">
        <v>2225</v>
      </c>
      <c r="B456" s="80">
        <v>368</v>
      </c>
      <c r="C456" s="80">
        <v>11</v>
      </c>
      <c r="D456" s="80">
        <v>22</v>
      </c>
      <c r="E456" s="80">
        <v>2014</v>
      </c>
      <c r="F456" s="80" t="s">
        <v>90</v>
      </c>
      <c r="G456" s="80" t="s">
        <v>2214</v>
      </c>
      <c r="H456" s="80" t="s">
        <v>2215</v>
      </c>
      <c r="I456" s="177"/>
      <c r="J456" s="81">
        <v>58.980318417406458</v>
      </c>
      <c r="K456" s="81">
        <v>2.0584243804690709</v>
      </c>
      <c r="L456" s="81">
        <v>21.526546071271135</v>
      </c>
      <c r="M456" s="81">
        <v>44.253922601662282</v>
      </c>
      <c r="N456" s="81">
        <v>49.583342314472468</v>
      </c>
      <c r="O456" s="81">
        <v>33.309694155428176</v>
      </c>
      <c r="P456" s="81">
        <v>42.209426075514564</v>
      </c>
      <c r="Q456" s="81">
        <v>2.3793382143499668</v>
      </c>
      <c r="R456" s="81">
        <v>0</v>
      </c>
      <c r="S456" s="81">
        <v>0</v>
      </c>
      <c r="T456" s="82"/>
      <c r="U456" s="81">
        <v>2652016</v>
      </c>
      <c r="V456" s="81">
        <v>903</v>
      </c>
      <c r="W456" s="81">
        <v>535</v>
      </c>
      <c r="X456" s="81">
        <v>8634</v>
      </c>
      <c r="Y456" s="81">
        <v>13861</v>
      </c>
      <c r="Z456" s="81">
        <v>19168</v>
      </c>
      <c r="AA456" s="81">
        <v>8406</v>
      </c>
      <c r="AB456" s="81">
        <v>32058</v>
      </c>
      <c r="AC456" s="81">
        <v>0</v>
      </c>
      <c r="AD456" s="81">
        <v>0</v>
      </c>
      <c r="AE456" s="82"/>
      <c r="AF456" s="81">
        <v>46481480.903498024</v>
      </c>
      <c r="AG456" s="81">
        <v>1637518.9640793614</v>
      </c>
      <c r="AH456" s="81">
        <v>3289890.6630657152</v>
      </c>
      <c r="AI456" s="81">
        <v>52000143.132353686</v>
      </c>
      <c r="AJ456" s="81">
        <v>66083502.336249612</v>
      </c>
      <c r="AK456" s="81">
        <v>0</v>
      </c>
      <c r="AL456" s="81">
        <v>0</v>
      </c>
      <c r="AM456" s="81">
        <v>4401084.3504145714</v>
      </c>
      <c r="AN456" s="81">
        <v>0</v>
      </c>
      <c r="AO456" s="81">
        <v>0</v>
      </c>
      <c r="AP456" s="82"/>
      <c r="AQ456" s="81">
        <v>1056</v>
      </c>
      <c r="AR456" s="81">
        <v>336</v>
      </c>
      <c r="AS456" s="81">
        <v>0</v>
      </c>
      <c r="AT456" s="81">
        <v>0</v>
      </c>
      <c r="AU456" s="81">
        <v>0</v>
      </c>
      <c r="AV456" s="81">
        <v>0</v>
      </c>
      <c r="AW456" s="81" t="s">
        <v>564</v>
      </c>
      <c r="AX456" s="82"/>
      <c r="AY456" s="81">
        <v>4960.3099999999995</v>
      </c>
      <c r="AZ456" s="81">
        <v>21306.5</v>
      </c>
      <c r="BA456" s="81">
        <v>0</v>
      </c>
      <c r="BB456" s="81">
        <v>0</v>
      </c>
      <c r="BC456" s="81">
        <v>0</v>
      </c>
      <c r="BD456" s="81">
        <v>0</v>
      </c>
      <c r="BE456" s="81" t="s">
        <v>564</v>
      </c>
      <c r="BF456" s="82"/>
      <c r="BG456" s="81">
        <v>0</v>
      </c>
      <c r="BH456" s="81">
        <v>0</v>
      </c>
      <c r="BI456" s="81">
        <v>3.6890000000000001</v>
      </c>
      <c r="BJ456" s="81">
        <v>0</v>
      </c>
      <c r="BK456" s="81">
        <v>0</v>
      </c>
      <c r="BL456" s="81">
        <v>0</v>
      </c>
      <c r="BM456" s="82"/>
      <c r="BN456" s="81">
        <v>0</v>
      </c>
      <c r="BO456" s="81">
        <v>0</v>
      </c>
      <c r="BP456" s="81">
        <v>1</v>
      </c>
      <c r="BQ456" s="81">
        <v>0</v>
      </c>
      <c r="BR456" s="81">
        <v>0</v>
      </c>
      <c r="BS456" s="81">
        <v>0</v>
      </c>
      <c r="BT456"/>
      <c r="BU456" s="80">
        <v>3.6890000000000001</v>
      </c>
      <c r="BV456" s="80">
        <v>0</v>
      </c>
      <c r="BW456" s="80">
        <v>0</v>
      </c>
      <c r="BX456" s="80">
        <v>0</v>
      </c>
      <c r="BY456" s="80">
        <v>0</v>
      </c>
      <c r="BZ456" s="80">
        <v>0</v>
      </c>
      <c r="CA456" s="80">
        <v>0</v>
      </c>
      <c r="CB456" s="80">
        <v>0</v>
      </c>
      <c r="CC456" s="80">
        <v>0</v>
      </c>
    </row>
    <row r="457" spans="1:81">
      <c r="A457" s="80" t="s">
        <v>2226</v>
      </c>
      <c r="B457" s="80">
        <v>369</v>
      </c>
      <c r="C457" s="80">
        <v>12</v>
      </c>
      <c r="D457" s="80">
        <v>22</v>
      </c>
      <c r="E457" s="80">
        <v>2015</v>
      </c>
      <c r="F457" s="80" t="s">
        <v>91</v>
      </c>
      <c r="G457" s="80" t="s">
        <v>2214</v>
      </c>
      <c r="H457" s="80" t="s">
        <v>2215</v>
      </c>
      <c r="I457" s="177"/>
      <c r="J457" s="81">
        <v>58.810028864296719</v>
      </c>
      <c r="K457" s="81">
        <v>1.9466013939473084</v>
      </c>
      <c r="L457" s="81">
        <v>25.253958182205906</v>
      </c>
      <c r="M457" s="81">
        <v>51.091848136185874</v>
      </c>
      <c r="N457" s="81">
        <v>43.097896525683971</v>
      </c>
      <c r="O457" s="81">
        <v>33.064115910439057</v>
      </c>
      <c r="P457" s="81">
        <v>41.277780351505378</v>
      </c>
      <c r="Q457" s="81">
        <v>2.2969940652409893</v>
      </c>
      <c r="R457" s="81">
        <v>0</v>
      </c>
      <c r="S457" s="81">
        <v>0</v>
      </c>
      <c r="T457" s="82"/>
      <c r="U457" s="81">
        <v>2989943</v>
      </c>
      <c r="V457" s="81">
        <v>903</v>
      </c>
      <c r="W457" s="81">
        <v>535</v>
      </c>
      <c r="X457" s="81">
        <v>8634</v>
      </c>
      <c r="Y457" s="81">
        <v>13836</v>
      </c>
      <c r="Z457" s="81">
        <v>19210</v>
      </c>
      <c r="AA457" s="81">
        <v>8214</v>
      </c>
      <c r="AB457" s="81">
        <v>31614</v>
      </c>
      <c r="AC457" s="81">
        <v>0</v>
      </c>
      <c r="AD457" s="81">
        <v>0</v>
      </c>
      <c r="AE457" s="82"/>
      <c r="AF457" s="81">
        <v>50534212.699583635</v>
      </c>
      <c r="AG457" s="81">
        <v>1510097.0492630731</v>
      </c>
      <c r="AH457" s="81">
        <v>3589103.4602109324</v>
      </c>
      <c r="AI457" s="81">
        <v>52518054.664354481</v>
      </c>
      <c r="AJ457" s="81">
        <v>66411718.048658334</v>
      </c>
      <c r="AK457" s="81">
        <v>0</v>
      </c>
      <c r="AL457" s="81">
        <v>0</v>
      </c>
      <c r="AM457" s="81">
        <v>4332566.0842577731</v>
      </c>
      <c r="AN457" s="81">
        <v>0</v>
      </c>
      <c r="AO457" s="81">
        <v>0</v>
      </c>
      <c r="AP457" s="82"/>
      <c r="AQ457" s="81">
        <v>1141</v>
      </c>
      <c r="AR457" s="81">
        <v>450</v>
      </c>
      <c r="AS457" s="81">
        <v>0</v>
      </c>
      <c r="AT457" s="81">
        <v>0</v>
      </c>
      <c r="AU457" s="81">
        <v>0</v>
      </c>
      <c r="AV457" s="81">
        <v>0</v>
      </c>
      <c r="AW457" s="81" t="s">
        <v>564</v>
      </c>
      <c r="AX457" s="82"/>
      <c r="AY457" s="81">
        <v>5550.32</v>
      </c>
      <c r="AZ457" s="81">
        <v>30830.799999999999</v>
      </c>
      <c r="BA457" s="81">
        <v>0</v>
      </c>
      <c r="BB457" s="81">
        <v>0</v>
      </c>
      <c r="BC457" s="81">
        <v>0</v>
      </c>
      <c r="BD457" s="81">
        <v>0</v>
      </c>
      <c r="BE457" s="81" t="s">
        <v>564</v>
      </c>
      <c r="BF457" s="82"/>
      <c r="BG457" s="81">
        <v>0</v>
      </c>
      <c r="BH457" s="81">
        <v>0</v>
      </c>
      <c r="BI457" s="81">
        <v>5.4409999999999998</v>
      </c>
      <c r="BJ457" s="81">
        <v>0</v>
      </c>
      <c r="BK457" s="81">
        <v>0</v>
      </c>
      <c r="BL457" s="81">
        <v>0</v>
      </c>
      <c r="BM457" s="82"/>
      <c r="BN457" s="81">
        <v>0</v>
      </c>
      <c r="BO457" s="81">
        <v>0</v>
      </c>
      <c r="BP457" s="81">
        <v>1</v>
      </c>
      <c r="BQ457" s="81">
        <v>0</v>
      </c>
      <c r="BR457" s="81">
        <v>0</v>
      </c>
      <c r="BS457" s="81">
        <v>0</v>
      </c>
      <c r="BT457"/>
      <c r="BU457" s="80">
        <v>5.4409999999999998</v>
      </c>
      <c r="BV457" s="80">
        <v>0</v>
      </c>
      <c r="BW457" s="80">
        <v>0</v>
      </c>
      <c r="BX457" s="80">
        <v>0</v>
      </c>
      <c r="BY457" s="80">
        <v>0</v>
      </c>
      <c r="BZ457" s="80">
        <v>0</v>
      </c>
      <c r="CA457" s="80">
        <v>0</v>
      </c>
      <c r="CB457" s="80">
        <v>0</v>
      </c>
      <c r="CC457" s="80">
        <v>0</v>
      </c>
    </row>
    <row r="458" spans="1:81">
      <c r="A458" s="80" t="s">
        <v>2227</v>
      </c>
      <c r="B458" s="80">
        <v>370</v>
      </c>
      <c r="C458" s="80">
        <v>13</v>
      </c>
      <c r="D458" s="80">
        <v>22</v>
      </c>
      <c r="E458" s="80">
        <v>2016</v>
      </c>
      <c r="F458" s="80" t="s">
        <v>92</v>
      </c>
      <c r="G458" s="80" t="s">
        <v>2214</v>
      </c>
      <c r="H458" s="80" t="s">
        <v>2215</v>
      </c>
      <c r="I458" s="177"/>
      <c r="J458" s="81">
        <v>44.435245862203232</v>
      </c>
      <c r="K458" s="81">
        <v>1.8798402794539095</v>
      </c>
      <c r="L458" s="81">
        <v>26.690209978951756</v>
      </c>
      <c r="M458" s="81">
        <v>36.082885400992936</v>
      </c>
      <c r="N458" s="81">
        <v>37.091249227619166</v>
      </c>
      <c r="O458" s="81">
        <v>32.907445583439454</v>
      </c>
      <c r="P458" s="81">
        <v>39.95812918571535</v>
      </c>
      <c r="Q458" s="81">
        <v>2.207957190631828</v>
      </c>
      <c r="R458" s="81">
        <v>0</v>
      </c>
      <c r="S458" s="81">
        <v>0</v>
      </c>
      <c r="T458" s="82"/>
      <c r="U458" s="81">
        <v>2628348</v>
      </c>
      <c r="V458" s="81">
        <v>903</v>
      </c>
      <c r="W458" s="81">
        <v>535</v>
      </c>
      <c r="X458" s="81">
        <v>8634</v>
      </c>
      <c r="Y458" s="81">
        <v>13820</v>
      </c>
      <c r="Z458" s="81">
        <v>19354</v>
      </c>
      <c r="AA458" s="81">
        <v>8224</v>
      </c>
      <c r="AB458" s="81">
        <v>31260</v>
      </c>
      <c r="AC458" s="81">
        <v>0</v>
      </c>
      <c r="AD458" s="81">
        <v>0</v>
      </c>
      <c r="AE458" s="82"/>
      <c r="AF458" s="81">
        <v>38996329.918635517</v>
      </c>
      <c r="AG458" s="81">
        <v>1430388.7489794751</v>
      </c>
      <c r="AH458" s="81">
        <v>3041363.3913350329</v>
      </c>
      <c r="AI458" s="81">
        <v>53574698.834736563</v>
      </c>
      <c r="AJ458" s="81">
        <v>57446457.89468015</v>
      </c>
      <c r="AK458" s="81">
        <v>0</v>
      </c>
      <c r="AL458" s="81">
        <v>0</v>
      </c>
      <c r="AM458" s="81">
        <v>4287380.1571869142</v>
      </c>
      <c r="AN458" s="81">
        <v>0</v>
      </c>
      <c r="AO458" s="81">
        <v>0</v>
      </c>
      <c r="AP458" s="82"/>
      <c r="AQ458" s="81">
        <v>1204</v>
      </c>
      <c r="AR458" s="81">
        <v>525</v>
      </c>
      <c r="AS458" s="81">
        <v>0</v>
      </c>
      <c r="AT458" s="81">
        <v>0</v>
      </c>
      <c r="AU458" s="81">
        <v>0</v>
      </c>
      <c r="AV458" s="81">
        <v>0</v>
      </c>
      <c r="AW458" s="81" t="s">
        <v>564</v>
      </c>
      <c r="AX458" s="82"/>
      <c r="AY458" s="81">
        <v>6009.96</v>
      </c>
      <c r="AZ458" s="81">
        <v>33773.1</v>
      </c>
      <c r="BA458" s="81">
        <v>0</v>
      </c>
      <c r="BB458" s="81">
        <v>0</v>
      </c>
      <c r="BC458" s="81">
        <v>0</v>
      </c>
      <c r="BD458" s="81">
        <v>0</v>
      </c>
      <c r="BE458" s="81" t="s">
        <v>564</v>
      </c>
      <c r="BF458" s="82"/>
      <c r="BG458" s="81">
        <v>0</v>
      </c>
      <c r="BH458" s="81">
        <v>0</v>
      </c>
      <c r="BI458" s="81">
        <v>5.3079999999999998</v>
      </c>
      <c r="BJ458" s="81">
        <v>0</v>
      </c>
      <c r="BK458" s="81">
        <v>0</v>
      </c>
      <c r="BL458" s="81">
        <v>0</v>
      </c>
      <c r="BM458" s="82"/>
      <c r="BN458" s="81">
        <v>0</v>
      </c>
      <c r="BO458" s="81">
        <v>0</v>
      </c>
      <c r="BP458" s="81">
        <v>1</v>
      </c>
      <c r="BQ458" s="81">
        <v>0</v>
      </c>
      <c r="BR458" s="81">
        <v>0</v>
      </c>
      <c r="BS458" s="81">
        <v>0</v>
      </c>
      <c r="BT458"/>
      <c r="BU458" s="80">
        <v>5.3079999999999998</v>
      </c>
      <c r="BV458" s="80">
        <v>0</v>
      </c>
      <c r="BW458" s="80">
        <v>0</v>
      </c>
      <c r="BX458" s="80">
        <v>0</v>
      </c>
      <c r="BY458" s="80">
        <v>0</v>
      </c>
      <c r="BZ458" s="80">
        <v>0</v>
      </c>
      <c r="CA458" s="80">
        <v>0</v>
      </c>
      <c r="CB458" s="80">
        <v>0</v>
      </c>
      <c r="CC458" s="80">
        <v>0</v>
      </c>
    </row>
    <row r="459" spans="1:81">
      <c r="A459" s="80" t="s">
        <v>2228</v>
      </c>
      <c r="B459" s="80">
        <v>371</v>
      </c>
      <c r="C459" s="80">
        <v>14</v>
      </c>
      <c r="D459" s="80">
        <v>22</v>
      </c>
      <c r="E459" s="80">
        <v>2017</v>
      </c>
      <c r="F459" s="80" t="s">
        <v>71</v>
      </c>
      <c r="G459" s="80" t="s">
        <v>2214</v>
      </c>
      <c r="H459" s="80" t="s">
        <v>2215</v>
      </c>
      <c r="I459" s="177"/>
      <c r="J459" s="81">
        <v>43.537725610651414</v>
      </c>
      <c r="K459" s="81">
        <v>1.8626298732771591</v>
      </c>
      <c r="L459" s="81">
        <v>22.959168764972897</v>
      </c>
      <c r="M459" s="81">
        <v>30.608540497173742</v>
      </c>
      <c r="N459" s="81">
        <v>38.535533326007538</v>
      </c>
      <c r="O459" s="81">
        <v>32.485880223972565</v>
      </c>
      <c r="P459" s="81">
        <v>39.111171634987905</v>
      </c>
      <c r="Q459" s="81">
        <v>2.1082364371998357</v>
      </c>
      <c r="R459" s="81">
        <v>0</v>
      </c>
      <c r="S459" s="81">
        <v>0</v>
      </c>
      <c r="T459" s="82"/>
      <c r="U459" s="81">
        <v>2765928</v>
      </c>
      <c r="V459" s="81">
        <v>903</v>
      </c>
      <c r="W459" s="81">
        <v>535</v>
      </c>
      <c r="X459" s="81">
        <v>8634</v>
      </c>
      <c r="Y459" s="81">
        <v>13856</v>
      </c>
      <c r="Z459" s="81">
        <v>19423</v>
      </c>
      <c r="AA459" s="81">
        <v>8101</v>
      </c>
      <c r="AB459" s="81">
        <v>30867</v>
      </c>
      <c r="AC459" s="81">
        <v>0</v>
      </c>
      <c r="AD459" s="81">
        <v>0</v>
      </c>
      <c r="AE459" s="82"/>
      <c r="AF459" s="81">
        <v>38933225.167840511</v>
      </c>
      <c r="AG459" s="81">
        <v>1450284.727440072</v>
      </c>
      <c r="AH459" s="81">
        <v>3362433.947198662</v>
      </c>
      <c r="AI459" s="81">
        <v>49200519.831810772</v>
      </c>
      <c r="AJ459" s="81">
        <v>64456819.582312122</v>
      </c>
      <c r="AK459" s="81">
        <v>0</v>
      </c>
      <c r="AL459" s="81">
        <v>0</v>
      </c>
      <c r="AM459" s="81">
        <v>4240103.5521089695</v>
      </c>
      <c r="AN459" s="81">
        <v>0</v>
      </c>
      <c r="AO459" s="81">
        <v>0</v>
      </c>
      <c r="AP459" s="82"/>
      <c r="AQ459" s="81">
        <v>1257</v>
      </c>
      <c r="AR459" s="81">
        <v>566</v>
      </c>
      <c r="AS459" s="81">
        <v>0</v>
      </c>
      <c r="AT459" s="81">
        <v>0</v>
      </c>
      <c r="AU459" s="81">
        <v>0</v>
      </c>
      <c r="AV459" s="81">
        <v>1</v>
      </c>
      <c r="AW459" s="81" t="s">
        <v>564</v>
      </c>
      <c r="AX459" s="82"/>
      <c r="AY459" s="81">
        <v>6375.92</v>
      </c>
      <c r="AZ459" s="81">
        <v>35306.400000000031</v>
      </c>
      <c r="BA459" s="81">
        <v>0</v>
      </c>
      <c r="BB459" s="81">
        <v>0</v>
      </c>
      <c r="BC459" s="81">
        <v>0</v>
      </c>
      <c r="BD459" s="81">
        <v>40</v>
      </c>
      <c r="BE459" s="81" t="s">
        <v>564</v>
      </c>
      <c r="BF459" s="82"/>
      <c r="BG459" s="81">
        <v>0</v>
      </c>
      <c r="BH459" s="81">
        <v>0</v>
      </c>
      <c r="BI459" s="81">
        <v>4.0220000000000002</v>
      </c>
      <c r="BJ459" s="81">
        <v>0</v>
      </c>
      <c r="BK459" s="81">
        <v>0</v>
      </c>
      <c r="BL459" s="81">
        <v>0</v>
      </c>
      <c r="BM459" s="82"/>
      <c r="BN459" s="81">
        <v>0</v>
      </c>
      <c r="BO459" s="81">
        <v>0</v>
      </c>
      <c r="BP459" s="81">
        <v>1</v>
      </c>
      <c r="BQ459" s="81">
        <v>0</v>
      </c>
      <c r="BR459" s="81">
        <v>0</v>
      </c>
      <c r="BS459" s="81">
        <v>0</v>
      </c>
      <c r="BT459"/>
      <c r="BU459" s="80">
        <v>4.0220000000000002</v>
      </c>
      <c r="BV459" s="80">
        <v>0</v>
      </c>
      <c r="BW459" s="80">
        <v>0</v>
      </c>
      <c r="BX459" s="80">
        <v>0</v>
      </c>
      <c r="BY459" s="80">
        <v>0</v>
      </c>
      <c r="BZ459" s="80">
        <v>0</v>
      </c>
      <c r="CA459" s="80">
        <v>0</v>
      </c>
      <c r="CB459" s="80">
        <v>0</v>
      </c>
      <c r="CC459" s="80">
        <v>0</v>
      </c>
    </row>
    <row r="460" spans="1:81">
      <c r="A460" s="80" t="s">
        <v>2229</v>
      </c>
      <c r="B460" s="80">
        <v>372</v>
      </c>
      <c r="C460" s="80">
        <v>15</v>
      </c>
      <c r="D460" s="80">
        <v>22</v>
      </c>
      <c r="E460" s="80">
        <v>2018</v>
      </c>
      <c r="F460" s="80" t="s">
        <v>93</v>
      </c>
      <c r="G460" s="80" t="s">
        <v>2214</v>
      </c>
      <c r="H460" s="80" t="s">
        <v>2215</v>
      </c>
      <c r="I460" s="177"/>
      <c r="J460" s="81">
        <v>46.050522882938857</v>
      </c>
      <c r="K460" s="81">
        <v>1.6053275500462598</v>
      </c>
      <c r="L460" s="81">
        <v>20.430238241629691</v>
      </c>
      <c r="M460" s="81">
        <v>29.531227157567912</v>
      </c>
      <c r="N460" s="81">
        <v>25.780905865200946</v>
      </c>
      <c r="O460" s="81">
        <v>31.71963470216436</v>
      </c>
      <c r="P460" s="81">
        <v>38.645371586532441</v>
      </c>
      <c r="Q460" s="81">
        <v>1.9331400990788323</v>
      </c>
      <c r="R460" s="81">
        <v>0</v>
      </c>
      <c r="S460" s="81">
        <v>0</v>
      </c>
      <c r="T460" s="82"/>
      <c r="U460" s="81">
        <v>3021038</v>
      </c>
      <c r="V460" s="81">
        <v>903</v>
      </c>
      <c r="W460" s="81">
        <v>535</v>
      </c>
      <c r="X460" s="81">
        <v>8634</v>
      </c>
      <c r="Y460" s="81">
        <v>13854</v>
      </c>
      <c r="Z460" s="81">
        <v>19328</v>
      </c>
      <c r="AA460" s="81">
        <v>8085</v>
      </c>
      <c r="AB460" s="81">
        <v>30501</v>
      </c>
      <c r="AC460" s="81">
        <v>0</v>
      </c>
      <c r="AD460" s="81">
        <v>0</v>
      </c>
      <c r="AE460" s="82"/>
      <c r="AF460" s="81">
        <v>44488472.547533453</v>
      </c>
      <c r="AG460" s="81">
        <v>1277823.7456194339</v>
      </c>
      <c r="AH460" s="81">
        <v>3116424.0024623042</v>
      </c>
      <c r="AI460" s="81">
        <v>50269430.897823378</v>
      </c>
      <c r="AJ460" s="81">
        <v>54400007.805914328</v>
      </c>
      <c r="AK460" s="81">
        <v>0</v>
      </c>
      <c r="AL460" s="81">
        <v>0</v>
      </c>
      <c r="AM460" s="81">
        <v>4198496.5278160023</v>
      </c>
      <c r="AN460" s="81">
        <v>0</v>
      </c>
      <c r="AO460" s="81">
        <v>0</v>
      </c>
      <c r="AP460" s="82"/>
      <c r="AQ460" s="81">
        <v>1306</v>
      </c>
      <c r="AR460" s="81">
        <v>628</v>
      </c>
      <c r="AS460" s="81">
        <v>0</v>
      </c>
      <c r="AT460" s="81">
        <v>0</v>
      </c>
      <c r="AU460" s="81">
        <v>0</v>
      </c>
      <c r="AV460" s="81">
        <v>1</v>
      </c>
      <c r="AW460" s="81" t="s">
        <v>564</v>
      </c>
      <c r="AX460" s="82"/>
      <c r="AY460" s="81">
        <v>6678.09</v>
      </c>
      <c r="AZ460" s="81">
        <v>38135</v>
      </c>
      <c r="BA460" s="81">
        <v>0</v>
      </c>
      <c r="BB460" s="81">
        <v>0</v>
      </c>
      <c r="BC460" s="81">
        <v>0</v>
      </c>
      <c r="BD460" s="81">
        <v>40</v>
      </c>
      <c r="BE460" s="81" t="s">
        <v>564</v>
      </c>
      <c r="BF460" s="82"/>
      <c r="BG460" s="81">
        <v>0</v>
      </c>
      <c r="BH460" s="81">
        <v>0</v>
      </c>
      <c r="BI460" s="81">
        <v>4.1639999999999997</v>
      </c>
      <c r="BJ460" s="81">
        <v>0</v>
      </c>
      <c r="BK460" s="81">
        <v>0</v>
      </c>
      <c r="BL460" s="81">
        <v>0</v>
      </c>
      <c r="BM460" s="82"/>
      <c r="BN460" s="81">
        <v>0</v>
      </c>
      <c r="BO460" s="81">
        <v>0</v>
      </c>
      <c r="BP460" s="81">
        <v>1</v>
      </c>
      <c r="BQ460" s="81">
        <v>0</v>
      </c>
      <c r="BR460" s="81">
        <v>0</v>
      </c>
      <c r="BS460" s="81">
        <v>0</v>
      </c>
      <c r="BT460"/>
      <c r="BU460" s="80">
        <v>4.1639999999999997</v>
      </c>
      <c r="BV460" s="80">
        <v>0</v>
      </c>
      <c r="BW460" s="80">
        <v>0</v>
      </c>
      <c r="BX460" s="80">
        <v>0</v>
      </c>
      <c r="BY460" s="80">
        <v>0</v>
      </c>
      <c r="BZ460" s="80">
        <v>0</v>
      </c>
      <c r="CA460" s="80">
        <v>0</v>
      </c>
      <c r="CB460" s="80">
        <v>0</v>
      </c>
      <c r="CC460" s="80">
        <v>0</v>
      </c>
    </row>
    <row r="461" spans="1:81">
      <c r="A461" s="80" t="s">
        <v>2230</v>
      </c>
      <c r="B461" s="80">
        <v>373</v>
      </c>
      <c r="C461" s="80">
        <v>16</v>
      </c>
      <c r="D461" s="80">
        <v>22</v>
      </c>
      <c r="E461" s="80">
        <v>2019</v>
      </c>
      <c r="F461" s="80" t="s">
        <v>73</v>
      </c>
      <c r="G461" s="80" t="s">
        <v>2214</v>
      </c>
      <c r="H461" s="80" t="s">
        <v>2215</v>
      </c>
      <c r="I461" s="177"/>
      <c r="J461" s="81">
        <v>42.233276491695413</v>
      </c>
      <c r="K461" s="81">
        <v>1.5101205970034062</v>
      </c>
      <c r="L461" s="81">
        <v>20.752681804939272</v>
      </c>
      <c r="M461" s="81">
        <v>33.071776337610366</v>
      </c>
      <c r="N461" s="81">
        <v>26.619384963369487</v>
      </c>
      <c r="O461" s="81">
        <v>30.796948444303013</v>
      </c>
      <c r="P461" s="81">
        <v>38.098820220952184</v>
      </c>
      <c r="Q461" s="81">
        <v>1.8534235052709771</v>
      </c>
      <c r="R461" s="81">
        <v>0</v>
      </c>
      <c r="S461" s="81">
        <v>0</v>
      </c>
      <c r="T461" s="82"/>
      <c r="U461" s="81">
        <v>2745186</v>
      </c>
      <c r="V461" s="81">
        <v>903</v>
      </c>
      <c r="W461" s="81">
        <v>535</v>
      </c>
      <c r="X461" s="81">
        <v>8634</v>
      </c>
      <c r="Y461" s="81">
        <v>13851</v>
      </c>
      <c r="Z461" s="81">
        <v>19281</v>
      </c>
      <c r="AA461" s="81">
        <v>7911</v>
      </c>
      <c r="AB461" s="81">
        <v>30035</v>
      </c>
      <c r="AC461" s="81">
        <v>0</v>
      </c>
      <c r="AD461" s="81">
        <v>0</v>
      </c>
      <c r="AE461" s="82"/>
      <c r="AF461" s="81">
        <v>36440758.071639173</v>
      </c>
      <c r="AG461" s="81">
        <v>1237577.5208550149</v>
      </c>
      <c r="AH461" s="81">
        <v>3392786.3546496858</v>
      </c>
      <c r="AI461" s="81">
        <v>49677895.518025629</v>
      </c>
      <c r="AJ461" s="81">
        <v>54206560.691156127</v>
      </c>
      <c r="AK461" s="81">
        <v>0</v>
      </c>
      <c r="AL461" s="81">
        <v>0</v>
      </c>
      <c r="AM461" s="81">
        <v>4090540.8966410547</v>
      </c>
      <c r="AN461" s="81">
        <v>0</v>
      </c>
      <c r="AO461" s="81">
        <v>0</v>
      </c>
      <c r="AP461" s="82"/>
      <c r="AQ461" s="81">
        <v>1389</v>
      </c>
      <c r="AR461" s="81">
        <v>704</v>
      </c>
      <c r="AS461" s="81">
        <v>0</v>
      </c>
      <c r="AT461" s="81">
        <v>0</v>
      </c>
      <c r="AU461" s="81">
        <v>0</v>
      </c>
      <c r="AV461" s="81">
        <v>1</v>
      </c>
      <c r="AW461" s="81" t="s">
        <v>564</v>
      </c>
      <c r="AX461" s="82"/>
      <c r="AY461" s="81">
        <v>7198.1200000000008</v>
      </c>
      <c r="AZ461" s="81">
        <v>40685.800000000047</v>
      </c>
      <c r="BA461" s="81">
        <v>0</v>
      </c>
      <c r="BB461" s="81">
        <v>0</v>
      </c>
      <c r="BC461" s="81">
        <v>0</v>
      </c>
      <c r="BD461" s="81">
        <v>40</v>
      </c>
      <c r="BE461" s="81" t="s">
        <v>564</v>
      </c>
      <c r="BF461" s="82"/>
      <c r="BG461" s="81">
        <v>0</v>
      </c>
      <c r="BH461" s="81">
        <v>0</v>
      </c>
      <c r="BI461" s="81">
        <v>2.2610000000000001</v>
      </c>
      <c r="BJ461" s="81">
        <v>0</v>
      </c>
      <c r="BK461" s="81">
        <v>0</v>
      </c>
      <c r="BL461" s="81">
        <v>0</v>
      </c>
      <c r="BM461" s="82"/>
      <c r="BN461" s="81">
        <v>0</v>
      </c>
      <c r="BO461" s="81">
        <v>0</v>
      </c>
      <c r="BP461" s="81">
        <v>1</v>
      </c>
      <c r="BQ461" s="81">
        <v>0</v>
      </c>
      <c r="BR461" s="81">
        <v>0</v>
      </c>
      <c r="BS461" s="81">
        <v>0</v>
      </c>
      <c r="BT461"/>
      <c r="BU461" s="80">
        <v>2.2610000000000001</v>
      </c>
      <c r="BV461" s="80">
        <v>0</v>
      </c>
      <c r="BW461" s="80">
        <v>0</v>
      </c>
      <c r="BX461" s="80">
        <v>0</v>
      </c>
      <c r="BY461" s="80">
        <v>0</v>
      </c>
      <c r="BZ461" s="80">
        <v>0</v>
      </c>
      <c r="CA461" s="80">
        <v>0</v>
      </c>
      <c r="CB461" s="80">
        <v>0</v>
      </c>
      <c r="CC461" s="80">
        <v>0</v>
      </c>
    </row>
    <row r="462" spans="1:81">
      <c r="A462" s="80" t="s">
        <v>2231</v>
      </c>
      <c r="B462" s="80">
        <v>374</v>
      </c>
      <c r="C462" s="80">
        <v>17</v>
      </c>
      <c r="D462" s="80">
        <v>22</v>
      </c>
      <c r="E462" s="80">
        <v>2020</v>
      </c>
      <c r="F462" s="80" t="s">
        <v>218</v>
      </c>
      <c r="G462" s="174" t="s">
        <v>2214</v>
      </c>
      <c r="H462" s="80" t="s">
        <v>2215</v>
      </c>
      <c r="I462" s="177"/>
      <c r="J462" s="81">
        <v>30.640433479902121</v>
      </c>
      <c r="K462" s="81">
        <v>1.5808018886338275</v>
      </c>
      <c r="L462" s="81">
        <v>27.874673570897723</v>
      </c>
      <c r="M462" s="81">
        <v>31.564164320852719</v>
      </c>
      <c r="N462" s="81">
        <v>29.753672696283203</v>
      </c>
      <c r="O462" s="81">
        <v>26.894320317599806</v>
      </c>
      <c r="P462" s="81">
        <v>35.416362357787939</v>
      </c>
      <c r="Q462" s="81">
        <v>1.7481400953555677</v>
      </c>
      <c r="R462" s="81">
        <v>0</v>
      </c>
      <c r="S462" s="81">
        <v>0</v>
      </c>
      <c r="T462" s="82"/>
      <c r="U462" s="81">
        <v>2162015</v>
      </c>
      <c r="V462" s="81">
        <v>825</v>
      </c>
      <c r="W462" s="81">
        <v>674</v>
      </c>
      <c r="X462" s="81">
        <v>8651</v>
      </c>
      <c r="Y462" s="81">
        <v>13908</v>
      </c>
      <c r="Z462" s="81">
        <v>19218</v>
      </c>
      <c r="AA462" s="81">
        <v>7990</v>
      </c>
      <c r="AB462" s="81">
        <v>29648</v>
      </c>
      <c r="AC462" s="81">
        <v>0</v>
      </c>
      <c r="AD462" s="81">
        <v>0</v>
      </c>
      <c r="AE462" s="82"/>
      <c r="AF462" s="81">
        <v>26446721.760400891</v>
      </c>
      <c r="AG462" s="81">
        <v>1178765.0235936965</v>
      </c>
      <c r="AH462" s="81">
        <v>4675545.2678169925</v>
      </c>
      <c r="AI462" s="81">
        <v>46457029.363268591</v>
      </c>
      <c r="AJ462" s="81">
        <v>61180725.73187869</v>
      </c>
      <c r="AK462" s="81"/>
      <c r="AL462" s="81"/>
      <c r="AM462" s="81">
        <v>3869393.3961502309</v>
      </c>
      <c r="AN462" s="81"/>
      <c r="AO462" s="81"/>
      <c r="AP462" s="82"/>
      <c r="AQ462" s="81">
        <v>1428</v>
      </c>
      <c r="AR462" s="81">
        <v>754</v>
      </c>
      <c r="AS462" s="81">
        <v>0</v>
      </c>
      <c r="AT462" s="81">
        <v>1</v>
      </c>
      <c r="AU462" s="81">
        <v>0</v>
      </c>
      <c r="AV462" s="81">
        <v>0</v>
      </c>
      <c r="AW462" s="81">
        <v>0</v>
      </c>
      <c r="AX462" s="82"/>
      <c r="AY462" s="81">
        <v>7458.909999999998</v>
      </c>
      <c r="AZ462" s="81">
        <v>42915.399999999921</v>
      </c>
      <c r="BA462" s="81">
        <v>0</v>
      </c>
      <c r="BB462" s="81">
        <v>330</v>
      </c>
      <c r="BC462" s="81">
        <v>0</v>
      </c>
      <c r="BD462" s="81">
        <v>0</v>
      </c>
      <c r="BE462" s="81">
        <v>0</v>
      </c>
      <c r="BF462" s="82"/>
      <c r="BG462" s="81">
        <v>0</v>
      </c>
      <c r="BH462" s="81">
        <v>0</v>
      </c>
      <c r="BI462" s="81">
        <v>2.6960000000000002</v>
      </c>
      <c r="BJ462" s="81">
        <v>0</v>
      </c>
      <c r="BK462" s="81">
        <v>0</v>
      </c>
      <c r="BL462" s="81">
        <v>0</v>
      </c>
      <c r="BM462" s="82"/>
      <c r="BN462" s="81">
        <v>0</v>
      </c>
      <c r="BO462" s="81">
        <v>0</v>
      </c>
      <c r="BP462" s="81">
        <v>1</v>
      </c>
      <c r="BQ462" s="81">
        <v>0</v>
      </c>
      <c r="BR462" s="81">
        <v>0</v>
      </c>
      <c r="BS462" s="81">
        <v>0</v>
      </c>
      <c r="BT462"/>
      <c r="BU462" s="80">
        <v>2.6960000000000002</v>
      </c>
      <c r="BV462" s="80">
        <v>0</v>
      </c>
      <c r="BW462" s="80">
        <v>0</v>
      </c>
      <c r="BX462" s="80">
        <v>0</v>
      </c>
      <c r="BY462" s="80">
        <v>0</v>
      </c>
      <c r="BZ462" s="80">
        <v>0</v>
      </c>
      <c r="CA462" s="80">
        <v>0</v>
      </c>
      <c r="CB462" s="80">
        <v>0</v>
      </c>
      <c r="CC462" s="80">
        <v>0</v>
      </c>
    </row>
    <row r="463" spans="1:81">
      <c r="A463" s="80" t="s">
        <v>2232</v>
      </c>
      <c r="B463" s="80">
        <v>374</v>
      </c>
      <c r="C463" s="80">
        <v>18</v>
      </c>
      <c r="D463" s="80">
        <v>22</v>
      </c>
      <c r="E463" s="80">
        <v>2021</v>
      </c>
      <c r="F463" s="80" t="s">
        <v>75</v>
      </c>
      <c r="G463" s="174" t="s">
        <v>2214</v>
      </c>
      <c r="H463" s="80" t="s">
        <v>2215</v>
      </c>
      <c r="I463" s="177"/>
      <c r="J463" s="81">
        <v>29.4208855322697</v>
      </c>
      <c r="K463" s="81">
        <v>1.5867397418905151</v>
      </c>
      <c r="L463" s="81">
        <v>25.650958604337372</v>
      </c>
      <c r="M463" s="81">
        <v>28.558713125585559</v>
      </c>
      <c r="N463" s="81">
        <v>23.628575091412785</v>
      </c>
      <c r="O463" s="81">
        <v>26.140716331265736</v>
      </c>
      <c r="P463" s="81">
        <v>36.162342450126573</v>
      </c>
      <c r="Q463" s="81">
        <v>1.7417899782342414</v>
      </c>
      <c r="R463" s="81">
        <v>0</v>
      </c>
      <c r="S463" s="81">
        <v>0</v>
      </c>
      <c r="T463" s="82"/>
      <c r="U463" s="81">
        <v>2354796</v>
      </c>
      <c r="V463" s="81">
        <v>825</v>
      </c>
      <c r="W463" s="81">
        <v>674</v>
      </c>
      <c r="X463" s="81">
        <v>8651</v>
      </c>
      <c r="Y463" s="81">
        <v>13891</v>
      </c>
      <c r="Z463" s="81">
        <v>19234</v>
      </c>
      <c r="AA463" s="81">
        <v>7956</v>
      </c>
      <c r="AB463" s="81">
        <v>29190</v>
      </c>
      <c r="AC463" s="81">
        <v>0</v>
      </c>
      <c r="AD463" s="81">
        <v>0</v>
      </c>
      <c r="AE463" s="82"/>
      <c r="AF463" s="81">
        <v>26309254.785489749</v>
      </c>
      <c r="AG463" s="81">
        <v>1256251.063821536</v>
      </c>
      <c r="AH463" s="81">
        <v>4274321.8032796402</v>
      </c>
      <c r="AI463" s="81">
        <v>50914225.800547667</v>
      </c>
      <c r="AJ463" s="81">
        <v>56535740.89596241</v>
      </c>
      <c r="AK463" s="81">
        <v>0</v>
      </c>
      <c r="AL463" s="81">
        <v>0</v>
      </c>
      <c r="AM463" s="81">
        <v>3831592.8851097673</v>
      </c>
      <c r="AN463" s="81">
        <v>0</v>
      </c>
      <c r="AO463" s="81">
        <v>0</v>
      </c>
      <c r="AP463" s="82"/>
      <c r="AQ463" s="81">
        <v>1487</v>
      </c>
      <c r="AR463" s="81">
        <v>771</v>
      </c>
      <c r="AS463" s="81">
        <v>0</v>
      </c>
      <c r="AT463" s="81">
        <v>1</v>
      </c>
      <c r="AU463" s="81">
        <v>0</v>
      </c>
      <c r="AV463" s="81">
        <v>0</v>
      </c>
      <c r="AW463" s="81"/>
      <c r="AX463" s="82"/>
      <c r="AY463" s="81">
        <v>7816.8699999999953</v>
      </c>
      <c r="AZ463" s="81">
        <v>43755.399999999921</v>
      </c>
      <c r="BA463" s="81">
        <v>0</v>
      </c>
      <c r="BB463" s="81">
        <v>330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2233</v>
      </c>
      <c r="B464" s="80">
        <v>374</v>
      </c>
      <c r="C464" s="80">
        <v>19</v>
      </c>
      <c r="D464" s="80">
        <v>22</v>
      </c>
      <c r="E464" s="80">
        <v>2022</v>
      </c>
      <c r="F464" s="80" t="s">
        <v>568</v>
      </c>
      <c r="G464" s="80" t="s">
        <v>2214</v>
      </c>
      <c r="H464" s="80" t="s">
        <v>2215</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1545</v>
      </c>
      <c r="AR464" s="81">
        <v>798</v>
      </c>
      <c r="AS464" s="81">
        <v>0</v>
      </c>
      <c r="AT464" s="81">
        <v>2</v>
      </c>
      <c r="AU464" s="81">
        <v>0</v>
      </c>
      <c r="AV464" s="81">
        <v>0</v>
      </c>
      <c r="AW464" s="81"/>
      <c r="AX464" s="82"/>
      <c r="AY464" s="81">
        <v>8177.1399999999885</v>
      </c>
      <c r="AZ464" s="81">
        <v>46996.899999999921</v>
      </c>
      <c r="BA464" s="81">
        <v>0</v>
      </c>
      <c r="BB464" s="81">
        <v>11830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2234</v>
      </c>
      <c r="B465" s="80">
        <v>290</v>
      </c>
      <c r="C465" s="80">
        <v>1</v>
      </c>
      <c r="D465" s="80">
        <v>18</v>
      </c>
      <c r="E465" s="80">
        <v>1990</v>
      </c>
      <c r="F465" s="80" t="s">
        <v>562</v>
      </c>
      <c r="G465" s="80" t="s">
        <v>2235</v>
      </c>
      <c r="H465" s="80" t="s">
        <v>2236</v>
      </c>
      <c r="I465" s="177"/>
      <c r="J465" s="81">
        <v>247.91953338735729</v>
      </c>
      <c r="K465" s="81">
        <v>4.2861899553851401</v>
      </c>
      <c r="L465" s="81">
        <v>17.790292347074946</v>
      </c>
      <c r="M465" s="81">
        <v>23.915645294937725</v>
      </c>
      <c r="N465" s="81">
        <v>24.86877017963775</v>
      </c>
      <c r="O465" s="81">
        <v>28.076031330258445</v>
      </c>
      <c r="P465" s="81">
        <v>40.521212855551028</v>
      </c>
      <c r="Q465" s="81">
        <v>2.2557057994453493</v>
      </c>
      <c r="R465" s="81">
        <v>0</v>
      </c>
      <c r="S465" s="81">
        <v>2.8467651705630304</v>
      </c>
      <c r="T465" s="82"/>
      <c r="U465" s="81">
        <v>10402975</v>
      </c>
      <c r="V465" s="81">
        <v>1898</v>
      </c>
      <c r="W465" s="81">
        <v>186</v>
      </c>
      <c r="X465" s="81">
        <v>8905</v>
      </c>
      <c r="Y465" s="81">
        <v>10704</v>
      </c>
      <c r="Z465" s="81">
        <v>11548</v>
      </c>
      <c r="AA465" s="81">
        <v>9839</v>
      </c>
      <c r="AB465" s="81">
        <v>36625</v>
      </c>
      <c r="AC465" s="81">
        <v>0</v>
      </c>
      <c r="AD465" s="81">
        <v>2.8467651705630304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2237</v>
      </c>
      <c r="B466" s="80">
        <v>291</v>
      </c>
      <c r="C466" s="80">
        <v>2</v>
      </c>
      <c r="D466" s="80">
        <v>18</v>
      </c>
      <c r="E466" s="80">
        <v>2005</v>
      </c>
      <c r="F466" s="80" t="s">
        <v>565</v>
      </c>
      <c r="G466" s="80" t="s">
        <v>2235</v>
      </c>
      <c r="H466" s="80" t="s">
        <v>2236</v>
      </c>
      <c r="I466" s="177"/>
      <c r="J466" s="81">
        <v>192.07874981999583</v>
      </c>
      <c r="K466" s="81">
        <v>2.998863161102336</v>
      </c>
      <c r="L466" s="81">
        <v>12.742667281727543</v>
      </c>
      <c r="M466" s="81">
        <v>39.056563211924086</v>
      </c>
      <c r="N466" s="81">
        <v>32.516923102231949</v>
      </c>
      <c r="O466" s="81">
        <v>40.645755753659863</v>
      </c>
      <c r="P466" s="81">
        <v>41.285327400960952</v>
      </c>
      <c r="Q466" s="81">
        <v>2.0943623280633594</v>
      </c>
      <c r="R466" s="81">
        <v>0</v>
      </c>
      <c r="S466" s="81">
        <v>3.6062764500000002</v>
      </c>
      <c r="T466" s="82"/>
      <c r="U466" s="81">
        <v>8517591</v>
      </c>
      <c r="V466" s="81">
        <v>1463</v>
      </c>
      <c r="W466" s="81">
        <v>114</v>
      </c>
      <c r="X466" s="81">
        <v>7943</v>
      </c>
      <c r="Y466" s="81">
        <v>12104</v>
      </c>
      <c r="Z466" s="81">
        <v>19346</v>
      </c>
      <c r="AA466" s="81">
        <v>8210</v>
      </c>
      <c r="AB466" s="81">
        <v>35549</v>
      </c>
      <c r="AC466" s="81">
        <v>0</v>
      </c>
      <c r="AD466" s="81">
        <v>3.6062764500000002</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2238</v>
      </c>
      <c r="B467" s="80">
        <v>292</v>
      </c>
      <c r="C467" s="80">
        <v>3</v>
      </c>
      <c r="D467" s="80">
        <v>18</v>
      </c>
      <c r="E467" s="80">
        <v>2006</v>
      </c>
      <c r="F467" s="80" t="s">
        <v>566</v>
      </c>
      <c r="G467" s="80" t="s">
        <v>2235</v>
      </c>
      <c r="H467" s="80" t="s">
        <v>2236</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2239</v>
      </c>
      <c r="B468" s="80">
        <v>293</v>
      </c>
      <c r="C468" s="80">
        <v>4</v>
      </c>
      <c r="D468" s="80">
        <v>18</v>
      </c>
      <c r="E468" s="80">
        <v>2007</v>
      </c>
      <c r="F468" s="80" t="s">
        <v>567</v>
      </c>
      <c r="G468" s="80" t="s">
        <v>2235</v>
      </c>
      <c r="H468" s="80" t="s">
        <v>2236</v>
      </c>
      <c r="I468" s="177"/>
      <c r="J468" s="81">
        <v>204.65198233978862</v>
      </c>
      <c r="K468" s="81">
        <v>3.7329874680585906</v>
      </c>
      <c r="L468" s="81">
        <v>6.1182210323617481</v>
      </c>
      <c r="M468" s="81">
        <v>40.673601787183124</v>
      </c>
      <c r="N468" s="81">
        <v>34.845863332836615</v>
      </c>
      <c r="O468" s="81">
        <v>39.452999258576291</v>
      </c>
      <c r="P468" s="81">
        <v>40.566047204120565</v>
      </c>
      <c r="Q468" s="81">
        <v>2.1632861277051045</v>
      </c>
      <c r="R468" s="81">
        <v>0</v>
      </c>
      <c r="S468" s="81">
        <v>3.3432962044800005</v>
      </c>
      <c r="T468" s="82"/>
      <c r="U468" s="81">
        <v>9690627</v>
      </c>
      <c r="V468" s="81">
        <v>1373</v>
      </c>
      <c r="W468" s="81">
        <v>72</v>
      </c>
      <c r="X468" s="81">
        <v>10571</v>
      </c>
      <c r="Y468" s="81">
        <v>12207</v>
      </c>
      <c r="Z468" s="81">
        <v>19521</v>
      </c>
      <c r="AA468" s="81">
        <v>7944</v>
      </c>
      <c r="AB468" s="81">
        <v>34777</v>
      </c>
      <c r="AC468" s="81">
        <v>0</v>
      </c>
      <c r="AD468" s="81">
        <v>3.3432962044800005</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2240</v>
      </c>
      <c r="B469" s="80">
        <v>294</v>
      </c>
      <c r="C469" s="80">
        <v>5</v>
      </c>
      <c r="D469" s="80">
        <v>18</v>
      </c>
      <c r="E469" s="80">
        <v>2008</v>
      </c>
      <c r="F469" s="80" t="s">
        <v>84</v>
      </c>
      <c r="G469" s="80" t="s">
        <v>2235</v>
      </c>
      <c r="H469" s="80" t="s">
        <v>2236</v>
      </c>
      <c r="I469" s="177"/>
      <c r="J469" s="81">
        <v>169.12103014012015</v>
      </c>
      <c r="K469" s="81">
        <v>2.9287808845587948</v>
      </c>
      <c r="L469" s="81">
        <v>5.5194964364116528</v>
      </c>
      <c r="M469" s="81">
        <v>44.541502945442737</v>
      </c>
      <c r="N469" s="81">
        <v>31.304315225127464</v>
      </c>
      <c r="O469" s="81">
        <v>38.480343766029044</v>
      </c>
      <c r="P469" s="81">
        <v>39.132430740151761</v>
      </c>
      <c r="Q469" s="81">
        <v>2.1033441905998909</v>
      </c>
      <c r="R469" s="81">
        <v>0</v>
      </c>
      <c r="S469" s="81">
        <v>2.6478817356000004</v>
      </c>
      <c r="T469" s="82"/>
      <c r="U469" s="81">
        <v>9033738</v>
      </c>
      <c r="V469" s="81">
        <v>1373</v>
      </c>
      <c r="W469" s="81">
        <v>72</v>
      </c>
      <c r="X469" s="81">
        <v>10571</v>
      </c>
      <c r="Y469" s="81">
        <v>12246</v>
      </c>
      <c r="Z469" s="81">
        <v>19708</v>
      </c>
      <c r="AA469" s="81">
        <v>7672</v>
      </c>
      <c r="AB469" s="81">
        <v>34369</v>
      </c>
      <c r="AC469" s="81">
        <v>0</v>
      </c>
      <c r="AD469" s="81">
        <v>2.6478817356000004</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2241</v>
      </c>
      <c r="B470" s="80">
        <v>295</v>
      </c>
      <c r="C470" s="80">
        <v>6</v>
      </c>
      <c r="D470" s="80">
        <v>18</v>
      </c>
      <c r="E470" s="80">
        <v>2009</v>
      </c>
      <c r="F470" s="80" t="s">
        <v>85</v>
      </c>
      <c r="G470" s="80" t="s">
        <v>2235</v>
      </c>
      <c r="H470" s="80" t="s">
        <v>2236</v>
      </c>
      <c r="I470" s="177"/>
      <c r="J470" s="81">
        <v>150.93172088649814</v>
      </c>
      <c r="K470" s="81">
        <v>1.8867907764170553</v>
      </c>
      <c r="L470" s="81">
        <v>13.310936685992532</v>
      </c>
      <c r="M470" s="81">
        <v>37.218260548926445</v>
      </c>
      <c r="N470" s="81">
        <v>27.368054892648274</v>
      </c>
      <c r="O470" s="81">
        <v>38.508525152118871</v>
      </c>
      <c r="P470" s="81">
        <v>37.447259492342319</v>
      </c>
      <c r="Q470" s="81">
        <v>1.9831304700634886</v>
      </c>
      <c r="R470" s="81">
        <v>0</v>
      </c>
      <c r="S470" s="81">
        <v>3.7492784324999997</v>
      </c>
      <c r="T470" s="82"/>
      <c r="U470" s="81">
        <v>7125472</v>
      </c>
      <c r="V470" s="81">
        <v>1208</v>
      </c>
      <c r="W470" s="81">
        <v>208</v>
      </c>
      <c r="X470" s="81">
        <v>10900</v>
      </c>
      <c r="Y470" s="81">
        <v>12245</v>
      </c>
      <c r="Z470" s="81">
        <v>19467</v>
      </c>
      <c r="AA470" s="81">
        <v>7537</v>
      </c>
      <c r="AB470" s="81">
        <v>34017</v>
      </c>
      <c r="AC470" s="81">
        <v>0</v>
      </c>
      <c r="AD470" s="81">
        <v>3.7492784324999997</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54.486999999999995</v>
      </c>
      <c r="BJ470" s="81">
        <v>0</v>
      </c>
      <c r="BK470" s="81">
        <v>0</v>
      </c>
      <c r="BL470" s="81">
        <v>0</v>
      </c>
      <c r="BM470" s="82"/>
      <c r="BN470" s="81">
        <v>0</v>
      </c>
      <c r="BO470" s="81">
        <v>0</v>
      </c>
      <c r="BP470" s="81">
        <v>6</v>
      </c>
      <c r="BQ470" s="81">
        <v>0</v>
      </c>
      <c r="BR470" s="81">
        <v>0</v>
      </c>
      <c r="BS470" s="81">
        <v>0</v>
      </c>
      <c r="BT470"/>
      <c r="BU470" s="80"/>
      <c r="BV470" s="80"/>
      <c r="BW470" s="80"/>
      <c r="BX470" s="80"/>
      <c r="BY470" s="80"/>
      <c r="BZ470" s="80"/>
      <c r="CA470" s="80"/>
      <c r="CB470" s="80"/>
      <c r="CC470" s="80"/>
    </row>
    <row r="471" spans="1:81">
      <c r="A471" s="80" t="s">
        <v>2242</v>
      </c>
      <c r="B471" s="80">
        <v>296</v>
      </c>
      <c r="C471" s="80">
        <v>7</v>
      </c>
      <c r="D471" s="80">
        <v>18</v>
      </c>
      <c r="E471" s="80">
        <v>2010</v>
      </c>
      <c r="F471" s="80" t="s">
        <v>86</v>
      </c>
      <c r="G471" s="80" t="s">
        <v>2235</v>
      </c>
      <c r="H471" s="80" t="s">
        <v>2236</v>
      </c>
      <c r="I471" s="177"/>
      <c r="J471" s="81">
        <v>141.75437698418341</v>
      </c>
      <c r="K471" s="81">
        <v>2.6442848456291457</v>
      </c>
      <c r="L471" s="81">
        <v>12.381222748784088</v>
      </c>
      <c r="M471" s="81">
        <v>40.873624649094495</v>
      </c>
      <c r="N471" s="81">
        <v>29.668865827142991</v>
      </c>
      <c r="O471" s="81">
        <v>38.456427047410202</v>
      </c>
      <c r="P471" s="81">
        <v>37.800019063213178</v>
      </c>
      <c r="Q471" s="81">
        <v>2.045726982870832</v>
      </c>
      <c r="R471" s="81">
        <v>0</v>
      </c>
      <c r="S471" s="81">
        <v>4.4564565320799998</v>
      </c>
      <c r="T471" s="82"/>
      <c r="U471" s="81">
        <v>6532585</v>
      </c>
      <c r="V471" s="81">
        <v>1208</v>
      </c>
      <c r="W471" s="81">
        <v>208</v>
      </c>
      <c r="X471" s="81">
        <v>10900</v>
      </c>
      <c r="Y471" s="81">
        <v>12248</v>
      </c>
      <c r="Z471" s="81">
        <v>19531</v>
      </c>
      <c r="AA471" s="81">
        <v>7418</v>
      </c>
      <c r="AB471" s="81">
        <v>33624</v>
      </c>
      <c r="AC471" s="81">
        <v>0</v>
      </c>
      <c r="AD471" s="81">
        <v>4.4564565320799998</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47.353999999999999</v>
      </c>
      <c r="BJ471" s="81">
        <v>0</v>
      </c>
      <c r="BK471" s="81">
        <v>0</v>
      </c>
      <c r="BL471" s="81">
        <v>0</v>
      </c>
      <c r="BM471" s="82"/>
      <c r="BN471" s="81">
        <v>0</v>
      </c>
      <c r="BO471" s="81">
        <v>0</v>
      </c>
      <c r="BP471" s="81">
        <v>6</v>
      </c>
      <c r="BQ471" s="81">
        <v>0</v>
      </c>
      <c r="BR471" s="81">
        <v>0</v>
      </c>
      <c r="BS471" s="81">
        <v>0</v>
      </c>
      <c r="BT471"/>
      <c r="BU471" s="80">
        <v>47.353999999999999</v>
      </c>
      <c r="BV471" s="80">
        <v>0</v>
      </c>
      <c r="BW471" s="80">
        <v>0</v>
      </c>
      <c r="BX471" s="80">
        <v>0</v>
      </c>
      <c r="BY471" s="80">
        <v>0</v>
      </c>
      <c r="BZ471" s="80">
        <v>0</v>
      </c>
      <c r="CA471" s="80">
        <v>0</v>
      </c>
      <c r="CB471" s="80">
        <v>0</v>
      </c>
      <c r="CC471" s="80">
        <v>0</v>
      </c>
    </row>
    <row r="472" spans="1:81">
      <c r="A472" s="80" t="s">
        <v>2243</v>
      </c>
      <c r="B472" s="80">
        <v>297</v>
      </c>
      <c r="C472" s="80">
        <v>8</v>
      </c>
      <c r="D472" s="80">
        <v>18</v>
      </c>
      <c r="E472" s="80">
        <v>2011</v>
      </c>
      <c r="F472" s="80" t="s">
        <v>87</v>
      </c>
      <c r="G472" s="80" t="s">
        <v>2235</v>
      </c>
      <c r="H472" s="80" t="s">
        <v>2236</v>
      </c>
      <c r="I472" s="177"/>
      <c r="J472" s="81">
        <v>138.04490414435668</v>
      </c>
      <c r="K472" s="81">
        <v>2.7850342508264685</v>
      </c>
      <c r="L472" s="81">
        <v>9.4287393352790545</v>
      </c>
      <c r="M472" s="81">
        <v>51.258695255317789</v>
      </c>
      <c r="N472" s="81">
        <v>35.82277722753485</v>
      </c>
      <c r="O472" s="81">
        <v>38.010661180777518</v>
      </c>
      <c r="P472" s="81">
        <v>36.049512767129734</v>
      </c>
      <c r="Q472" s="81">
        <v>2.3366572019143126</v>
      </c>
      <c r="R472" s="81">
        <v>0</v>
      </c>
      <c r="S472" s="81">
        <v>4.3838812262880005</v>
      </c>
      <c r="T472" s="82"/>
      <c r="U472" s="81">
        <v>6198825</v>
      </c>
      <c r="V472" s="81">
        <v>1208</v>
      </c>
      <c r="W472" s="81">
        <v>208</v>
      </c>
      <c r="X472" s="81">
        <v>10900</v>
      </c>
      <c r="Y472" s="81">
        <v>12231</v>
      </c>
      <c r="Z472" s="81">
        <v>19724</v>
      </c>
      <c r="AA472" s="81">
        <v>7285</v>
      </c>
      <c r="AB472" s="81">
        <v>33296</v>
      </c>
      <c r="AC472" s="81">
        <v>0</v>
      </c>
      <c r="AD472" s="81">
        <v>4.3838812262880005</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44.655999999999999</v>
      </c>
      <c r="BJ472" s="81">
        <v>0</v>
      </c>
      <c r="BK472" s="81">
        <v>0</v>
      </c>
      <c r="BL472" s="81">
        <v>0</v>
      </c>
      <c r="BM472" s="82"/>
      <c r="BN472" s="81">
        <v>0</v>
      </c>
      <c r="BO472" s="81">
        <v>0</v>
      </c>
      <c r="BP472" s="81">
        <v>6</v>
      </c>
      <c r="BQ472" s="81">
        <v>0</v>
      </c>
      <c r="BR472" s="81">
        <v>0</v>
      </c>
      <c r="BS472" s="81">
        <v>0</v>
      </c>
      <c r="BT472"/>
      <c r="BU472" s="80">
        <v>44.655999999999999</v>
      </c>
      <c r="BV472" s="80">
        <v>0</v>
      </c>
      <c r="BW472" s="80">
        <v>0</v>
      </c>
      <c r="BX472" s="80">
        <v>0</v>
      </c>
      <c r="BY472" s="80">
        <v>0</v>
      </c>
      <c r="BZ472" s="80">
        <v>0</v>
      </c>
      <c r="CA472" s="80">
        <v>0</v>
      </c>
      <c r="CB472" s="80">
        <v>0</v>
      </c>
      <c r="CC472" s="80">
        <v>0</v>
      </c>
    </row>
    <row r="473" spans="1:81">
      <c r="A473" s="80" t="s">
        <v>2244</v>
      </c>
      <c r="B473" s="80">
        <v>298</v>
      </c>
      <c r="C473" s="80">
        <v>9</v>
      </c>
      <c r="D473" s="80">
        <v>18</v>
      </c>
      <c r="E473" s="80">
        <v>2012</v>
      </c>
      <c r="F473" s="80" t="s">
        <v>88</v>
      </c>
      <c r="G473" s="80" t="s">
        <v>2235</v>
      </c>
      <c r="H473" s="80" t="s">
        <v>2236</v>
      </c>
      <c r="I473" s="177"/>
      <c r="J473" s="81">
        <v>148.86025454616347</v>
      </c>
      <c r="K473" s="81">
        <v>2.6249323967795202</v>
      </c>
      <c r="L473" s="81">
        <v>9.2472241507727642</v>
      </c>
      <c r="M473" s="81">
        <v>54.489395676847643</v>
      </c>
      <c r="N473" s="81">
        <v>36.376031715543505</v>
      </c>
      <c r="O473" s="81">
        <v>37.962015070418197</v>
      </c>
      <c r="P473" s="81">
        <v>35.980907291143261</v>
      </c>
      <c r="Q473" s="81">
        <v>2.5219478455350144</v>
      </c>
      <c r="R473" s="81">
        <v>0</v>
      </c>
      <c r="S473" s="81">
        <v>2.1325891123599998</v>
      </c>
      <c r="T473" s="82"/>
      <c r="U473" s="81">
        <v>6535692</v>
      </c>
      <c r="V473" s="81">
        <v>1208</v>
      </c>
      <c r="W473" s="81">
        <v>208</v>
      </c>
      <c r="X473" s="81">
        <v>10900</v>
      </c>
      <c r="Y473" s="81">
        <v>12374</v>
      </c>
      <c r="Z473" s="81">
        <v>19855</v>
      </c>
      <c r="AA473" s="81">
        <v>7230</v>
      </c>
      <c r="AB473" s="81">
        <v>33076</v>
      </c>
      <c r="AC473" s="81">
        <v>0</v>
      </c>
      <c r="AD473" s="81">
        <v>2.1325891123599998</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51.722000000000001</v>
      </c>
      <c r="BJ473" s="81">
        <v>0</v>
      </c>
      <c r="BK473" s="81">
        <v>0</v>
      </c>
      <c r="BL473" s="81">
        <v>0</v>
      </c>
      <c r="BM473" s="82"/>
      <c r="BN473" s="81">
        <v>0</v>
      </c>
      <c r="BO473" s="81">
        <v>0</v>
      </c>
      <c r="BP473" s="81">
        <v>5</v>
      </c>
      <c r="BQ473" s="81">
        <v>0</v>
      </c>
      <c r="BR473" s="81">
        <v>0</v>
      </c>
      <c r="BS473" s="81">
        <v>0</v>
      </c>
      <c r="BT473"/>
      <c r="BU473" s="80">
        <v>51.722000000000001</v>
      </c>
      <c r="BV473" s="80">
        <v>0</v>
      </c>
      <c r="BW473" s="80">
        <v>0</v>
      </c>
      <c r="BX473" s="80">
        <v>0</v>
      </c>
      <c r="BY473" s="80">
        <v>0</v>
      </c>
      <c r="BZ473" s="80">
        <v>0</v>
      </c>
      <c r="CA473" s="80">
        <v>0</v>
      </c>
      <c r="CB473" s="80">
        <v>0</v>
      </c>
      <c r="CC473" s="80">
        <v>0</v>
      </c>
    </row>
    <row r="474" spans="1:81">
      <c r="A474" s="80" t="s">
        <v>2245</v>
      </c>
      <c r="B474" s="80">
        <v>299</v>
      </c>
      <c r="C474" s="80">
        <v>10</v>
      </c>
      <c r="D474" s="80">
        <v>18</v>
      </c>
      <c r="E474" s="80">
        <v>2013</v>
      </c>
      <c r="F474" s="80" t="s">
        <v>89</v>
      </c>
      <c r="G474" s="80" t="s">
        <v>2235</v>
      </c>
      <c r="H474" s="80" t="s">
        <v>2236</v>
      </c>
      <c r="I474" s="177"/>
      <c r="J474" s="81">
        <v>157.00629358983997</v>
      </c>
      <c r="K474" s="81">
        <v>2.2461965646370183</v>
      </c>
      <c r="L474" s="81">
        <v>9.2362028919788912</v>
      </c>
      <c r="M474" s="81">
        <v>53.262065261509939</v>
      </c>
      <c r="N474" s="81">
        <v>39.10881818325926</v>
      </c>
      <c r="O474" s="81">
        <v>36.31206855290641</v>
      </c>
      <c r="P474" s="81">
        <v>35.292244470928075</v>
      </c>
      <c r="Q474" s="81">
        <v>2.5343443364973228</v>
      </c>
      <c r="R474" s="81">
        <v>0</v>
      </c>
      <c r="S474" s="81">
        <v>3.9672200187640874</v>
      </c>
      <c r="T474" s="82"/>
      <c r="U474" s="81">
        <v>6420019</v>
      </c>
      <c r="V474" s="81">
        <v>1208</v>
      </c>
      <c r="W474" s="81">
        <v>208</v>
      </c>
      <c r="X474" s="81">
        <v>10900</v>
      </c>
      <c r="Y474" s="81">
        <v>12313</v>
      </c>
      <c r="Z474" s="81">
        <v>19840</v>
      </c>
      <c r="AA474" s="81">
        <v>7065</v>
      </c>
      <c r="AB474" s="81">
        <v>32762</v>
      </c>
      <c r="AC474" s="81">
        <v>0</v>
      </c>
      <c r="AD474" s="81">
        <v>3.9672200187640874</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24.939</v>
      </c>
      <c r="BJ474" s="81">
        <v>0</v>
      </c>
      <c r="BK474" s="81">
        <v>0</v>
      </c>
      <c r="BL474" s="81">
        <v>0</v>
      </c>
      <c r="BM474" s="82"/>
      <c r="BN474" s="81">
        <v>0</v>
      </c>
      <c r="BO474" s="81">
        <v>0</v>
      </c>
      <c r="BP474" s="81">
        <v>4</v>
      </c>
      <c r="BQ474" s="81">
        <v>0</v>
      </c>
      <c r="BR474" s="81">
        <v>0</v>
      </c>
      <c r="BS474" s="81">
        <v>0</v>
      </c>
      <c r="BT474"/>
      <c r="BU474" s="80">
        <v>24.939</v>
      </c>
      <c r="BV474" s="80">
        <v>0</v>
      </c>
      <c r="BW474" s="80">
        <v>0</v>
      </c>
      <c r="BX474" s="80">
        <v>0</v>
      </c>
      <c r="BY474" s="80">
        <v>0</v>
      </c>
      <c r="BZ474" s="80">
        <v>0</v>
      </c>
      <c r="CA474" s="80">
        <v>0</v>
      </c>
      <c r="CB474" s="80">
        <v>0</v>
      </c>
      <c r="CC474" s="80">
        <v>0</v>
      </c>
    </row>
    <row r="475" spans="1:81">
      <c r="A475" s="80" t="s">
        <v>2246</v>
      </c>
      <c r="B475" s="80">
        <v>300</v>
      </c>
      <c r="C475" s="80">
        <v>11</v>
      </c>
      <c r="D475" s="80">
        <v>18</v>
      </c>
      <c r="E475" s="80">
        <v>2014</v>
      </c>
      <c r="F475" s="80" t="s">
        <v>90</v>
      </c>
      <c r="G475" s="80" t="s">
        <v>2235</v>
      </c>
      <c r="H475" s="80" t="s">
        <v>2236</v>
      </c>
      <c r="I475" s="177"/>
      <c r="J475" s="81">
        <v>154.00458351856855</v>
      </c>
      <c r="K475" s="81">
        <v>2.3961434743452354</v>
      </c>
      <c r="L475" s="81">
        <v>9.1696246504900714</v>
      </c>
      <c r="M475" s="81">
        <v>56.003486315761137</v>
      </c>
      <c r="N475" s="81">
        <v>34.927214735262076</v>
      </c>
      <c r="O475" s="81">
        <v>34.752048399428865</v>
      </c>
      <c r="P475" s="81">
        <v>35.094180209584977</v>
      </c>
      <c r="Q475" s="81">
        <v>2.3953696902467665</v>
      </c>
      <c r="R475" s="81">
        <v>0</v>
      </c>
      <c r="S475" s="81">
        <v>3.2874613055313859</v>
      </c>
      <c r="T475" s="82"/>
      <c r="U475" s="81">
        <v>6803720</v>
      </c>
      <c r="V475" s="81">
        <v>1053</v>
      </c>
      <c r="W475" s="81">
        <v>199</v>
      </c>
      <c r="X475" s="81">
        <v>10630</v>
      </c>
      <c r="Y475" s="81">
        <v>12293</v>
      </c>
      <c r="Z475" s="81">
        <v>19998</v>
      </c>
      <c r="AA475" s="81">
        <v>6989</v>
      </c>
      <c r="AB475" s="81">
        <v>32274</v>
      </c>
      <c r="AC475" s="81">
        <v>0</v>
      </c>
      <c r="AD475" s="81">
        <v>3.2874613055313859</v>
      </c>
      <c r="AE475" s="82"/>
      <c r="AF475" s="81">
        <v>60999067.633546188</v>
      </c>
      <c r="AG475" s="81">
        <v>2044329.3540649426</v>
      </c>
      <c r="AH475" s="81">
        <v>1983003.4781314859</v>
      </c>
      <c r="AI475" s="81">
        <v>75053124.12781629</v>
      </c>
      <c r="AJ475" s="81">
        <v>48245041.128535591</v>
      </c>
      <c r="AK475" s="81">
        <v>0</v>
      </c>
      <c r="AL475" s="81">
        <v>0</v>
      </c>
      <c r="AM475" s="81">
        <v>4430737.9226801377</v>
      </c>
      <c r="AN475" s="81">
        <v>0</v>
      </c>
      <c r="AO475" s="81">
        <v>0</v>
      </c>
      <c r="AP475" s="82"/>
      <c r="AQ475" s="81">
        <v>545</v>
      </c>
      <c r="AR475" s="81">
        <v>131</v>
      </c>
      <c r="AS475" s="81">
        <v>0</v>
      </c>
      <c r="AT475" s="81">
        <v>0</v>
      </c>
      <c r="AU475" s="81">
        <v>0</v>
      </c>
      <c r="AV475" s="81">
        <v>1</v>
      </c>
      <c r="AW475" s="81" t="s">
        <v>564</v>
      </c>
      <c r="AX475" s="82"/>
      <c r="AY475" s="81">
        <v>2282.4</v>
      </c>
      <c r="AZ475" s="81">
        <v>5336.9</v>
      </c>
      <c r="BA475" s="81">
        <v>0</v>
      </c>
      <c r="BB475" s="81">
        <v>0</v>
      </c>
      <c r="BC475" s="81">
        <v>0</v>
      </c>
      <c r="BD475" s="81">
        <v>382</v>
      </c>
      <c r="BE475" s="81" t="s">
        <v>564</v>
      </c>
      <c r="BF475" s="82"/>
      <c r="BG475" s="81">
        <v>0</v>
      </c>
      <c r="BH475" s="81">
        <v>0</v>
      </c>
      <c r="BI475" s="81">
        <v>25.033000000000001</v>
      </c>
      <c r="BJ475" s="81">
        <v>0</v>
      </c>
      <c r="BK475" s="81">
        <v>0</v>
      </c>
      <c r="BL475" s="81">
        <v>0</v>
      </c>
      <c r="BM475" s="82"/>
      <c r="BN475" s="81">
        <v>0</v>
      </c>
      <c r="BO475" s="81">
        <v>0</v>
      </c>
      <c r="BP475" s="81">
        <v>4</v>
      </c>
      <c r="BQ475" s="81">
        <v>0</v>
      </c>
      <c r="BR475" s="81">
        <v>0</v>
      </c>
      <c r="BS475" s="81">
        <v>0</v>
      </c>
      <c r="BT475"/>
      <c r="BU475" s="80">
        <v>25.033000000000001</v>
      </c>
      <c r="BV475" s="80">
        <v>0</v>
      </c>
      <c r="BW475" s="80">
        <v>0</v>
      </c>
      <c r="BX475" s="80">
        <v>0</v>
      </c>
      <c r="BY475" s="80">
        <v>0</v>
      </c>
      <c r="BZ475" s="80">
        <v>0</v>
      </c>
      <c r="CA475" s="80">
        <v>0</v>
      </c>
      <c r="CB475" s="80">
        <v>0</v>
      </c>
      <c r="CC475" s="80">
        <v>0</v>
      </c>
    </row>
    <row r="476" spans="1:81">
      <c r="A476" s="80" t="s">
        <v>2247</v>
      </c>
      <c r="B476" s="80">
        <v>301</v>
      </c>
      <c r="C476" s="80">
        <v>12</v>
      </c>
      <c r="D476" s="80">
        <v>18</v>
      </c>
      <c r="E476" s="80">
        <v>2015</v>
      </c>
      <c r="F476" s="80" t="s">
        <v>91</v>
      </c>
      <c r="G476" s="80" t="s">
        <v>2235</v>
      </c>
      <c r="H476" s="80" t="s">
        <v>2236</v>
      </c>
      <c r="I476" s="177"/>
      <c r="J476" s="81">
        <v>151.74425801179774</v>
      </c>
      <c r="K476" s="81">
        <v>2.3068300457670552</v>
      </c>
      <c r="L476" s="81">
        <v>10.736157773413019</v>
      </c>
      <c r="M476" s="81">
        <v>51.981072565082258</v>
      </c>
      <c r="N476" s="81">
        <v>31.863001746432001</v>
      </c>
      <c r="O476" s="81">
        <v>34.038311100720605</v>
      </c>
      <c r="P476" s="81">
        <v>34.538858577537908</v>
      </c>
      <c r="Q476" s="81">
        <v>2.3144318641799981</v>
      </c>
      <c r="R476" s="81">
        <v>0</v>
      </c>
      <c r="S476" s="81">
        <v>3.8977892789984132</v>
      </c>
      <c r="T476" s="82"/>
      <c r="U476" s="81">
        <v>7181052</v>
      </c>
      <c r="V476" s="81">
        <v>1053</v>
      </c>
      <c r="W476" s="81">
        <v>199</v>
      </c>
      <c r="X476" s="81">
        <v>10630</v>
      </c>
      <c r="Y476" s="81">
        <v>12285</v>
      </c>
      <c r="Z476" s="81">
        <v>19776</v>
      </c>
      <c r="AA476" s="81">
        <v>6873</v>
      </c>
      <c r="AB476" s="81">
        <v>31854</v>
      </c>
      <c r="AC476" s="81">
        <v>0</v>
      </c>
      <c r="AD476" s="81">
        <v>3.8977892789984132</v>
      </c>
      <c r="AE476" s="82"/>
      <c r="AF476" s="81">
        <v>60374438.544481255</v>
      </c>
      <c r="AG476" s="81">
        <v>1830585.0379160533</v>
      </c>
      <c r="AH476" s="81">
        <v>2067541.2713920111</v>
      </c>
      <c r="AI476" s="81">
        <v>71026105.959696591</v>
      </c>
      <c r="AJ476" s="81">
        <v>44969981.454179466</v>
      </c>
      <c r="AK476" s="81">
        <v>0</v>
      </c>
      <c r="AL476" s="81">
        <v>0</v>
      </c>
      <c r="AM476" s="81">
        <v>4365457.0774956383</v>
      </c>
      <c r="AN476" s="81">
        <v>0</v>
      </c>
      <c r="AO476" s="81">
        <v>0</v>
      </c>
      <c r="AP476" s="82"/>
      <c r="AQ476" s="81">
        <v>599</v>
      </c>
      <c r="AR476" s="81">
        <v>162</v>
      </c>
      <c r="AS476" s="81">
        <v>0</v>
      </c>
      <c r="AT476" s="81">
        <v>0</v>
      </c>
      <c r="AU476" s="81">
        <v>0</v>
      </c>
      <c r="AV476" s="81">
        <v>1</v>
      </c>
      <c r="AW476" s="81" t="s">
        <v>564</v>
      </c>
      <c r="AX476" s="82"/>
      <c r="AY476" s="81">
        <v>2550.6999999999998</v>
      </c>
      <c r="AZ476" s="81">
        <v>7998.5999999999995</v>
      </c>
      <c r="BA476" s="81">
        <v>0</v>
      </c>
      <c r="BB476" s="81">
        <v>0</v>
      </c>
      <c r="BC476" s="81">
        <v>0</v>
      </c>
      <c r="BD476" s="81">
        <v>382</v>
      </c>
      <c r="BE476" s="81" t="s">
        <v>564</v>
      </c>
      <c r="BF476" s="82"/>
      <c r="BG476" s="81">
        <v>0</v>
      </c>
      <c r="BH476" s="81">
        <v>0</v>
      </c>
      <c r="BI476" s="81">
        <v>24.86</v>
      </c>
      <c r="BJ476" s="81">
        <v>0</v>
      </c>
      <c r="BK476" s="81">
        <v>0</v>
      </c>
      <c r="BL476" s="81">
        <v>0</v>
      </c>
      <c r="BM476" s="82"/>
      <c r="BN476" s="81">
        <v>0</v>
      </c>
      <c r="BO476" s="81">
        <v>0</v>
      </c>
      <c r="BP476" s="81">
        <v>4</v>
      </c>
      <c r="BQ476" s="81">
        <v>0</v>
      </c>
      <c r="BR476" s="81">
        <v>0</v>
      </c>
      <c r="BS476" s="81">
        <v>0</v>
      </c>
      <c r="BT476"/>
      <c r="BU476" s="80">
        <v>24.86</v>
      </c>
      <c r="BV476" s="80">
        <v>0</v>
      </c>
      <c r="BW476" s="80">
        <v>0</v>
      </c>
      <c r="BX476" s="80">
        <v>0</v>
      </c>
      <c r="BY476" s="80">
        <v>0</v>
      </c>
      <c r="BZ476" s="80">
        <v>0</v>
      </c>
      <c r="CA476" s="80">
        <v>0</v>
      </c>
      <c r="CB476" s="80">
        <v>0</v>
      </c>
      <c r="CC476" s="80">
        <v>0</v>
      </c>
    </row>
    <row r="477" spans="1:81">
      <c r="A477" s="80" t="s">
        <v>2248</v>
      </c>
      <c r="B477" s="80">
        <v>302</v>
      </c>
      <c r="C477" s="80">
        <v>13</v>
      </c>
      <c r="D477" s="80">
        <v>18</v>
      </c>
      <c r="E477" s="80">
        <v>2016</v>
      </c>
      <c r="F477" s="80" t="s">
        <v>92</v>
      </c>
      <c r="G477" s="80" t="s">
        <v>2235</v>
      </c>
      <c r="H477" s="80" t="s">
        <v>2236</v>
      </c>
      <c r="I477" s="177"/>
      <c r="J477" s="81">
        <v>164.83501019634954</v>
      </c>
      <c r="K477" s="81">
        <v>2.1937581928892493</v>
      </c>
      <c r="L477" s="81">
        <v>10.592211416486151</v>
      </c>
      <c r="M477" s="81">
        <v>46.93257077938059</v>
      </c>
      <c r="N477" s="81">
        <v>29.328339045938108</v>
      </c>
      <c r="O477" s="81">
        <v>33.631769848115759</v>
      </c>
      <c r="P477" s="81">
        <v>33.96246631908442</v>
      </c>
      <c r="Q477" s="81">
        <v>2.2235668687869667</v>
      </c>
      <c r="R477" s="81">
        <v>0</v>
      </c>
      <c r="S477" s="81">
        <v>4.214851009703608</v>
      </c>
      <c r="T477" s="82"/>
      <c r="U477" s="81">
        <v>7815945</v>
      </c>
      <c r="V477" s="81">
        <v>1053</v>
      </c>
      <c r="W477" s="81">
        <v>199</v>
      </c>
      <c r="X477" s="81">
        <v>10630</v>
      </c>
      <c r="Y477" s="81">
        <v>12354</v>
      </c>
      <c r="Z477" s="81">
        <v>19780</v>
      </c>
      <c r="AA477" s="81">
        <v>6990</v>
      </c>
      <c r="AB477" s="81">
        <v>31481</v>
      </c>
      <c r="AC477" s="81">
        <v>0</v>
      </c>
      <c r="AD477" s="81">
        <v>4.214851009703608</v>
      </c>
      <c r="AE477" s="82"/>
      <c r="AF477" s="81">
        <v>65530209.944611989</v>
      </c>
      <c r="AG477" s="81">
        <v>1653752.310369825</v>
      </c>
      <c r="AH477" s="81">
        <v>1490517.148790969</v>
      </c>
      <c r="AI477" s="81">
        <v>70491861.333383039</v>
      </c>
      <c r="AJ477" s="81">
        <v>39993208.570690051</v>
      </c>
      <c r="AK477" s="81">
        <v>0</v>
      </c>
      <c r="AL477" s="81">
        <v>0</v>
      </c>
      <c r="AM477" s="81">
        <v>4317690.8102495596</v>
      </c>
      <c r="AN477" s="81">
        <v>0</v>
      </c>
      <c r="AO477" s="81">
        <v>0</v>
      </c>
      <c r="AP477" s="82"/>
      <c r="AQ477" s="81">
        <v>650</v>
      </c>
      <c r="AR477" s="81">
        <v>188</v>
      </c>
      <c r="AS477" s="81">
        <v>0</v>
      </c>
      <c r="AT477" s="81">
        <v>0</v>
      </c>
      <c r="AU477" s="81">
        <v>0</v>
      </c>
      <c r="AV477" s="81">
        <v>2</v>
      </c>
      <c r="AW477" s="81" t="s">
        <v>564</v>
      </c>
      <c r="AX477" s="82"/>
      <c r="AY477" s="81">
        <v>2825.4</v>
      </c>
      <c r="AZ477" s="81">
        <v>11719.2</v>
      </c>
      <c r="BA477" s="81">
        <v>0</v>
      </c>
      <c r="BB477" s="81">
        <v>0</v>
      </c>
      <c r="BC477" s="81">
        <v>0</v>
      </c>
      <c r="BD477" s="81">
        <v>5982</v>
      </c>
      <c r="BE477" s="81" t="s">
        <v>564</v>
      </c>
      <c r="BF477" s="82"/>
      <c r="BG477" s="81">
        <v>0</v>
      </c>
      <c r="BH477" s="81">
        <v>0</v>
      </c>
      <c r="BI477" s="81">
        <v>31.972000000000001</v>
      </c>
      <c r="BJ477" s="81">
        <v>0</v>
      </c>
      <c r="BK477" s="81">
        <v>0</v>
      </c>
      <c r="BL477" s="81">
        <v>0</v>
      </c>
      <c r="BM477" s="82"/>
      <c r="BN477" s="81">
        <v>0</v>
      </c>
      <c r="BO477" s="81">
        <v>0</v>
      </c>
      <c r="BP477" s="81">
        <v>6</v>
      </c>
      <c r="BQ477" s="81">
        <v>0</v>
      </c>
      <c r="BR477" s="81">
        <v>0</v>
      </c>
      <c r="BS477" s="81">
        <v>0</v>
      </c>
      <c r="BT477"/>
      <c r="BU477" s="80">
        <v>31.972000000000001</v>
      </c>
      <c r="BV477" s="80">
        <v>0</v>
      </c>
      <c r="BW477" s="80">
        <v>0</v>
      </c>
      <c r="BX477" s="80">
        <v>0</v>
      </c>
      <c r="BY477" s="80">
        <v>0</v>
      </c>
      <c r="BZ477" s="80">
        <v>0</v>
      </c>
      <c r="CA477" s="80">
        <v>0</v>
      </c>
      <c r="CB477" s="80">
        <v>0</v>
      </c>
      <c r="CC477" s="80">
        <v>0</v>
      </c>
    </row>
    <row r="478" spans="1:81">
      <c r="A478" s="80" t="s">
        <v>2249</v>
      </c>
      <c r="B478" s="80">
        <v>303</v>
      </c>
      <c r="C478" s="80">
        <v>14</v>
      </c>
      <c r="D478" s="80">
        <v>18</v>
      </c>
      <c r="E478" s="80">
        <v>2017</v>
      </c>
      <c r="F478" s="80" t="s">
        <v>71</v>
      </c>
      <c r="G478" s="80" t="s">
        <v>2235</v>
      </c>
      <c r="H478" s="80" t="s">
        <v>2236</v>
      </c>
      <c r="I478" s="177"/>
      <c r="J478" s="81">
        <v>164.14939042350156</v>
      </c>
      <c r="K478" s="81">
        <v>2.160369808902578</v>
      </c>
      <c r="L478" s="81">
        <v>8.5151996083183654</v>
      </c>
      <c r="M478" s="81">
        <v>40.877527409532625</v>
      </c>
      <c r="N478" s="81">
        <v>28.568067482363588</v>
      </c>
      <c r="O478" s="81">
        <v>33.138173550819573</v>
      </c>
      <c r="P478" s="81">
        <v>33.476961377238133</v>
      </c>
      <c r="Q478" s="81">
        <v>2.120940359748809</v>
      </c>
      <c r="R478" s="81">
        <v>0</v>
      </c>
      <c r="S478" s="81">
        <v>4.1458629992742981</v>
      </c>
      <c r="T478" s="82"/>
      <c r="U478" s="81">
        <v>8294344</v>
      </c>
      <c r="V478" s="81">
        <v>1053</v>
      </c>
      <c r="W478" s="81">
        <v>199</v>
      </c>
      <c r="X478" s="81">
        <v>10630</v>
      </c>
      <c r="Y478" s="81">
        <v>12332</v>
      </c>
      <c r="Z478" s="81">
        <v>19813</v>
      </c>
      <c r="AA478" s="81">
        <v>6934</v>
      </c>
      <c r="AB478" s="81">
        <v>31053</v>
      </c>
      <c r="AC478" s="81">
        <v>0</v>
      </c>
      <c r="AD478" s="81">
        <v>4.1458629992742981</v>
      </c>
      <c r="AE478" s="82"/>
      <c r="AF478" s="81">
        <v>67417033.561588049</v>
      </c>
      <c r="AG478" s="81">
        <v>1748509.429807564</v>
      </c>
      <c r="AH478" s="81">
        <v>1645537.149874151</v>
      </c>
      <c r="AI478" s="81">
        <v>71346515.278150424</v>
      </c>
      <c r="AJ478" s="81">
        <v>44328185.973324053</v>
      </c>
      <c r="AK478" s="81">
        <v>0</v>
      </c>
      <c r="AL478" s="81">
        <v>0</v>
      </c>
      <c r="AM478" s="81">
        <v>4265653.7921936</v>
      </c>
      <c r="AN478" s="81">
        <v>0</v>
      </c>
      <c r="AO478" s="81">
        <v>0</v>
      </c>
      <c r="AP478" s="82"/>
      <c r="AQ478" s="81">
        <v>692</v>
      </c>
      <c r="AR478" s="81">
        <v>202</v>
      </c>
      <c r="AS478" s="81">
        <v>0</v>
      </c>
      <c r="AT478" s="81">
        <v>0</v>
      </c>
      <c r="AU478" s="81">
        <v>0</v>
      </c>
      <c r="AV478" s="81">
        <v>2</v>
      </c>
      <c r="AW478" s="81" t="s">
        <v>564</v>
      </c>
      <c r="AX478" s="82"/>
      <c r="AY478" s="81">
        <v>3040.5</v>
      </c>
      <c r="AZ478" s="81">
        <v>12553</v>
      </c>
      <c r="BA478" s="81">
        <v>0</v>
      </c>
      <c r="BB478" s="81">
        <v>0</v>
      </c>
      <c r="BC478" s="81">
        <v>0</v>
      </c>
      <c r="BD478" s="81">
        <v>5982</v>
      </c>
      <c r="BE478" s="81" t="s">
        <v>564</v>
      </c>
      <c r="BF478" s="82"/>
      <c r="BG478" s="81">
        <v>0</v>
      </c>
      <c r="BH478" s="81">
        <v>0</v>
      </c>
      <c r="BI478" s="81">
        <v>27.867999999999999</v>
      </c>
      <c r="BJ478" s="81">
        <v>0</v>
      </c>
      <c r="BK478" s="81">
        <v>0</v>
      </c>
      <c r="BL478" s="81">
        <v>0</v>
      </c>
      <c r="BM478" s="82"/>
      <c r="BN478" s="81">
        <v>0</v>
      </c>
      <c r="BO478" s="81">
        <v>0</v>
      </c>
      <c r="BP478" s="81">
        <v>5</v>
      </c>
      <c r="BQ478" s="81">
        <v>0</v>
      </c>
      <c r="BR478" s="81">
        <v>0</v>
      </c>
      <c r="BS478" s="81">
        <v>0</v>
      </c>
      <c r="BT478"/>
      <c r="BU478" s="80">
        <v>27.867999999999999</v>
      </c>
      <c r="BV478" s="80">
        <v>0</v>
      </c>
      <c r="BW478" s="80">
        <v>0</v>
      </c>
      <c r="BX478" s="80">
        <v>0</v>
      </c>
      <c r="BY478" s="80">
        <v>0</v>
      </c>
      <c r="BZ478" s="80">
        <v>0</v>
      </c>
      <c r="CA478" s="80">
        <v>0</v>
      </c>
      <c r="CB478" s="80">
        <v>0</v>
      </c>
      <c r="CC478" s="80">
        <v>0</v>
      </c>
    </row>
    <row r="479" spans="1:81">
      <c r="A479" s="80" t="s">
        <v>2250</v>
      </c>
      <c r="B479" s="80">
        <v>304</v>
      </c>
      <c r="C479" s="80">
        <v>15</v>
      </c>
      <c r="D479" s="80">
        <v>18</v>
      </c>
      <c r="E479" s="80">
        <v>2018</v>
      </c>
      <c r="F479" s="80" t="s">
        <v>93</v>
      </c>
      <c r="G479" s="80" t="s">
        <v>2235</v>
      </c>
      <c r="H479" s="80" t="s">
        <v>2236</v>
      </c>
      <c r="I479" s="177"/>
      <c r="J479" s="81">
        <v>148.5522090823309</v>
      </c>
      <c r="K479" s="81">
        <v>1.8833122974707865</v>
      </c>
      <c r="L479" s="81">
        <v>7.6859131196514046</v>
      </c>
      <c r="M479" s="81">
        <v>34.133812438999364</v>
      </c>
      <c r="N479" s="81">
        <v>23.389706330526987</v>
      </c>
      <c r="O479" s="81">
        <v>32.146326808050269</v>
      </c>
      <c r="P479" s="81">
        <v>32.441080637946285</v>
      </c>
      <c r="Q479" s="81">
        <v>1.9450554572187888</v>
      </c>
      <c r="R479" s="81">
        <v>0</v>
      </c>
      <c r="S479" s="81">
        <v>4.1695758359931361</v>
      </c>
      <c r="T479" s="82"/>
      <c r="U479" s="81">
        <v>8465889</v>
      </c>
      <c r="V479" s="81">
        <v>1053</v>
      </c>
      <c r="W479" s="81">
        <v>199</v>
      </c>
      <c r="X479" s="81">
        <v>10630</v>
      </c>
      <c r="Y479" s="81">
        <v>12353</v>
      </c>
      <c r="Z479" s="81">
        <v>19588</v>
      </c>
      <c r="AA479" s="81">
        <v>6787</v>
      </c>
      <c r="AB479" s="81">
        <v>30689</v>
      </c>
      <c r="AC479" s="81">
        <v>0</v>
      </c>
      <c r="AD479" s="81">
        <v>4.1695758359931361</v>
      </c>
      <c r="AE479" s="82"/>
      <c r="AF479" s="81">
        <v>66006402.684499569</v>
      </c>
      <c r="AG479" s="81">
        <v>1508492.59004144</v>
      </c>
      <c r="AH479" s="81">
        <v>1548012.448332306</v>
      </c>
      <c r="AI479" s="81">
        <v>66493339.484075271</v>
      </c>
      <c r="AJ479" s="81">
        <v>42374088.343576223</v>
      </c>
      <c r="AK479" s="81">
        <v>0</v>
      </c>
      <c r="AL479" s="81">
        <v>0</v>
      </c>
      <c r="AM479" s="81">
        <v>4224374.9366297917</v>
      </c>
      <c r="AN479" s="81">
        <v>0</v>
      </c>
      <c r="AO479" s="81">
        <v>0</v>
      </c>
      <c r="AP479" s="82"/>
      <c r="AQ479" s="81">
        <v>725</v>
      </c>
      <c r="AR479" s="81">
        <v>224</v>
      </c>
      <c r="AS479" s="81">
        <v>0</v>
      </c>
      <c r="AT479" s="81">
        <v>1</v>
      </c>
      <c r="AU479" s="81">
        <v>0</v>
      </c>
      <c r="AV479" s="81">
        <v>2</v>
      </c>
      <c r="AW479" s="81" t="s">
        <v>564</v>
      </c>
      <c r="AX479" s="82"/>
      <c r="AY479" s="81">
        <v>3213.099999999999</v>
      </c>
      <c r="AZ479" s="81">
        <v>14925.2</v>
      </c>
      <c r="BA479" s="81">
        <v>0</v>
      </c>
      <c r="BB479" s="81">
        <v>497</v>
      </c>
      <c r="BC479" s="81">
        <v>0</v>
      </c>
      <c r="BD479" s="81">
        <v>5982</v>
      </c>
      <c r="BE479" s="81" t="s">
        <v>564</v>
      </c>
      <c r="BF479" s="82"/>
      <c r="BG479" s="81">
        <v>0</v>
      </c>
      <c r="BH479" s="81">
        <v>0</v>
      </c>
      <c r="BI479" s="81">
        <v>25.469000000000001</v>
      </c>
      <c r="BJ479" s="81">
        <v>0</v>
      </c>
      <c r="BK479" s="81">
        <v>0</v>
      </c>
      <c r="BL479" s="81">
        <v>0</v>
      </c>
      <c r="BM479" s="82"/>
      <c r="BN479" s="81">
        <v>0</v>
      </c>
      <c r="BO479" s="81">
        <v>0</v>
      </c>
      <c r="BP479" s="81">
        <v>5</v>
      </c>
      <c r="BQ479" s="81">
        <v>0</v>
      </c>
      <c r="BR479" s="81">
        <v>0</v>
      </c>
      <c r="BS479" s="81">
        <v>0</v>
      </c>
      <c r="BT479"/>
      <c r="BU479" s="80">
        <v>25.469000000000001</v>
      </c>
      <c r="BV479" s="80">
        <v>0</v>
      </c>
      <c r="BW479" s="80">
        <v>0</v>
      </c>
      <c r="BX479" s="80">
        <v>0</v>
      </c>
      <c r="BY479" s="80">
        <v>0</v>
      </c>
      <c r="BZ479" s="80">
        <v>0</v>
      </c>
      <c r="CA479" s="80">
        <v>0</v>
      </c>
      <c r="CB479" s="80">
        <v>0</v>
      </c>
      <c r="CC479" s="80">
        <v>0</v>
      </c>
    </row>
    <row r="480" spans="1:81">
      <c r="A480" s="80" t="s">
        <v>2251</v>
      </c>
      <c r="B480" s="80">
        <v>305</v>
      </c>
      <c r="C480" s="80">
        <v>16</v>
      </c>
      <c r="D480" s="80">
        <v>18</v>
      </c>
      <c r="E480" s="80">
        <v>2019</v>
      </c>
      <c r="F480" s="80" t="s">
        <v>73</v>
      </c>
      <c r="G480" s="80" t="s">
        <v>2235</v>
      </c>
      <c r="H480" s="80" t="s">
        <v>2236</v>
      </c>
      <c r="I480" s="177"/>
      <c r="J480" s="81">
        <v>138.01932882400794</v>
      </c>
      <c r="K480" s="81">
        <v>1.7570378696321924</v>
      </c>
      <c r="L480" s="81">
        <v>7.7535974598004156</v>
      </c>
      <c r="M480" s="81">
        <v>32.976587115194157</v>
      </c>
      <c r="N480" s="81">
        <v>24.335312800949069</v>
      </c>
      <c r="O480" s="81">
        <v>31.445439760541124</v>
      </c>
      <c r="P480" s="81">
        <v>31.631026572015411</v>
      </c>
      <c r="Q480" s="81">
        <v>1.8647162138264821</v>
      </c>
      <c r="R480" s="81">
        <v>0</v>
      </c>
      <c r="S480" s="81">
        <v>4.1277095038767149</v>
      </c>
      <c r="T480" s="82"/>
      <c r="U480" s="81">
        <v>8236630</v>
      </c>
      <c r="V480" s="81">
        <v>1053</v>
      </c>
      <c r="W480" s="81">
        <v>199</v>
      </c>
      <c r="X480" s="81">
        <v>10630</v>
      </c>
      <c r="Y480" s="81">
        <v>12333</v>
      </c>
      <c r="Z480" s="81">
        <v>19687</v>
      </c>
      <c r="AA480" s="81">
        <v>6568</v>
      </c>
      <c r="AB480" s="81">
        <v>30218</v>
      </c>
      <c r="AC480" s="81">
        <v>0</v>
      </c>
      <c r="AD480" s="81">
        <v>4.1277095038767149</v>
      </c>
      <c r="AE480" s="82"/>
      <c r="AF480" s="81">
        <v>60861729.755370803</v>
      </c>
      <c r="AG480" s="81">
        <v>1521092.603046797</v>
      </c>
      <c r="AH480" s="81">
        <v>1656916.413772688</v>
      </c>
      <c r="AI480" s="81">
        <v>67777921.302757502</v>
      </c>
      <c r="AJ480" s="81">
        <v>45235233.684817426</v>
      </c>
      <c r="AK480" s="81">
        <v>0</v>
      </c>
      <c r="AL480" s="81">
        <v>0</v>
      </c>
      <c r="AM480" s="81">
        <v>4115464.1190177924</v>
      </c>
      <c r="AN480" s="81">
        <v>0</v>
      </c>
      <c r="AO480" s="81">
        <v>0</v>
      </c>
      <c r="AP480" s="82"/>
      <c r="AQ480" s="81">
        <v>760</v>
      </c>
      <c r="AR480" s="81">
        <v>242</v>
      </c>
      <c r="AS480" s="81">
        <v>0</v>
      </c>
      <c r="AT480" s="81">
        <v>2</v>
      </c>
      <c r="AU480" s="81">
        <v>0</v>
      </c>
      <c r="AV480" s="81">
        <v>2</v>
      </c>
      <c r="AW480" s="81" t="s">
        <v>564</v>
      </c>
      <c r="AX480" s="82"/>
      <c r="AY480" s="81">
        <v>3391.1</v>
      </c>
      <c r="AZ480" s="81">
        <v>16635.8</v>
      </c>
      <c r="BA480" s="81">
        <v>0</v>
      </c>
      <c r="BB480" s="81">
        <v>500.9</v>
      </c>
      <c r="BC480" s="81">
        <v>0</v>
      </c>
      <c r="BD480" s="81">
        <v>5982</v>
      </c>
      <c r="BE480" s="81" t="s">
        <v>564</v>
      </c>
      <c r="BF480" s="82"/>
      <c r="BG480" s="81">
        <v>0</v>
      </c>
      <c r="BH480" s="81">
        <v>0</v>
      </c>
      <c r="BI480" s="81">
        <v>27.977</v>
      </c>
      <c r="BJ480" s="81">
        <v>0</v>
      </c>
      <c r="BK480" s="81">
        <v>0</v>
      </c>
      <c r="BL480" s="81">
        <v>0</v>
      </c>
      <c r="BM480" s="82"/>
      <c r="BN480" s="81">
        <v>0</v>
      </c>
      <c r="BO480" s="81">
        <v>0</v>
      </c>
      <c r="BP480" s="81">
        <v>6</v>
      </c>
      <c r="BQ480" s="81">
        <v>0</v>
      </c>
      <c r="BR480" s="81">
        <v>0</v>
      </c>
      <c r="BS480" s="81">
        <v>0</v>
      </c>
      <c r="BT480"/>
      <c r="BU480" s="80">
        <v>23.100999999999999</v>
      </c>
      <c r="BV480" s="80">
        <v>0</v>
      </c>
      <c r="BW480" s="80">
        <v>4.8760000000000003</v>
      </c>
      <c r="BX480" s="80">
        <v>0</v>
      </c>
      <c r="BY480" s="80">
        <v>0</v>
      </c>
      <c r="BZ480" s="80">
        <v>0</v>
      </c>
      <c r="CA480" s="80">
        <v>0</v>
      </c>
      <c r="CB480" s="80">
        <v>0</v>
      </c>
      <c r="CC480" s="80">
        <v>0</v>
      </c>
    </row>
    <row r="481" spans="1:81">
      <c r="A481" s="80" t="s">
        <v>2252</v>
      </c>
      <c r="B481" s="80">
        <v>306</v>
      </c>
      <c r="C481" s="80">
        <v>17</v>
      </c>
      <c r="D481" s="80">
        <v>18</v>
      </c>
      <c r="E481" s="80">
        <v>2020</v>
      </c>
      <c r="F481" s="80" t="s">
        <v>218</v>
      </c>
      <c r="G481" s="80" t="s">
        <v>2235</v>
      </c>
      <c r="H481" s="80" t="s">
        <v>2236</v>
      </c>
      <c r="I481" s="177"/>
      <c r="J481" s="81">
        <v>234.152983942605</v>
      </c>
      <c r="K481" s="81">
        <v>1.8043946520352667</v>
      </c>
      <c r="L481" s="81">
        <v>10.214669968988055</v>
      </c>
      <c r="M481" s="81">
        <v>29.946380633504859</v>
      </c>
      <c r="N481" s="81">
        <v>24.102243879625526</v>
      </c>
      <c r="O481" s="81">
        <v>27.487680282979259</v>
      </c>
      <c r="P481" s="81">
        <v>29.773680345089055</v>
      </c>
      <c r="Q481" s="81">
        <v>1.7537415966055265</v>
      </c>
      <c r="R481" s="81">
        <v>0</v>
      </c>
      <c r="S481" s="81">
        <v>4.1485995119058554</v>
      </c>
      <c r="T481" s="82"/>
      <c r="U481" s="81">
        <v>13563705</v>
      </c>
      <c r="V481" s="81">
        <v>957</v>
      </c>
      <c r="W481" s="81">
        <v>334</v>
      </c>
      <c r="X481" s="81">
        <v>9788</v>
      </c>
      <c r="Y481" s="81">
        <v>12300</v>
      </c>
      <c r="Z481" s="81">
        <v>19642</v>
      </c>
      <c r="AA481" s="81">
        <v>6717</v>
      </c>
      <c r="AB481" s="81">
        <v>29743</v>
      </c>
      <c r="AC481" s="81">
        <v>0</v>
      </c>
      <c r="AD481" s="81">
        <v>4.1485995119058554</v>
      </c>
      <c r="AE481" s="82"/>
      <c r="AF481" s="81">
        <v>106840375.0103102</v>
      </c>
      <c r="AG481" s="81">
        <v>1415056.1708810418</v>
      </c>
      <c r="AH481" s="81">
        <v>2232611.6321265334</v>
      </c>
      <c r="AI481" s="81">
        <v>58685699.825114489</v>
      </c>
      <c r="AJ481" s="81">
        <v>42807700.513606474</v>
      </c>
      <c r="AK481" s="81"/>
      <c r="AL481" s="81"/>
      <c r="AM481" s="81">
        <v>3881791.9516222449</v>
      </c>
      <c r="AN481" s="81"/>
      <c r="AO481" s="81"/>
      <c r="AP481" s="82"/>
      <c r="AQ481" s="81">
        <v>783</v>
      </c>
      <c r="AR481" s="81">
        <v>250</v>
      </c>
      <c r="AS481" s="81">
        <v>0</v>
      </c>
      <c r="AT481" s="81">
        <v>2</v>
      </c>
      <c r="AU481" s="81">
        <v>0</v>
      </c>
      <c r="AV481" s="81">
        <v>2</v>
      </c>
      <c r="AW481" s="81">
        <v>0</v>
      </c>
      <c r="AX481" s="82"/>
      <c r="AY481" s="81">
        <v>3527.5000000000009</v>
      </c>
      <c r="AZ481" s="81">
        <v>16864.000000000011</v>
      </c>
      <c r="BA481" s="81">
        <v>0</v>
      </c>
      <c r="BB481" s="81">
        <v>500.9</v>
      </c>
      <c r="BC481" s="81">
        <v>0</v>
      </c>
      <c r="BD481" s="81">
        <v>5982</v>
      </c>
      <c r="BE481" s="81">
        <v>0</v>
      </c>
      <c r="BF481" s="82"/>
      <c r="BG481" s="81">
        <v>0</v>
      </c>
      <c r="BH481" s="81">
        <v>0</v>
      </c>
      <c r="BI481" s="81">
        <v>23.588999999999999</v>
      </c>
      <c r="BJ481" s="81">
        <v>0</v>
      </c>
      <c r="BK481" s="81">
        <v>0</v>
      </c>
      <c r="BL481" s="81">
        <v>0</v>
      </c>
      <c r="BM481" s="82"/>
      <c r="BN481" s="81">
        <v>0</v>
      </c>
      <c r="BO481" s="81">
        <v>0</v>
      </c>
      <c r="BP481" s="81">
        <v>5</v>
      </c>
      <c r="BQ481" s="81">
        <v>0</v>
      </c>
      <c r="BR481" s="81">
        <v>0</v>
      </c>
      <c r="BS481" s="81">
        <v>0</v>
      </c>
      <c r="BT481"/>
      <c r="BU481" s="80">
        <v>23.588999999999999</v>
      </c>
      <c r="BV481" s="80">
        <v>0</v>
      </c>
      <c r="BW481" s="80">
        <v>0</v>
      </c>
      <c r="BX481" s="80">
        <v>0</v>
      </c>
      <c r="BY481" s="80">
        <v>0</v>
      </c>
      <c r="BZ481" s="80">
        <v>0</v>
      </c>
      <c r="CA481" s="80">
        <v>0</v>
      </c>
      <c r="CB481" s="80">
        <v>0</v>
      </c>
      <c r="CC481" s="80">
        <v>0</v>
      </c>
    </row>
    <row r="482" spans="1:81">
      <c r="A482" s="80" t="s">
        <v>2253</v>
      </c>
      <c r="B482" s="80">
        <v>306</v>
      </c>
      <c r="C482" s="80">
        <v>18</v>
      </c>
      <c r="D482" s="80">
        <v>18</v>
      </c>
      <c r="E482" s="80">
        <v>2021</v>
      </c>
      <c r="F482" s="80" t="s">
        <v>75</v>
      </c>
      <c r="G482" s="174" t="s">
        <v>2235</v>
      </c>
      <c r="H482" s="80" t="s">
        <v>2236</v>
      </c>
      <c r="I482" s="177"/>
      <c r="J482" s="81">
        <v>152.68636036521698</v>
      </c>
      <c r="K482" s="81">
        <v>1.8427734525695301</v>
      </c>
      <c r="L482" s="81">
        <v>10.682076135388408</v>
      </c>
      <c r="M482" s="81">
        <v>28.095615900227429</v>
      </c>
      <c r="N482" s="81">
        <v>21.297641783901884</v>
      </c>
      <c r="O482" s="81">
        <v>26.114893641742285</v>
      </c>
      <c r="P482" s="81">
        <v>30.298915883929585</v>
      </c>
      <c r="Q482" s="81">
        <v>1.7402982088112933</v>
      </c>
      <c r="R482" s="81">
        <v>0</v>
      </c>
      <c r="S482" s="81">
        <v>4.3368643957562298</v>
      </c>
      <c r="T482" s="82"/>
      <c r="U482" s="81">
        <v>9437835</v>
      </c>
      <c r="V482" s="81">
        <v>957</v>
      </c>
      <c r="W482" s="81">
        <v>334</v>
      </c>
      <c r="X482" s="81">
        <v>9788</v>
      </c>
      <c r="Y482" s="81">
        <v>12243</v>
      </c>
      <c r="Z482" s="81">
        <v>19215</v>
      </c>
      <c r="AA482" s="81">
        <v>6666</v>
      </c>
      <c r="AB482" s="81">
        <v>29165</v>
      </c>
      <c r="AC482" s="81">
        <v>0</v>
      </c>
      <c r="AD482" s="81">
        <v>4.3368643957562298</v>
      </c>
      <c r="AE482" s="82"/>
      <c r="AF482" s="81">
        <v>69985323.486143082</v>
      </c>
      <c r="AG482" s="81">
        <v>1511142.6244770335</v>
      </c>
      <c r="AH482" s="81">
        <v>2257770.0170821128</v>
      </c>
      <c r="AI482" s="81">
        <v>63344899.688716136</v>
      </c>
      <c r="AJ482" s="81">
        <v>43553974.18904008</v>
      </c>
      <c r="AK482" s="81">
        <v>0</v>
      </c>
      <c r="AL482" s="81">
        <v>0</v>
      </c>
      <c r="AM482" s="81">
        <v>3828311.2879145718</v>
      </c>
      <c r="AN482" s="81">
        <v>0</v>
      </c>
      <c r="AO482" s="81">
        <v>0</v>
      </c>
      <c r="AP482" s="82"/>
      <c r="AQ482" s="81">
        <v>803</v>
      </c>
      <c r="AR482" s="81">
        <v>259</v>
      </c>
      <c r="AS482" s="81">
        <v>0</v>
      </c>
      <c r="AT482" s="81">
        <v>3</v>
      </c>
      <c r="AU482" s="81">
        <v>0</v>
      </c>
      <c r="AV482" s="81">
        <v>2</v>
      </c>
      <c r="AW482" s="81"/>
      <c r="AX482" s="82"/>
      <c r="AY482" s="81">
        <v>3646.2000000000021</v>
      </c>
      <c r="AZ482" s="81">
        <v>18166.099999999999</v>
      </c>
      <c r="BA482" s="81">
        <v>0</v>
      </c>
      <c r="BB482" s="81">
        <v>699.9</v>
      </c>
      <c r="BC482" s="81">
        <v>0</v>
      </c>
      <c r="BD482" s="81">
        <v>5982</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2254</v>
      </c>
      <c r="B483" s="80">
        <v>306</v>
      </c>
      <c r="C483" s="80">
        <v>19</v>
      </c>
      <c r="D483" s="80">
        <v>18</v>
      </c>
      <c r="E483" s="80">
        <v>2022</v>
      </c>
      <c r="F483" s="80" t="s">
        <v>568</v>
      </c>
      <c r="G483" s="174" t="s">
        <v>2235</v>
      </c>
      <c r="H483" s="80" t="s">
        <v>2236</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831</v>
      </c>
      <c r="AR483" s="81">
        <v>263</v>
      </c>
      <c r="AS483" s="81">
        <v>0</v>
      </c>
      <c r="AT483" s="81">
        <v>3</v>
      </c>
      <c r="AU483" s="81">
        <v>0</v>
      </c>
      <c r="AV483" s="81">
        <v>2</v>
      </c>
      <c r="AW483" s="81"/>
      <c r="AX483" s="82"/>
      <c r="AY483" s="81">
        <v>3797.800000000002</v>
      </c>
      <c r="AZ483" s="81">
        <v>19272.100000000002</v>
      </c>
      <c r="BA483" s="81">
        <v>0</v>
      </c>
      <c r="BB483" s="81">
        <v>699.9</v>
      </c>
      <c r="BC483" s="81">
        <v>0</v>
      </c>
      <c r="BD483" s="81">
        <v>5981</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2255</v>
      </c>
      <c r="B484" s="80">
        <v>426</v>
      </c>
      <c r="C484" s="80">
        <v>1</v>
      </c>
      <c r="D484" s="80">
        <v>26</v>
      </c>
      <c r="E484" s="80">
        <v>1990</v>
      </c>
      <c r="F484" s="80" t="s">
        <v>562</v>
      </c>
      <c r="G484" s="80" t="s">
        <v>2256</v>
      </c>
      <c r="H484" s="80" t="s">
        <v>2257</v>
      </c>
      <c r="I484" s="177"/>
      <c r="J484" s="81">
        <v>141.59876664658984</v>
      </c>
      <c r="K484" s="81">
        <v>7.1870322502661379</v>
      </c>
      <c r="L484" s="81">
        <v>23.097046090477193</v>
      </c>
      <c r="M484" s="81">
        <v>18.967400179930411</v>
      </c>
      <c r="N484" s="81">
        <v>36.84129115359373</v>
      </c>
      <c r="O484" s="81">
        <v>27.188626460536906</v>
      </c>
      <c r="P484" s="81">
        <v>42.218005181649929</v>
      </c>
      <c r="Q484" s="81">
        <v>2.2402469009972732</v>
      </c>
      <c r="R484" s="81">
        <v>0</v>
      </c>
      <c r="S484" s="81">
        <v>2.3326858915102382</v>
      </c>
      <c r="T484" s="82"/>
      <c r="U484" s="81">
        <v>9639026</v>
      </c>
      <c r="V484" s="81">
        <v>2263</v>
      </c>
      <c r="W484" s="81">
        <v>214</v>
      </c>
      <c r="X484" s="81">
        <v>7562</v>
      </c>
      <c r="Y484" s="81">
        <v>8613</v>
      </c>
      <c r="Z484" s="81">
        <v>11183</v>
      </c>
      <c r="AA484" s="81">
        <v>10251</v>
      </c>
      <c r="AB484" s="81">
        <v>36374</v>
      </c>
      <c r="AC484" s="81">
        <v>0</v>
      </c>
      <c r="AD484" s="81">
        <v>2.3326858915102382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2258</v>
      </c>
      <c r="B485" s="80">
        <v>427</v>
      </c>
      <c r="C485" s="80">
        <v>2</v>
      </c>
      <c r="D485" s="80">
        <v>26</v>
      </c>
      <c r="E485" s="80">
        <v>2005</v>
      </c>
      <c r="F485" s="80" t="s">
        <v>565</v>
      </c>
      <c r="G485" s="80" t="s">
        <v>2256</v>
      </c>
      <c r="H485" s="80" t="s">
        <v>2257</v>
      </c>
      <c r="I485" s="177"/>
      <c r="J485" s="81">
        <v>130.96014783969514</v>
      </c>
      <c r="K485" s="81">
        <v>4.7547172223399201</v>
      </c>
      <c r="L485" s="81">
        <v>47.515199554192925</v>
      </c>
      <c r="M485" s="81">
        <v>32.300794064942686</v>
      </c>
      <c r="N485" s="81">
        <v>50.440646516727043</v>
      </c>
      <c r="O485" s="81">
        <v>41.893743912332141</v>
      </c>
      <c r="P485" s="81">
        <v>35.733682888091174</v>
      </c>
      <c r="Q485" s="81">
        <v>1.9966815848658277</v>
      </c>
      <c r="R485" s="81">
        <v>0</v>
      </c>
      <c r="S485" s="81">
        <v>0</v>
      </c>
      <c r="T485" s="82"/>
      <c r="U485" s="81">
        <v>8938857</v>
      </c>
      <c r="V485" s="81">
        <v>1827</v>
      </c>
      <c r="W485" s="81">
        <v>419</v>
      </c>
      <c r="X485" s="81">
        <v>6830</v>
      </c>
      <c r="Y485" s="81">
        <v>9742</v>
      </c>
      <c r="Z485" s="81">
        <v>19940</v>
      </c>
      <c r="AA485" s="81">
        <v>7106</v>
      </c>
      <c r="AB485" s="81">
        <v>33891</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2259</v>
      </c>
      <c r="B486" s="80">
        <v>428</v>
      </c>
      <c r="C486" s="80">
        <v>3</v>
      </c>
      <c r="D486" s="80">
        <v>26</v>
      </c>
      <c r="E486" s="80">
        <v>2006</v>
      </c>
      <c r="F486" s="80" t="s">
        <v>566</v>
      </c>
      <c r="G486" s="80" t="s">
        <v>2256</v>
      </c>
      <c r="H486" s="80" t="s">
        <v>2257</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2260</v>
      </c>
      <c r="B487" s="80">
        <v>429</v>
      </c>
      <c r="C487" s="80">
        <v>4</v>
      </c>
      <c r="D487" s="80">
        <v>26</v>
      </c>
      <c r="E487" s="80">
        <v>2007</v>
      </c>
      <c r="F487" s="80" t="s">
        <v>567</v>
      </c>
      <c r="G487" s="80" t="s">
        <v>2256</v>
      </c>
      <c r="H487" s="80" t="s">
        <v>2257</v>
      </c>
      <c r="I487" s="177"/>
      <c r="J487" s="81">
        <v>123.23487441832417</v>
      </c>
      <c r="K487" s="81">
        <v>5.2779611054871669</v>
      </c>
      <c r="L487" s="81">
        <v>41.605440399876898</v>
      </c>
      <c r="M487" s="81">
        <v>43.459911471071642</v>
      </c>
      <c r="N487" s="81">
        <v>64.964858317455423</v>
      </c>
      <c r="O487" s="81">
        <v>40.441294767896714</v>
      </c>
      <c r="P487" s="81">
        <v>35.398267776808119</v>
      </c>
      <c r="Q487" s="81">
        <v>2.0571030348565951</v>
      </c>
      <c r="R487" s="81">
        <v>0</v>
      </c>
      <c r="S487" s="81">
        <v>0</v>
      </c>
      <c r="T487" s="82"/>
      <c r="U487" s="81">
        <v>8900852</v>
      </c>
      <c r="V487" s="81">
        <v>1619</v>
      </c>
      <c r="W487" s="81">
        <v>348</v>
      </c>
      <c r="X487" s="81">
        <v>7624</v>
      </c>
      <c r="Y487" s="81">
        <v>9775</v>
      </c>
      <c r="Z487" s="81">
        <v>20010</v>
      </c>
      <c r="AA487" s="81">
        <v>6932</v>
      </c>
      <c r="AB487" s="81">
        <v>33070</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2261</v>
      </c>
      <c r="B488" s="80">
        <v>430</v>
      </c>
      <c r="C488" s="80">
        <v>5</v>
      </c>
      <c r="D488" s="80">
        <v>26</v>
      </c>
      <c r="E488" s="80">
        <v>2008</v>
      </c>
      <c r="F488" s="80" t="s">
        <v>84</v>
      </c>
      <c r="G488" s="80" t="s">
        <v>2256</v>
      </c>
      <c r="H488" s="80" t="s">
        <v>2257</v>
      </c>
      <c r="I488" s="177"/>
      <c r="J488" s="81">
        <v>103.70266474719767</v>
      </c>
      <c r="K488" s="81">
        <v>3.6911186726036975</v>
      </c>
      <c r="L488" s="81">
        <v>35.112441150555938</v>
      </c>
      <c r="M488" s="81">
        <v>42.014796219793006</v>
      </c>
      <c r="N488" s="81">
        <v>55.118009863927213</v>
      </c>
      <c r="O488" s="81">
        <v>39.126629223029028</v>
      </c>
      <c r="P488" s="81">
        <v>34.562219850790967</v>
      </c>
      <c r="Q488" s="81">
        <v>2.0089143239731162</v>
      </c>
      <c r="R488" s="81">
        <v>0</v>
      </c>
      <c r="S488" s="81">
        <v>0</v>
      </c>
      <c r="T488" s="82"/>
      <c r="U488" s="81">
        <v>8781529</v>
      </c>
      <c r="V488" s="81">
        <v>1619</v>
      </c>
      <c r="W488" s="81">
        <v>348</v>
      </c>
      <c r="X488" s="81">
        <v>7624</v>
      </c>
      <c r="Y488" s="81">
        <v>9808</v>
      </c>
      <c r="Z488" s="81">
        <v>20039</v>
      </c>
      <c r="AA488" s="81">
        <v>6776</v>
      </c>
      <c r="AB488" s="81">
        <v>32826</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2262</v>
      </c>
      <c r="B489" s="80">
        <v>431</v>
      </c>
      <c r="C489" s="80">
        <v>6</v>
      </c>
      <c r="D489" s="80">
        <v>26</v>
      </c>
      <c r="E489" s="80">
        <v>2009</v>
      </c>
      <c r="F489" s="80" t="s">
        <v>85</v>
      </c>
      <c r="G489" s="80" t="s">
        <v>2256</v>
      </c>
      <c r="H489" s="80" t="s">
        <v>2257</v>
      </c>
      <c r="I489" s="177"/>
      <c r="J489" s="81">
        <v>82.468540709900807</v>
      </c>
      <c r="K489" s="81">
        <v>2.9968345315204723</v>
      </c>
      <c r="L489" s="81">
        <v>34.43366364144579</v>
      </c>
      <c r="M489" s="81">
        <v>39.611673475091528</v>
      </c>
      <c r="N489" s="81">
        <v>43.737300867597035</v>
      </c>
      <c r="O489" s="81">
        <v>39.831903347360438</v>
      </c>
      <c r="P489" s="81">
        <v>32.84149996608501</v>
      </c>
      <c r="Q489" s="81">
        <v>1.8981899669361553</v>
      </c>
      <c r="R489" s="81">
        <v>0</v>
      </c>
      <c r="S489" s="81">
        <v>0</v>
      </c>
      <c r="T489" s="82"/>
      <c r="U489" s="81">
        <v>6980571</v>
      </c>
      <c r="V489" s="81">
        <v>1538</v>
      </c>
      <c r="W489" s="81">
        <v>523</v>
      </c>
      <c r="X489" s="81">
        <v>8497</v>
      </c>
      <c r="Y489" s="81">
        <v>9833</v>
      </c>
      <c r="Z489" s="81">
        <v>20136</v>
      </c>
      <c r="AA489" s="81">
        <v>6610</v>
      </c>
      <c r="AB489" s="81">
        <v>32560</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41.853999999999999</v>
      </c>
      <c r="BJ489" s="81">
        <v>0</v>
      </c>
      <c r="BK489" s="81">
        <v>0</v>
      </c>
      <c r="BL489" s="81">
        <v>0</v>
      </c>
      <c r="BM489" s="82"/>
      <c r="BN489" s="81">
        <v>0</v>
      </c>
      <c r="BO489" s="81">
        <v>0</v>
      </c>
      <c r="BP489" s="81">
        <v>3</v>
      </c>
      <c r="BQ489" s="81">
        <v>0</v>
      </c>
      <c r="BR489" s="81">
        <v>0</v>
      </c>
      <c r="BS489" s="81">
        <v>0</v>
      </c>
      <c r="BT489"/>
      <c r="BU489" s="80"/>
      <c r="BV489" s="80"/>
      <c r="BW489" s="80"/>
      <c r="BX489" s="80"/>
      <c r="BY489" s="80"/>
      <c r="BZ489" s="80"/>
      <c r="CA489" s="80"/>
      <c r="CB489" s="80"/>
      <c r="CC489" s="80"/>
    </row>
    <row r="490" spans="1:81">
      <c r="A490" s="80" t="s">
        <v>2263</v>
      </c>
      <c r="B490" s="80">
        <v>432</v>
      </c>
      <c r="C490" s="80">
        <v>7</v>
      </c>
      <c r="D490" s="80">
        <v>26</v>
      </c>
      <c r="E490" s="80">
        <v>2010</v>
      </c>
      <c r="F490" s="80" t="s">
        <v>86</v>
      </c>
      <c r="G490" s="80" t="s">
        <v>2256</v>
      </c>
      <c r="H490" s="80" t="s">
        <v>2257</v>
      </c>
      <c r="I490" s="177"/>
      <c r="J490" s="81">
        <v>82.905146460271808</v>
      </c>
      <c r="K490" s="81">
        <v>3.3650675229385603</v>
      </c>
      <c r="L490" s="81">
        <v>32.211680841341725</v>
      </c>
      <c r="M490" s="81">
        <v>45.925738027905723</v>
      </c>
      <c r="N490" s="81">
        <v>52.277718909871616</v>
      </c>
      <c r="O490" s="81">
        <v>39.769746224135545</v>
      </c>
      <c r="P490" s="81">
        <v>33.142534913337627</v>
      </c>
      <c r="Q490" s="81">
        <v>1.9592715331129373</v>
      </c>
      <c r="R490" s="81">
        <v>0</v>
      </c>
      <c r="S490" s="81">
        <v>0</v>
      </c>
      <c r="T490" s="82"/>
      <c r="U490" s="81">
        <v>7165630</v>
      </c>
      <c r="V490" s="81">
        <v>1538</v>
      </c>
      <c r="W490" s="81">
        <v>523</v>
      </c>
      <c r="X490" s="81">
        <v>8497</v>
      </c>
      <c r="Y490" s="81">
        <v>9835</v>
      </c>
      <c r="Z490" s="81">
        <v>20198</v>
      </c>
      <c r="AA490" s="81">
        <v>6504</v>
      </c>
      <c r="AB490" s="81">
        <v>32203</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35.429000000000002</v>
      </c>
      <c r="BJ490" s="81">
        <v>0</v>
      </c>
      <c r="BK490" s="81">
        <v>0</v>
      </c>
      <c r="BL490" s="81">
        <v>0</v>
      </c>
      <c r="BM490" s="82"/>
      <c r="BN490" s="81">
        <v>0</v>
      </c>
      <c r="BO490" s="81">
        <v>0</v>
      </c>
      <c r="BP490" s="81">
        <v>3</v>
      </c>
      <c r="BQ490" s="81">
        <v>0</v>
      </c>
      <c r="BR490" s="81">
        <v>0</v>
      </c>
      <c r="BS490" s="81">
        <v>0</v>
      </c>
      <c r="BT490"/>
      <c r="BU490" s="80">
        <v>35.429000000000002</v>
      </c>
      <c r="BV490" s="80">
        <v>0</v>
      </c>
      <c r="BW490" s="80">
        <v>0</v>
      </c>
      <c r="BX490" s="80">
        <v>0</v>
      </c>
      <c r="BY490" s="80">
        <v>0</v>
      </c>
      <c r="BZ490" s="80">
        <v>0</v>
      </c>
      <c r="CA490" s="80">
        <v>0</v>
      </c>
      <c r="CB490" s="80">
        <v>0</v>
      </c>
      <c r="CC490" s="80">
        <v>0</v>
      </c>
    </row>
    <row r="491" spans="1:81">
      <c r="A491" s="80" t="s">
        <v>2264</v>
      </c>
      <c r="B491" s="80">
        <v>433</v>
      </c>
      <c r="C491" s="80">
        <v>8</v>
      </c>
      <c r="D491" s="80">
        <v>26</v>
      </c>
      <c r="E491" s="80">
        <v>2011</v>
      </c>
      <c r="F491" s="80" t="s">
        <v>87</v>
      </c>
      <c r="G491" s="80" t="s">
        <v>2256</v>
      </c>
      <c r="H491" s="80" t="s">
        <v>2257</v>
      </c>
      <c r="I491" s="177"/>
      <c r="J491" s="81">
        <v>106.16260797023455</v>
      </c>
      <c r="K491" s="81">
        <v>4.6450187773732488</v>
      </c>
      <c r="L491" s="81">
        <v>28.725798411425288</v>
      </c>
      <c r="M491" s="81">
        <v>58.06211733614137</v>
      </c>
      <c r="N491" s="81">
        <v>65.883294023417733</v>
      </c>
      <c r="O491" s="81">
        <v>39.261366874669456</v>
      </c>
      <c r="P491" s="81">
        <v>31.927447683393414</v>
      </c>
      <c r="Q491" s="81">
        <v>2.2353898922566255</v>
      </c>
      <c r="R491" s="81">
        <v>0</v>
      </c>
      <c r="S491" s="81">
        <v>0</v>
      </c>
      <c r="T491" s="82"/>
      <c r="U491" s="81">
        <v>7380629</v>
      </c>
      <c r="V491" s="81">
        <v>1538</v>
      </c>
      <c r="W491" s="81">
        <v>523</v>
      </c>
      <c r="X491" s="81">
        <v>8497</v>
      </c>
      <c r="Y491" s="81">
        <v>9845</v>
      </c>
      <c r="Z491" s="81">
        <v>20373</v>
      </c>
      <c r="AA491" s="81">
        <v>6452</v>
      </c>
      <c r="AB491" s="81">
        <v>31853</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40.784999999999997</v>
      </c>
      <c r="BJ491" s="81">
        <v>0</v>
      </c>
      <c r="BK491" s="81">
        <v>0</v>
      </c>
      <c r="BL491" s="81">
        <v>0</v>
      </c>
      <c r="BM491" s="82"/>
      <c r="BN491" s="81">
        <v>0</v>
      </c>
      <c r="BO491" s="81">
        <v>0</v>
      </c>
      <c r="BP491" s="81">
        <v>4</v>
      </c>
      <c r="BQ491" s="81">
        <v>0</v>
      </c>
      <c r="BR491" s="81">
        <v>0</v>
      </c>
      <c r="BS491" s="81">
        <v>0</v>
      </c>
      <c r="BT491"/>
      <c r="BU491" s="80">
        <v>40.784999999999997</v>
      </c>
      <c r="BV491" s="80">
        <v>0</v>
      </c>
      <c r="BW491" s="80">
        <v>0</v>
      </c>
      <c r="BX491" s="80">
        <v>0</v>
      </c>
      <c r="BY491" s="80">
        <v>0</v>
      </c>
      <c r="BZ491" s="80">
        <v>0</v>
      </c>
      <c r="CA491" s="80">
        <v>0</v>
      </c>
      <c r="CB491" s="80">
        <v>0</v>
      </c>
      <c r="CC491" s="80">
        <v>0</v>
      </c>
    </row>
    <row r="492" spans="1:81">
      <c r="A492" s="80" t="s">
        <v>2265</v>
      </c>
      <c r="B492" s="80">
        <v>434</v>
      </c>
      <c r="C492" s="80">
        <v>9</v>
      </c>
      <c r="D492" s="80">
        <v>26</v>
      </c>
      <c r="E492" s="80">
        <v>2012</v>
      </c>
      <c r="F492" s="80" t="s">
        <v>88</v>
      </c>
      <c r="G492" s="80" t="s">
        <v>2256</v>
      </c>
      <c r="H492" s="80" t="s">
        <v>2257</v>
      </c>
      <c r="I492" s="177"/>
      <c r="J492" s="81">
        <v>104.49062529756101</v>
      </c>
      <c r="K492" s="81">
        <v>4.2000523088103723</v>
      </c>
      <c r="L492" s="81">
        <v>27.951693065276373</v>
      </c>
      <c r="M492" s="81">
        <v>56.164486219250577</v>
      </c>
      <c r="N492" s="81">
        <v>70.327744524171422</v>
      </c>
      <c r="O492" s="81">
        <v>39.162727508807656</v>
      </c>
      <c r="P492" s="81">
        <v>31.621394872465316</v>
      </c>
      <c r="Q492" s="81">
        <v>2.4275539819247731</v>
      </c>
      <c r="R492" s="81">
        <v>0</v>
      </c>
      <c r="S492" s="81">
        <v>0</v>
      </c>
      <c r="T492" s="82"/>
      <c r="U492" s="81">
        <v>7156916</v>
      </c>
      <c r="V492" s="81">
        <v>1538</v>
      </c>
      <c r="W492" s="81">
        <v>523</v>
      </c>
      <c r="X492" s="81">
        <v>8497</v>
      </c>
      <c r="Y492" s="81">
        <v>10053</v>
      </c>
      <c r="Z492" s="81">
        <v>20483</v>
      </c>
      <c r="AA492" s="81">
        <v>6354</v>
      </c>
      <c r="AB492" s="81">
        <v>31838</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46.451000000000001</v>
      </c>
      <c r="BJ492" s="81">
        <v>0</v>
      </c>
      <c r="BK492" s="81">
        <v>0</v>
      </c>
      <c r="BL492" s="81">
        <v>0</v>
      </c>
      <c r="BM492" s="82"/>
      <c r="BN492" s="81">
        <v>0</v>
      </c>
      <c r="BO492" s="81">
        <v>0</v>
      </c>
      <c r="BP492" s="81">
        <v>4</v>
      </c>
      <c r="BQ492" s="81">
        <v>0</v>
      </c>
      <c r="BR492" s="81">
        <v>0</v>
      </c>
      <c r="BS492" s="81">
        <v>0</v>
      </c>
      <c r="BT492"/>
      <c r="BU492" s="80">
        <v>46.451000000000001</v>
      </c>
      <c r="BV492" s="80">
        <v>0</v>
      </c>
      <c r="BW492" s="80">
        <v>0</v>
      </c>
      <c r="BX492" s="80">
        <v>0</v>
      </c>
      <c r="BY492" s="80">
        <v>0</v>
      </c>
      <c r="BZ492" s="80">
        <v>0</v>
      </c>
      <c r="CA492" s="80">
        <v>0</v>
      </c>
      <c r="CB492" s="80">
        <v>0</v>
      </c>
      <c r="CC492" s="80">
        <v>0</v>
      </c>
    </row>
    <row r="493" spans="1:81">
      <c r="A493" s="80" t="s">
        <v>2266</v>
      </c>
      <c r="B493" s="80">
        <v>435</v>
      </c>
      <c r="C493" s="80">
        <v>10</v>
      </c>
      <c r="D493" s="80">
        <v>26</v>
      </c>
      <c r="E493" s="80">
        <v>2013</v>
      </c>
      <c r="F493" s="80" t="s">
        <v>89</v>
      </c>
      <c r="G493" s="80" t="s">
        <v>2256</v>
      </c>
      <c r="H493" s="80" t="s">
        <v>2257</v>
      </c>
      <c r="I493" s="177"/>
      <c r="J493" s="81">
        <v>107.01155588009375</v>
      </c>
      <c r="K493" s="81">
        <v>3.3578146407054237</v>
      </c>
      <c r="L493" s="81">
        <v>25.59042830409081</v>
      </c>
      <c r="M493" s="81">
        <v>53.897001622159884</v>
      </c>
      <c r="N493" s="81">
        <v>60.795643519257126</v>
      </c>
      <c r="O493" s="81">
        <v>37.757962411615885</v>
      </c>
      <c r="P493" s="81">
        <v>31.565703158074243</v>
      </c>
      <c r="Q493" s="81">
        <v>2.4497939928128232</v>
      </c>
      <c r="R493" s="81">
        <v>0</v>
      </c>
      <c r="S493" s="81">
        <v>0</v>
      </c>
      <c r="T493" s="82"/>
      <c r="U493" s="81">
        <v>7711804</v>
      </c>
      <c r="V493" s="81">
        <v>1538</v>
      </c>
      <c r="W493" s="81">
        <v>523</v>
      </c>
      <c r="X493" s="81">
        <v>8497</v>
      </c>
      <c r="Y493" s="81">
        <v>10102</v>
      </c>
      <c r="Z493" s="81">
        <v>20630</v>
      </c>
      <c r="AA493" s="81">
        <v>6319</v>
      </c>
      <c r="AB493" s="81">
        <v>31669</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66.655000000000001</v>
      </c>
      <c r="BJ493" s="81">
        <v>0</v>
      </c>
      <c r="BK493" s="81">
        <v>0</v>
      </c>
      <c r="BL493" s="81">
        <v>0</v>
      </c>
      <c r="BM493" s="82"/>
      <c r="BN493" s="81">
        <v>0</v>
      </c>
      <c r="BO493" s="81">
        <v>0</v>
      </c>
      <c r="BP493" s="81">
        <v>4</v>
      </c>
      <c r="BQ493" s="81">
        <v>0</v>
      </c>
      <c r="BR493" s="81">
        <v>0</v>
      </c>
      <c r="BS493" s="81">
        <v>0</v>
      </c>
      <c r="BT493"/>
      <c r="BU493" s="80">
        <v>66.655000000000001</v>
      </c>
      <c r="BV493" s="80">
        <v>0</v>
      </c>
      <c r="BW493" s="80">
        <v>0</v>
      </c>
      <c r="BX493" s="80">
        <v>0</v>
      </c>
      <c r="BY493" s="80">
        <v>0</v>
      </c>
      <c r="BZ493" s="80">
        <v>0</v>
      </c>
      <c r="CA493" s="80">
        <v>0</v>
      </c>
      <c r="CB493" s="80">
        <v>0</v>
      </c>
      <c r="CC493" s="80">
        <v>0</v>
      </c>
    </row>
    <row r="494" spans="1:81">
      <c r="A494" s="80" t="s">
        <v>2267</v>
      </c>
      <c r="B494" s="80">
        <v>436</v>
      </c>
      <c r="C494" s="80">
        <v>11</v>
      </c>
      <c r="D494" s="80">
        <v>26</v>
      </c>
      <c r="E494" s="80">
        <v>2014</v>
      </c>
      <c r="F494" s="80" t="s">
        <v>90</v>
      </c>
      <c r="G494" s="80" t="s">
        <v>2256</v>
      </c>
      <c r="H494" s="80" t="s">
        <v>2257</v>
      </c>
      <c r="I494" s="177"/>
      <c r="J494" s="81">
        <v>113.22964635098428</v>
      </c>
      <c r="K494" s="81">
        <v>3.3012514591066275</v>
      </c>
      <c r="L494" s="81">
        <v>24.482392974481254</v>
      </c>
      <c r="M494" s="81">
        <v>54.071035744520941</v>
      </c>
      <c r="N494" s="81">
        <v>59.444663369621466</v>
      </c>
      <c r="O494" s="81">
        <v>36.041478338041543</v>
      </c>
      <c r="P494" s="81">
        <v>31.152424384069992</v>
      </c>
      <c r="Q494" s="81">
        <v>2.3233022685069877</v>
      </c>
      <c r="R494" s="81">
        <v>0</v>
      </c>
      <c r="S494" s="81">
        <v>1.357095402210388</v>
      </c>
      <c r="T494" s="82"/>
      <c r="U494" s="81">
        <v>8440066</v>
      </c>
      <c r="V494" s="81">
        <v>1258</v>
      </c>
      <c r="W494" s="81">
        <v>573</v>
      </c>
      <c r="X494" s="81">
        <v>8432</v>
      </c>
      <c r="Y494" s="81">
        <v>10135</v>
      </c>
      <c r="Z494" s="81">
        <v>20740</v>
      </c>
      <c r="AA494" s="81">
        <v>6204</v>
      </c>
      <c r="AB494" s="81">
        <v>31303</v>
      </c>
      <c r="AC494" s="81">
        <v>0</v>
      </c>
      <c r="AD494" s="81">
        <v>1.357095402210388</v>
      </c>
      <c r="AE494" s="82"/>
      <c r="AF494" s="81">
        <v>117202754.35779618</v>
      </c>
      <c r="AG494" s="81">
        <v>2503173.5679207994</v>
      </c>
      <c r="AH494" s="81">
        <v>3940164.2232448114</v>
      </c>
      <c r="AI494" s="81">
        <v>48999485.431900308</v>
      </c>
      <c r="AJ494" s="81">
        <v>72552876.793772936</v>
      </c>
      <c r="AK494" s="81">
        <v>0</v>
      </c>
      <c r="AL494" s="81">
        <v>0</v>
      </c>
      <c r="AM494" s="81">
        <v>4297434.1325418716</v>
      </c>
      <c r="AN494" s="81">
        <v>0</v>
      </c>
      <c r="AO494" s="81">
        <v>0</v>
      </c>
      <c r="AP494" s="82"/>
      <c r="AQ494" s="81">
        <v>370</v>
      </c>
      <c r="AR494" s="81">
        <v>78</v>
      </c>
      <c r="AS494" s="81">
        <v>1</v>
      </c>
      <c r="AT494" s="81">
        <v>0</v>
      </c>
      <c r="AU494" s="81">
        <v>0</v>
      </c>
      <c r="AV494" s="81">
        <v>0</v>
      </c>
      <c r="AW494" s="81" t="s">
        <v>564</v>
      </c>
      <c r="AX494" s="82"/>
      <c r="AY494" s="81">
        <v>1698.7650000000001</v>
      </c>
      <c r="AZ494" s="81">
        <v>5897.5080000000007</v>
      </c>
      <c r="BA494" s="81">
        <v>1800</v>
      </c>
      <c r="BB494" s="81">
        <v>0</v>
      </c>
      <c r="BC494" s="81">
        <v>0</v>
      </c>
      <c r="BD494" s="81">
        <v>0</v>
      </c>
      <c r="BE494" s="81" t="s">
        <v>564</v>
      </c>
      <c r="BF494" s="82"/>
      <c r="BG494" s="81">
        <v>0</v>
      </c>
      <c r="BH494" s="81">
        <v>0</v>
      </c>
      <c r="BI494" s="81">
        <v>73.352999999999994</v>
      </c>
      <c r="BJ494" s="81">
        <v>0</v>
      </c>
      <c r="BK494" s="81">
        <v>0</v>
      </c>
      <c r="BL494" s="81">
        <v>0</v>
      </c>
      <c r="BM494" s="82"/>
      <c r="BN494" s="81">
        <v>0</v>
      </c>
      <c r="BO494" s="81">
        <v>0</v>
      </c>
      <c r="BP494" s="81">
        <v>5</v>
      </c>
      <c r="BQ494" s="81">
        <v>0</v>
      </c>
      <c r="BR494" s="81">
        <v>0</v>
      </c>
      <c r="BS494" s="81">
        <v>0</v>
      </c>
      <c r="BT494"/>
      <c r="BU494" s="80">
        <v>73.352999999999994</v>
      </c>
      <c r="BV494" s="80">
        <v>0</v>
      </c>
      <c r="BW494" s="80">
        <v>0</v>
      </c>
      <c r="BX494" s="80">
        <v>0</v>
      </c>
      <c r="BY494" s="80">
        <v>0</v>
      </c>
      <c r="BZ494" s="80">
        <v>0</v>
      </c>
      <c r="CA494" s="80">
        <v>0</v>
      </c>
      <c r="CB494" s="80">
        <v>0</v>
      </c>
      <c r="CC494" s="80">
        <v>0</v>
      </c>
    </row>
    <row r="495" spans="1:81">
      <c r="A495" s="80" t="s">
        <v>2268</v>
      </c>
      <c r="B495" s="80">
        <v>437</v>
      </c>
      <c r="C495" s="80">
        <v>12</v>
      </c>
      <c r="D495" s="80">
        <v>26</v>
      </c>
      <c r="E495" s="80">
        <v>2015</v>
      </c>
      <c r="F495" s="80" t="s">
        <v>91</v>
      </c>
      <c r="G495" s="80" t="s">
        <v>2256</v>
      </c>
      <c r="H495" s="80" t="s">
        <v>2257</v>
      </c>
      <c r="I495" s="177"/>
      <c r="J495" s="81">
        <v>84.493273763351084</v>
      </c>
      <c r="K495" s="81">
        <v>3.1135017219339005</v>
      </c>
      <c r="L495" s="81">
        <v>23.002526089093728</v>
      </c>
      <c r="M495" s="81">
        <v>48.762387936853848</v>
      </c>
      <c r="N495" s="81">
        <v>57.048134649668057</v>
      </c>
      <c r="O495" s="81">
        <v>35.692377492700402</v>
      </c>
      <c r="P495" s="81">
        <v>30.724659005247606</v>
      </c>
      <c r="Q495" s="81">
        <v>2.2616825223894956</v>
      </c>
      <c r="R495" s="81">
        <v>0</v>
      </c>
      <c r="S495" s="81">
        <v>2.7200299501968295</v>
      </c>
      <c r="T495" s="82"/>
      <c r="U495" s="81">
        <v>7407988</v>
      </c>
      <c r="V495" s="81">
        <v>1258</v>
      </c>
      <c r="W495" s="81">
        <v>573</v>
      </c>
      <c r="X495" s="81">
        <v>8432</v>
      </c>
      <c r="Y495" s="81">
        <v>10256</v>
      </c>
      <c r="Z495" s="81">
        <v>20737</v>
      </c>
      <c r="AA495" s="81">
        <v>6114</v>
      </c>
      <c r="AB495" s="81">
        <v>31128</v>
      </c>
      <c r="AC495" s="81">
        <v>0</v>
      </c>
      <c r="AD495" s="81">
        <v>2.7200299501968295</v>
      </c>
      <c r="AE495" s="82"/>
      <c r="AF495" s="81">
        <v>89003829.871735886</v>
      </c>
      <c r="AG495" s="81">
        <v>2229571.1259486102</v>
      </c>
      <c r="AH495" s="81">
        <v>2984666.8492871053</v>
      </c>
      <c r="AI495" s="81">
        <v>51443379.869392537</v>
      </c>
      <c r="AJ495" s="81">
        <v>73253448.698690102</v>
      </c>
      <c r="AK495" s="81">
        <v>0</v>
      </c>
      <c r="AL495" s="81">
        <v>0</v>
      </c>
      <c r="AM495" s="81">
        <v>4265961.822951097</v>
      </c>
      <c r="AN495" s="81">
        <v>0</v>
      </c>
      <c r="AO495" s="81">
        <v>0</v>
      </c>
      <c r="AP495" s="82"/>
      <c r="AQ495" s="81">
        <v>390</v>
      </c>
      <c r="AR495" s="81">
        <v>91</v>
      </c>
      <c r="AS495" s="81">
        <v>1</v>
      </c>
      <c r="AT495" s="81">
        <v>0</v>
      </c>
      <c r="AU495" s="81">
        <v>0</v>
      </c>
      <c r="AV495" s="81">
        <v>0</v>
      </c>
      <c r="AW495" s="81" t="s">
        <v>564</v>
      </c>
      <c r="AX495" s="82"/>
      <c r="AY495" s="81">
        <v>1811.9630000000002</v>
      </c>
      <c r="AZ495" s="81">
        <v>8410.7079999999987</v>
      </c>
      <c r="BA495" s="81">
        <v>1800</v>
      </c>
      <c r="BB495" s="81">
        <v>0</v>
      </c>
      <c r="BC495" s="81">
        <v>0</v>
      </c>
      <c r="BD495" s="81">
        <v>0</v>
      </c>
      <c r="BE495" s="81" t="s">
        <v>564</v>
      </c>
      <c r="BF495" s="82"/>
      <c r="BG495" s="81">
        <v>0</v>
      </c>
      <c r="BH495" s="81">
        <v>0</v>
      </c>
      <c r="BI495" s="81">
        <v>70.994</v>
      </c>
      <c r="BJ495" s="81">
        <v>0</v>
      </c>
      <c r="BK495" s="81">
        <v>0</v>
      </c>
      <c r="BL495" s="81">
        <v>0</v>
      </c>
      <c r="BM495" s="82"/>
      <c r="BN495" s="81">
        <v>0</v>
      </c>
      <c r="BO495" s="81">
        <v>0</v>
      </c>
      <c r="BP495" s="81">
        <v>5</v>
      </c>
      <c r="BQ495" s="81">
        <v>0</v>
      </c>
      <c r="BR495" s="81">
        <v>0</v>
      </c>
      <c r="BS495" s="81">
        <v>0</v>
      </c>
      <c r="BT495"/>
      <c r="BU495" s="80">
        <v>70.994</v>
      </c>
      <c r="BV495" s="80">
        <v>0</v>
      </c>
      <c r="BW495" s="80">
        <v>0</v>
      </c>
      <c r="BX495" s="80">
        <v>0</v>
      </c>
      <c r="BY495" s="80">
        <v>0</v>
      </c>
      <c r="BZ495" s="80">
        <v>0</v>
      </c>
      <c r="CA495" s="80">
        <v>0</v>
      </c>
      <c r="CB495" s="80">
        <v>0</v>
      </c>
      <c r="CC495" s="80">
        <v>0</v>
      </c>
    </row>
    <row r="496" spans="1:81">
      <c r="A496" s="80" t="s">
        <v>2269</v>
      </c>
      <c r="B496" s="80">
        <v>438</v>
      </c>
      <c r="C496" s="80">
        <v>13</v>
      </c>
      <c r="D496" s="80">
        <v>26</v>
      </c>
      <c r="E496" s="80">
        <v>2016</v>
      </c>
      <c r="F496" s="80" t="s">
        <v>92</v>
      </c>
      <c r="G496" s="80" t="s">
        <v>2256</v>
      </c>
      <c r="H496" s="80" t="s">
        <v>2257</v>
      </c>
      <c r="I496" s="177"/>
      <c r="J496" s="81">
        <v>87.598087532081664</v>
      </c>
      <c r="K496" s="81">
        <v>3.1381960504074553</v>
      </c>
      <c r="L496" s="81">
        <v>26.811718132721893</v>
      </c>
      <c r="M496" s="81">
        <v>40.721108226770177</v>
      </c>
      <c r="N496" s="81">
        <v>55.36449459036379</v>
      </c>
      <c r="O496" s="81">
        <v>35.206239963351109</v>
      </c>
      <c r="P496" s="81">
        <v>30.920906388362408</v>
      </c>
      <c r="Q496" s="81">
        <v>2.1716523283162568</v>
      </c>
      <c r="R496" s="81">
        <v>0</v>
      </c>
      <c r="S496" s="81">
        <v>2.0700370186483954</v>
      </c>
      <c r="T496" s="82"/>
      <c r="U496" s="81">
        <v>7420005</v>
      </c>
      <c r="V496" s="81">
        <v>1258</v>
      </c>
      <c r="W496" s="81">
        <v>573</v>
      </c>
      <c r="X496" s="81">
        <v>8432</v>
      </c>
      <c r="Y496" s="81">
        <v>10253</v>
      </c>
      <c r="Z496" s="81">
        <v>20706</v>
      </c>
      <c r="AA496" s="81">
        <v>6364</v>
      </c>
      <c r="AB496" s="81">
        <v>30746</v>
      </c>
      <c r="AC496" s="81">
        <v>0</v>
      </c>
      <c r="AD496" s="81">
        <v>2.070037018648395</v>
      </c>
      <c r="AE496" s="82"/>
      <c r="AF496" s="81">
        <v>93533146.320894763</v>
      </c>
      <c r="AG496" s="81">
        <v>2112993.138379389</v>
      </c>
      <c r="AH496" s="81">
        <v>2738508.5542497542</v>
      </c>
      <c r="AI496" s="81">
        <v>49416526.757992193</v>
      </c>
      <c r="AJ496" s="81">
        <v>70287051.448224172</v>
      </c>
      <c r="AK496" s="81">
        <v>0</v>
      </c>
      <c r="AL496" s="81">
        <v>0</v>
      </c>
      <c r="AM496" s="81">
        <v>4216883.8871679101</v>
      </c>
      <c r="AN496" s="81">
        <v>0</v>
      </c>
      <c r="AO496" s="81">
        <v>0</v>
      </c>
      <c r="AP496" s="82"/>
      <c r="AQ496" s="81">
        <v>416</v>
      </c>
      <c r="AR496" s="81">
        <v>101</v>
      </c>
      <c r="AS496" s="81">
        <v>1</v>
      </c>
      <c r="AT496" s="81">
        <v>0</v>
      </c>
      <c r="AU496" s="81">
        <v>0</v>
      </c>
      <c r="AV496" s="81">
        <v>0</v>
      </c>
      <c r="AW496" s="81" t="s">
        <v>564</v>
      </c>
      <c r="AX496" s="82"/>
      <c r="AY496" s="81">
        <v>1960.213</v>
      </c>
      <c r="AZ496" s="81">
        <v>10386.008</v>
      </c>
      <c r="BA496" s="81">
        <v>1800</v>
      </c>
      <c r="BB496" s="81">
        <v>0</v>
      </c>
      <c r="BC496" s="81">
        <v>0</v>
      </c>
      <c r="BD496" s="81">
        <v>0</v>
      </c>
      <c r="BE496" s="81" t="s">
        <v>564</v>
      </c>
      <c r="BF496" s="82"/>
      <c r="BG496" s="81">
        <v>0</v>
      </c>
      <c r="BH496" s="81">
        <v>0</v>
      </c>
      <c r="BI496" s="81">
        <v>73.588999999999999</v>
      </c>
      <c r="BJ496" s="81">
        <v>0</v>
      </c>
      <c r="BK496" s="81">
        <v>5.6580000000000004</v>
      </c>
      <c r="BL496" s="81">
        <v>0</v>
      </c>
      <c r="BM496" s="82"/>
      <c r="BN496" s="81">
        <v>0</v>
      </c>
      <c r="BO496" s="81">
        <v>0</v>
      </c>
      <c r="BP496" s="81">
        <v>5</v>
      </c>
      <c r="BQ496" s="81">
        <v>0</v>
      </c>
      <c r="BR496" s="81">
        <v>1</v>
      </c>
      <c r="BS496" s="81">
        <v>0</v>
      </c>
      <c r="BT496"/>
      <c r="BU496" s="80">
        <v>79.247</v>
      </c>
      <c r="BV496" s="80">
        <v>0</v>
      </c>
      <c r="BW496" s="80">
        <v>0</v>
      </c>
      <c r="BX496" s="80">
        <v>0</v>
      </c>
      <c r="BY496" s="80">
        <v>0</v>
      </c>
      <c r="BZ496" s="80">
        <v>0</v>
      </c>
      <c r="CA496" s="80">
        <v>0</v>
      </c>
      <c r="CB496" s="80">
        <v>0</v>
      </c>
      <c r="CC496" s="80">
        <v>0</v>
      </c>
    </row>
    <row r="497" spans="1:81">
      <c r="A497" s="80" t="s">
        <v>2270</v>
      </c>
      <c r="B497" s="80">
        <v>439</v>
      </c>
      <c r="C497" s="80">
        <v>14</v>
      </c>
      <c r="D497" s="80">
        <v>26</v>
      </c>
      <c r="E497" s="80">
        <v>2017</v>
      </c>
      <c r="F497" s="80" t="s">
        <v>71</v>
      </c>
      <c r="G497" s="80" t="s">
        <v>2256</v>
      </c>
      <c r="H497" s="80" t="s">
        <v>2257</v>
      </c>
      <c r="I497" s="177"/>
      <c r="J497" s="81">
        <v>83.560260840092582</v>
      </c>
      <c r="K497" s="81">
        <v>2.9145020944369313</v>
      </c>
      <c r="L497" s="81">
        <v>24.355326062645005</v>
      </c>
      <c r="M497" s="81">
        <v>39.270787699804124</v>
      </c>
      <c r="N497" s="81">
        <v>56.61145022970031</v>
      </c>
      <c r="O497" s="81">
        <v>34.621722732648522</v>
      </c>
      <c r="P497" s="81">
        <v>30.696065825855214</v>
      </c>
      <c r="Q497" s="81">
        <v>2.0799599644295395</v>
      </c>
      <c r="R497" s="81">
        <v>0</v>
      </c>
      <c r="S497" s="81">
        <v>2.7092552578232194</v>
      </c>
      <c r="T497" s="82"/>
      <c r="U497" s="81">
        <v>7930225.9999999991</v>
      </c>
      <c r="V497" s="81">
        <v>1258</v>
      </c>
      <c r="W497" s="81">
        <v>573</v>
      </c>
      <c r="X497" s="81">
        <v>8432</v>
      </c>
      <c r="Y497" s="81">
        <v>10315</v>
      </c>
      <c r="Z497" s="81">
        <v>20700</v>
      </c>
      <c r="AA497" s="81">
        <v>6358</v>
      </c>
      <c r="AB497" s="81">
        <v>30453</v>
      </c>
      <c r="AC497" s="81">
        <v>0</v>
      </c>
      <c r="AD497" s="81">
        <v>2.709255257823219</v>
      </c>
      <c r="AE497" s="82"/>
      <c r="AF497" s="81">
        <v>96639966.786680326</v>
      </c>
      <c r="AG497" s="81">
        <v>2050616.6911034959</v>
      </c>
      <c r="AH497" s="81">
        <v>3564449.2926895758</v>
      </c>
      <c r="AI497" s="81">
        <v>51991444.842741497</v>
      </c>
      <c r="AJ497" s="81">
        <v>75175727.916172296</v>
      </c>
      <c r="AK497" s="81">
        <v>0</v>
      </c>
      <c r="AL497" s="81">
        <v>0</v>
      </c>
      <c r="AM497" s="81">
        <v>4183233.662888342</v>
      </c>
      <c r="AN497" s="81">
        <v>0</v>
      </c>
      <c r="AO497" s="81">
        <v>0</v>
      </c>
      <c r="AP497" s="82"/>
      <c r="AQ497" s="81">
        <v>448</v>
      </c>
      <c r="AR497" s="81">
        <v>115</v>
      </c>
      <c r="AS497" s="81">
        <v>1</v>
      </c>
      <c r="AT497" s="81">
        <v>0</v>
      </c>
      <c r="AU497" s="81">
        <v>0</v>
      </c>
      <c r="AV497" s="81">
        <v>0</v>
      </c>
      <c r="AW497" s="81" t="s">
        <v>564</v>
      </c>
      <c r="AX497" s="82"/>
      <c r="AY497" s="81">
        <v>2132.723</v>
      </c>
      <c r="AZ497" s="81">
        <v>14851.108</v>
      </c>
      <c r="BA497" s="81">
        <v>1800</v>
      </c>
      <c r="BB497" s="81">
        <v>0</v>
      </c>
      <c r="BC497" s="81">
        <v>0</v>
      </c>
      <c r="BD497" s="81">
        <v>0</v>
      </c>
      <c r="BE497" s="81" t="s">
        <v>564</v>
      </c>
      <c r="BF497" s="82"/>
      <c r="BG497" s="81">
        <v>0</v>
      </c>
      <c r="BH497" s="81">
        <v>0</v>
      </c>
      <c r="BI497" s="81">
        <v>66.081000000000003</v>
      </c>
      <c r="BJ497" s="81">
        <v>0</v>
      </c>
      <c r="BK497" s="81">
        <v>5.4160000000000004</v>
      </c>
      <c r="BL497" s="81">
        <v>0</v>
      </c>
      <c r="BM497" s="82"/>
      <c r="BN497" s="81">
        <v>0</v>
      </c>
      <c r="BO497" s="81">
        <v>0</v>
      </c>
      <c r="BP497" s="81">
        <v>4</v>
      </c>
      <c r="BQ497" s="81">
        <v>0</v>
      </c>
      <c r="BR497" s="81">
        <v>1</v>
      </c>
      <c r="BS497" s="81">
        <v>0</v>
      </c>
      <c r="BT497"/>
      <c r="BU497" s="80">
        <v>71.497</v>
      </c>
      <c r="BV497" s="80">
        <v>0</v>
      </c>
      <c r="BW497" s="80">
        <v>0</v>
      </c>
      <c r="BX497" s="80">
        <v>0</v>
      </c>
      <c r="BY497" s="80">
        <v>0</v>
      </c>
      <c r="BZ497" s="80">
        <v>0</v>
      </c>
      <c r="CA497" s="80">
        <v>0</v>
      </c>
      <c r="CB497" s="80">
        <v>0</v>
      </c>
      <c r="CC497" s="80">
        <v>0</v>
      </c>
    </row>
    <row r="498" spans="1:81">
      <c r="A498" s="80" t="s">
        <v>2271</v>
      </c>
      <c r="B498" s="80">
        <v>440</v>
      </c>
      <c r="C498" s="80">
        <v>15</v>
      </c>
      <c r="D498" s="80">
        <v>26</v>
      </c>
      <c r="E498" s="80">
        <v>2018</v>
      </c>
      <c r="F498" s="80" t="s">
        <v>93</v>
      </c>
      <c r="G498" s="80" t="s">
        <v>2256</v>
      </c>
      <c r="H498" s="80" t="s">
        <v>2257</v>
      </c>
      <c r="I498" s="177"/>
      <c r="J498" s="81">
        <v>77.556248937578417</v>
      </c>
      <c r="K498" s="81">
        <v>2.666086065186398</v>
      </c>
      <c r="L498" s="81">
        <v>22.521467198863704</v>
      </c>
      <c r="M498" s="81">
        <v>38.162790368754763</v>
      </c>
      <c r="N498" s="81">
        <v>53.319653290242769</v>
      </c>
      <c r="O498" s="81">
        <v>33.826837255847053</v>
      </c>
      <c r="P498" s="81">
        <v>30.361830589691291</v>
      </c>
      <c r="Q498" s="81">
        <v>1.9104502149612548</v>
      </c>
      <c r="R498" s="81">
        <v>0</v>
      </c>
      <c r="S498" s="81">
        <v>2.7130809462813201</v>
      </c>
      <c r="T498" s="82"/>
      <c r="U498" s="81">
        <v>8412769</v>
      </c>
      <c r="V498" s="81">
        <v>1258</v>
      </c>
      <c r="W498" s="81">
        <v>573</v>
      </c>
      <c r="X498" s="81">
        <v>8432</v>
      </c>
      <c r="Y498" s="81">
        <v>10442</v>
      </c>
      <c r="Z498" s="81">
        <v>20612</v>
      </c>
      <c r="AA498" s="81">
        <v>6352</v>
      </c>
      <c r="AB498" s="81">
        <v>30143</v>
      </c>
      <c r="AC498" s="81">
        <v>0</v>
      </c>
      <c r="AD498" s="81">
        <v>2.7130809462813201</v>
      </c>
      <c r="AE498" s="82"/>
      <c r="AF498" s="81">
        <v>93943364.06139119</v>
      </c>
      <c r="AG498" s="81">
        <v>1827496.179995181</v>
      </c>
      <c r="AH498" s="81">
        <v>3387105.075935299</v>
      </c>
      <c r="AI498" s="81">
        <v>50741466.005735673</v>
      </c>
      <c r="AJ498" s="81">
        <v>75729784.18548657</v>
      </c>
      <c r="AK498" s="81">
        <v>0</v>
      </c>
      <c r="AL498" s="81">
        <v>0</v>
      </c>
      <c r="AM498" s="81">
        <v>4149217.4301812318</v>
      </c>
      <c r="AN498" s="81">
        <v>0</v>
      </c>
      <c r="AO498" s="81">
        <v>0</v>
      </c>
      <c r="AP498" s="82"/>
      <c r="AQ498" s="81">
        <v>472</v>
      </c>
      <c r="AR498" s="81">
        <v>121</v>
      </c>
      <c r="AS498" s="81">
        <v>1</v>
      </c>
      <c r="AT498" s="81">
        <v>0</v>
      </c>
      <c r="AU498" s="81">
        <v>0</v>
      </c>
      <c r="AV498" s="81">
        <v>0</v>
      </c>
      <c r="AW498" s="81" t="s">
        <v>564</v>
      </c>
      <c r="AX498" s="82"/>
      <c r="AY498" s="81">
        <v>2262.223</v>
      </c>
      <c r="AZ498" s="81">
        <v>15253.407999999999</v>
      </c>
      <c r="BA498" s="81">
        <v>1800</v>
      </c>
      <c r="BB498" s="81">
        <v>0</v>
      </c>
      <c r="BC498" s="81">
        <v>0</v>
      </c>
      <c r="BD498" s="81">
        <v>0</v>
      </c>
      <c r="BE498" s="81" t="s">
        <v>564</v>
      </c>
      <c r="BF498" s="82"/>
      <c r="BG498" s="81">
        <v>0</v>
      </c>
      <c r="BH498" s="81">
        <v>0</v>
      </c>
      <c r="BI498" s="81">
        <v>67.043000000000006</v>
      </c>
      <c r="BJ498" s="81">
        <v>0</v>
      </c>
      <c r="BK498" s="81">
        <v>4.6050000000000004</v>
      </c>
      <c r="BL498" s="81">
        <v>0</v>
      </c>
      <c r="BM498" s="82"/>
      <c r="BN498" s="81">
        <v>0</v>
      </c>
      <c r="BO498" s="81">
        <v>0</v>
      </c>
      <c r="BP498" s="81">
        <v>4</v>
      </c>
      <c r="BQ498" s="81">
        <v>0</v>
      </c>
      <c r="BR498" s="81">
        <v>1</v>
      </c>
      <c r="BS498" s="81">
        <v>0</v>
      </c>
      <c r="BT498"/>
      <c r="BU498" s="80">
        <v>71.647999999999996</v>
      </c>
      <c r="BV498" s="80">
        <v>0</v>
      </c>
      <c r="BW498" s="80">
        <v>0</v>
      </c>
      <c r="BX498" s="80">
        <v>0</v>
      </c>
      <c r="BY498" s="80">
        <v>0</v>
      </c>
      <c r="BZ498" s="80">
        <v>0</v>
      </c>
      <c r="CA498" s="80">
        <v>0</v>
      </c>
      <c r="CB498" s="80">
        <v>0</v>
      </c>
      <c r="CC498" s="80">
        <v>0</v>
      </c>
    </row>
    <row r="499" spans="1:81">
      <c r="A499" s="80" t="s">
        <v>2272</v>
      </c>
      <c r="B499" s="80">
        <v>441</v>
      </c>
      <c r="C499" s="80">
        <v>16</v>
      </c>
      <c r="D499" s="80">
        <v>26</v>
      </c>
      <c r="E499" s="80">
        <v>2019</v>
      </c>
      <c r="F499" s="80" t="s">
        <v>73</v>
      </c>
      <c r="G499" s="80" t="s">
        <v>2256</v>
      </c>
      <c r="H499" s="80" t="s">
        <v>2257</v>
      </c>
      <c r="I499" s="177"/>
      <c r="J499" s="81">
        <v>74.648005061752343</v>
      </c>
      <c r="K499" s="81">
        <v>2.3994784004046426</v>
      </c>
      <c r="L499" s="81">
        <v>22.65662574890791</v>
      </c>
      <c r="M499" s="81">
        <v>33.855490752526698</v>
      </c>
      <c r="N499" s="81">
        <v>49.113146083362949</v>
      </c>
      <c r="O499" s="81">
        <v>32.713671546484612</v>
      </c>
      <c r="P499" s="81">
        <v>28.457328869372574</v>
      </c>
      <c r="Q499" s="81">
        <v>1.8378728902109376</v>
      </c>
      <c r="R499" s="81">
        <v>0</v>
      </c>
      <c r="S499" s="81">
        <v>3.0404641701149902</v>
      </c>
      <c r="T499" s="82"/>
      <c r="U499" s="81">
        <v>8372729</v>
      </c>
      <c r="V499" s="81">
        <v>1258</v>
      </c>
      <c r="W499" s="81">
        <v>573</v>
      </c>
      <c r="X499" s="81">
        <v>8432</v>
      </c>
      <c r="Y499" s="81">
        <v>10505</v>
      </c>
      <c r="Z499" s="81">
        <v>20481</v>
      </c>
      <c r="AA499" s="81">
        <v>5909</v>
      </c>
      <c r="AB499" s="81">
        <v>29783</v>
      </c>
      <c r="AC499" s="81">
        <v>0</v>
      </c>
      <c r="AD499" s="81">
        <v>3.0404641701149902</v>
      </c>
      <c r="AE499" s="82"/>
      <c r="AF499" s="81">
        <v>95228857.659441829</v>
      </c>
      <c r="AG499" s="81">
        <v>1763204.517041856</v>
      </c>
      <c r="AH499" s="81">
        <v>3626237.6179634412</v>
      </c>
      <c r="AI499" s="81">
        <v>49715558.783486262</v>
      </c>
      <c r="AJ499" s="81">
        <v>69978387.025130749</v>
      </c>
      <c r="AK499" s="81">
        <v>0</v>
      </c>
      <c r="AL499" s="81">
        <v>0</v>
      </c>
      <c r="AM499" s="81">
        <v>4056220.393696039</v>
      </c>
      <c r="AN499" s="81">
        <v>0</v>
      </c>
      <c r="AO499" s="81">
        <v>0</v>
      </c>
      <c r="AP499" s="82"/>
      <c r="AQ499" s="81">
        <v>506</v>
      </c>
      <c r="AR499" s="81">
        <v>127</v>
      </c>
      <c r="AS499" s="81">
        <v>1</v>
      </c>
      <c r="AT499" s="81">
        <v>0</v>
      </c>
      <c r="AU499" s="81">
        <v>0</v>
      </c>
      <c r="AV499" s="81">
        <v>0</v>
      </c>
      <c r="AW499" s="81" t="s">
        <v>564</v>
      </c>
      <c r="AX499" s="82"/>
      <c r="AY499" s="81">
        <v>2461.1439999999998</v>
      </c>
      <c r="AZ499" s="81">
        <v>17254.7</v>
      </c>
      <c r="BA499" s="81">
        <v>1800</v>
      </c>
      <c r="BB499" s="81">
        <v>0</v>
      </c>
      <c r="BC499" s="81">
        <v>0</v>
      </c>
      <c r="BD499" s="81">
        <v>0</v>
      </c>
      <c r="BE499" s="81" t="s">
        <v>564</v>
      </c>
      <c r="BF499" s="82"/>
      <c r="BG499" s="81">
        <v>0</v>
      </c>
      <c r="BH499" s="81">
        <v>0</v>
      </c>
      <c r="BI499" s="81">
        <v>61.003</v>
      </c>
      <c r="BJ499" s="81">
        <v>0</v>
      </c>
      <c r="BK499" s="81">
        <v>4.2850000000000001</v>
      </c>
      <c r="BL499" s="81">
        <v>0</v>
      </c>
      <c r="BM499" s="82"/>
      <c r="BN499" s="81">
        <v>0</v>
      </c>
      <c r="BO499" s="81">
        <v>0</v>
      </c>
      <c r="BP499" s="81">
        <v>4</v>
      </c>
      <c r="BQ499" s="81">
        <v>0</v>
      </c>
      <c r="BR499" s="81">
        <v>1</v>
      </c>
      <c r="BS499" s="81">
        <v>0</v>
      </c>
      <c r="BT499"/>
      <c r="BU499" s="80">
        <v>65.287999999999997</v>
      </c>
      <c r="BV499" s="80">
        <v>0</v>
      </c>
      <c r="BW499" s="80">
        <v>0</v>
      </c>
      <c r="BX499" s="80">
        <v>0</v>
      </c>
      <c r="BY499" s="80">
        <v>0</v>
      </c>
      <c r="BZ499" s="80">
        <v>0</v>
      </c>
      <c r="CA499" s="80">
        <v>0</v>
      </c>
      <c r="CB499" s="80">
        <v>0</v>
      </c>
      <c r="CC499" s="80">
        <v>0</v>
      </c>
    </row>
    <row r="500" spans="1:81">
      <c r="A500" s="80" t="s">
        <v>2273</v>
      </c>
      <c r="B500" s="80">
        <v>442</v>
      </c>
      <c r="C500" s="80">
        <v>17</v>
      </c>
      <c r="D500" s="80">
        <v>26</v>
      </c>
      <c r="E500" s="80">
        <v>2020</v>
      </c>
      <c r="F500" s="80" t="s">
        <v>218</v>
      </c>
      <c r="G500" s="80" t="s">
        <v>2256</v>
      </c>
      <c r="H500" s="80" t="s">
        <v>2257</v>
      </c>
      <c r="I500" s="177"/>
      <c r="J500" s="81">
        <v>79.283754551765853</v>
      </c>
      <c r="K500" s="81">
        <v>2.520316683785877</v>
      </c>
      <c r="L500" s="81">
        <v>29.034135117262551</v>
      </c>
      <c r="M500" s="81">
        <v>33.962212139132525</v>
      </c>
      <c r="N500" s="81">
        <v>46.675709121784998</v>
      </c>
      <c r="O500" s="81">
        <v>28.699590023589177</v>
      </c>
      <c r="P500" s="81">
        <v>28.226707821576166</v>
      </c>
      <c r="Q500" s="81">
        <v>1.7369960560267022</v>
      </c>
      <c r="R500" s="81">
        <v>0</v>
      </c>
      <c r="S500" s="81">
        <v>3.0763071112061868</v>
      </c>
      <c r="T500" s="82"/>
      <c r="U500" s="81">
        <v>9103008</v>
      </c>
      <c r="V500" s="81">
        <v>1150</v>
      </c>
      <c r="W500" s="81">
        <v>1068</v>
      </c>
      <c r="X500" s="81">
        <v>9075</v>
      </c>
      <c r="Y500" s="81">
        <v>10537</v>
      </c>
      <c r="Z500" s="81">
        <v>20508</v>
      </c>
      <c r="AA500" s="81">
        <v>6368</v>
      </c>
      <c r="AB500" s="81">
        <v>29459</v>
      </c>
      <c r="AC500" s="81">
        <v>0</v>
      </c>
      <c r="AD500" s="81">
        <v>3.0763071112061868</v>
      </c>
      <c r="AE500" s="82"/>
      <c r="AF500" s="81">
        <v>106323745.73615339</v>
      </c>
      <c r="AG500" s="81">
        <v>1793603.0378586089</v>
      </c>
      <c r="AH500" s="81">
        <v>4395204.9954215446</v>
      </c>
      <c r="AI500" s="81">
        <v>52158143.7175721</v>
      </c>
      <c r="AJ500" s="81">
        <v>73738358.953900546</v>
      </c>
      <c r="AK500" s="81"/>
      <c r="AL500" s="81"/>
      <c r="AM500" s="81">
        <v>3844726.7963164342</v>
      </c>
      <c r="AN500" s="81"/>
      <c r="AO500" s="81"/>
      <c r="AP500" s="82"/>
      <c r="AQ500" s="81">
        <v>524</v>
      </c>
      <c r="AR500" s="81">
        <v>136</v>
      </c>
      <c r="AS500" s="81">
        <v>1</v>
      </c>
      <c r="AT500" s="81">
        <v>0</v>
      </c>
      <c r="AU500" s="81">
        <v>0</v>
      </c>
      <c r="AV500" s="81">
        <v>0</v>
      </c>
      <c r="AW500" s="81">
        <v>1</v>
      </c>
      <c r="AX500" s="82"/>
      <c r="AY500" s="81">
        <v>2558.1339999999991</v>
      </c>
      <c r="AZ500" s="81">
        <v>22549.9</v>
      </c>
      <c r="BA500" s="81">
        <v>1800</v>
      </c>
      <c r="BB500" s="81">
        <v>0</v>
      </c>
      <c r="BC500" s="81">
        <v>0</v>
      </c>
      <c r="BD500" s="81">
        <v>0</v>
      </c>
      <c r="BE500" s="81">
        <v>1800</v>
      </c>
      <c r="BF500" s="82"/>
      <c r="BG500" s="81">
        <v>0</v>
      </c>
      <c r="BH500" s="81">
        <v>0</v>
      </c>
      <c r="BI500" s="81">
        <v>48.753999999999998</v>
      </c>
      <c r="BJ500" s="81">
        <v>0</v>
      </c>
      <c r="BK500" s="81">
        <v>3.8239999999999998</v>
      </c>
      <c r="BL500" s="81">
        <v>0</v>
      </c>
      <c r="BM500" s="82"/>
      <c r="BN500" s="81">
        <v>0</v>
      </c>
      <c r="BO500" s="81">
        <v>0</v>
      </c>
      <c r="BP500" s="81">
        <v>3</v>
      </c>
      <c r="BQ500" s="81">
        <v>0</v>
      </c>
      <c r="BR500" s="81">
        <v>1</v>
      </c>
      <c r="BS500" s="81">
        <v>0</v>
      </c>
      <c r="BT500"/>
      <c r="BU500" s="80">
        <v>52.578000000000003</v>
      </c>
      <c r="BV500" s="80">
        <v>0</v>
      </c>
      <c r="BW500" s="80">
        <v>0</v>
      </c>
      <c r="BX500" s="80">
        <v>0</v>
      </c>
      <c r="BY500" s="80">
        <v>0</v>
      </c>
      <c r="BZ500" s="80">
        <v>0</v>
      </c>
      <c r="CA500" s="80">
        <v>0</v>
      </c>
      <c r="CB500" s="80">
        <v>0</v>
      </c>
      <c r="CC500" s="80">
        <v>0</v>
      </c>
    </row>
    <row r="501" spans="1:81">
      <c r="A501" s="80" t="s">
        <v>2274</v>
      </c>
      <c r="B501" s="80">
        <v>442</v>
      </c>
      <c r="C501" s="80">
        <v>18</v>
      </c>
      <c r="D501" s="80">
        <v>26</v>
      </c>
      <c r="E501" s="80">
        <v>2021</v>
      </c>
      <c r="F501" s="80" t="s">
        <v>75</v>
      </c>
      <c r="G501" s="174" t="s">
        <v>2256</v>
      </c>
      <c r="H501" s="80" t="s">
        <v>2257</v>
      </c>
      <c r="I501" s="177"/>
      <c r="J501" s="81">
        <v>59.91225122018438</v>
      </c>
      <c r="K501" s="81">
        <v>2.643120503784095</v>
      </c>
      <c r="L501" s="81">
        <v>25.865647481356852</v>
      </c>
      <c r="M501" s="81">
        <v>36.563847762270413</v>
      </c>
      <c r="N501" s="81">
        <v>47.511703366051194</v>
      </c>
      <c r="O501" s="81">
        <v>27.707745858662502</v>
      </c>
      <c r="P501" s="81">
        <v>29.053505900101694</v>
      </c>
      <c r="Q501" s="81">
        <v>1.7290801027507234</v>
      </c>
      <c r="R501" s="81">
        <v>0</v>
      </c>
      <c r="S501" s="81">
        <v>2.6645910511059712</v>
      </c>
      <c r="T501" s="82"/>
      <c r="U501" s="81">
        <v>7455025</v>
      </c>
      <c r="V501" s="81">
        <v>1150</v>
      </c>
      <c r="W501" s="81">
        <v>1068</v>
      </c>
      <c r="X501" s="81">
        <v>9075</v>
      </c>
      <c r="Y501" s="81">
        <v>10516</v>
      </c>
      <c r="Z501" s="81">
        <v>20387</v>
      </c>
      <c r="AA501" s="81">
        <v>6392</v>
      </c>
      <c r="AB501" s="81">
        <v>28977</v>
      </c>
      <c r="AC501" s="81">
        <v>0</v>
      </c>
      <c r="AD501" s="81">
        <v>2.6645910511059712</v>
      </c>
      <c r="AE501" s="82"/>
      <c r="AF501" s="81">
        <v>80783475.213209465</v>
      </c>
      <c r="AG501" s="81">
        <v>1855446.4996708869</v>
      </c>
      <c r="AH501" s="81">
        <v>3800751.3595370562</v>
      </c>
      <c r="AI501" s="81">
        <v>56310826.997464396</v>
      </c>
      <c r="AJ501" s="81">
        <v>72605746.526498482</v>
      </c>
      <c r="AK501" s="81">
        <v>0</v>
      </c>
      <c r="AL501" s="81">
        <v>0</v>
      </c>
      <c r="AM501" s="81">
        <v>3803633.6770067052</v>
      </c>
      <c r="AN501" s="81">
        <v>0</v>
      </c>
      <c r="AO501" s="81">
        <v>0</v>
      </c>
      <c r="AP501" s="82"/>
      <c r="AQ501" s="81">
        <v>543</v>
      </c>
      <c r="AR501" s="81">
        <v>139</v>
      </c>
      <c r="AS501" s="81">
        <v>1</v>
      </c>
      <c r="AT501" s="81">
        <v>0</v>
      </c>
      <c r="AU501" s="81">
        <v>0</v>
      </c>
      <c r="AV501" s="81">
        <v>0</v>
      </c>
      <c r="AW501" s="81"/>
      <c r="AX501" s="82"/>
      <c r="AY501" s="81">
        <v>2670.3839999999991</v>
      </c>
      <c r="AZ501" s="81">
        <v>23076.6</v>
      </c>
      <c r="BA501" s="81">
        <v>1800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2275</v>
      </c>
      <c r="B502" s="80">
        <v>442</v>
      </c>
      <c r="C502" s="80">
        <v>19</v>
      </c>
      <c r="D502" s="80">
        <v>26</v>
      </c>
      <c r="E502" s="80">
        <v>2022</v>
      </c>
      <c r="F502" s="80" t="s">
        <v>568</v>
      </c>
      <c r="G502" s="174" t="s">
        <v>2256</v>
      </c>
      <c r="H502" s="80" t="s">
        <v>2257</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562</v>
      </c>
      <c r="AR502" s="81">
        <v>143</v>
      </c>
      <c r="AS502" s="81">
        <v>1</v>
      </c>
      <c r="AT502" s="81">
        <v>0</v>
      </c>
      <c r="AU502" s="81">
        <v>0</v>
      </c>
      <c r="AV502" s="81">
        <v>0</v>
      </c>
      <c r="AW502" s="81"/>
      <c r="AX502" s="82"/>
      <c r="AY502" s="81">
        <v>2778.1389999999992</v>
      </c>
      <c r="AZ502" s="81">
        <v>24541.800000000003</v>
      </c>
      <c r="BA502" s="81">
        <v>1800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2276</v>
      </c>
      <c r="B503" s="80">
        <v>375</v>
      </c>
      <c r="C503" s="80">
        <v>1</v>
      </c>
      <c r="D503" s="80">
        <v>23</v>
      </c>
      <c r="E503" s="80">
        <v>1990</v>
      </c>
      <c r="F503" s="80" t="s">
        <v>562</v>
      </c>
      <c r="G503" s="80" t="s">
        <v>2277</v>
      </c>
      <c r="H503" s="80" t="s">
        <v>2278</v>
      </c>
      <c r="I503" s="177"/>
      <c r="J503" s="81">
        <v>34.753481005097917</v>
      </c>
      <c r="K503" s="81">
        <v>4.0877690625582446</v>
      </c>
      <c r="L503" s="81">
        <v>11.695721543812349</v>
      </c>
      <c r="M503" s="81">
        <v>21.435959371866971</v>
      </c>
      <c r="N503" s="81">
        <v>38.261808514226388</v>
      </c>
      <c r="O503" s="81">
        <v>26.933345607603314</v>
      </c>
      <c r="P503" s="81">
        <v>33.907017526146113</v>
      </c>
      <c r="Q503" s="81">
        <v>2.3549876492393671</v>
      </c>
      <c r="R503" s="81">
        <v>0</v>
      </c>
      <c r="S503" s="81">
        <v>1.9212978106230978</v>
      </c>
      <c r="T503" s="82"/>
      <c r="U503" s="81">
        <v>5647040</v>
      </c>
      <c r="V503" s="81">
        <v>1175</v>
      </c>
      <c r="W503" s="81">
        <v>168</v>
      </c>
      <c r="X503" s="81">
        <v>8991</v>
      </c>
      <c r="Y503" s="81">
        <v>9946</v>
      </c>
      <c r="Z503" s="81">
        <v>11078</v>
      </c>
      <c r="AA503" s="81">
        <v>8233</v>
      </c>
      <c r="AB503" s="81">
        <v>38237</v>
      </c>
      <c r="AC503" s="81">
        <v>0</v>
      </c>
      <c r="AD503" s="81">
        <v>1.9212978106230978</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2279</v>
      </c>
      <c r="B504" s="80">
        <v>376</v>
      </c>
      <c r="C504" s="80">
        <v>2</v>
      </c>
      <c r="D504" s="80">
        <v>23</v>
      </c>
      <c r="E504" s="80">
        <v>2005</v>
      </c>
      <c r="F504" s="80" t="s">
        <v>565</v>
      </c>
      <c r="G504" s="80" t="s">
        <v>2277</v>
      </c>
      <c r="H504" s="80" t="s">
        <v>2278</v>
      </c>
      <c r="I504" s="177"/>
      <c r="J504" s="81">
        <v>43.233234508678606</v>
      </c>
      <c r="K504" s="81">
        <v>2.6247709672763762</v>
      </c>
      <c r="L504" s="81">
        <v>21.944121317061278</v>
      </c>
      <c r="M504" s="81">
        <v>42.908401239669786</v>
      </c>
      <c r="N504" s="81">
        <v>62.144880911528887</v>
      </c>
      <c r="O504" s="81">
        <v>40.736098330802804</v>
      </c>
      <c r="P504" s="81">
        <v>31.228000384892511</v>
      </c>
      <c r="Q504" s="81">
        <v>2.1209329041683573</v>
      </c>
      <c r="R504" s="81">
        <v>0</v>
      </c>
      <c r="S504" s="81">
        <v>0</v>
      </c>
      <c r="T504" s="82"/>
      <c r="U504" s="81">
        <v>5583977</v>
      </c>
      <c r="V504" s="81">
        <v>968</v>
      </c>
      <c r="W504" s="81">
        <v>246</v>
      </c>
      <c r="X504" s="81">
        <v>7146</v>
      </c>
      <c r="Y504" s="81">
        <v>11542</v>
      </c>
      <c r="Z504" s="81">
        <v>19389</v>
      </c>
      <c r="AA504" s="81">
        <v>6210</v>
      </c>
      <c r="AB504" s="81">
        <v>36000</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2280</v>
      </c>
      <c r="B505" s="80">
        <v>377</v>
      </c>
      <c r="C505" s="80">
        <v>3</v>
      </c>
      <c r="D505" s="80">
        <v>23</v>
      </c>
      <c r="E505" s="80">
        <v>2006</v>
      </c>
      <c r="F505" s="80" t="s">
        <v>566</v>
      </c>
      <c r="G505" s="80" t="s">
        <v>2277</v>
      </c>
      <c r="H505" s="80" t="s">
        <v>2278</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2281</v>
      </c>
      <c r="B506" s="80">
        <v>378</v>
      </c>
      <c r="C506" s="80">
        <v>4</v>
      </c>
      <c r="D506" s="80">
        <v>23</v>
      </c>
      <c r="E506" s="80">
        <v>2007</v>
      </c>
      <c r="F506" s="80" t="s">
        <v>567</v>
      </c>
      <c r="G506" s="80" t="s">
        <v>2277</v>
      </c>
      <c r="H506" s="80" t="s">
        <v>2278</v>
      </c>
      <c r="I506" s="177"/>
      <c r="J506" s="81">
        <v>43.503240020366739</v>
      </c>
      <c r="K506" s="81">
        <v>2.3507657430878206</v>
      </c>
      <c r="L506" s="81">
        <v>26.843912407759845</v>
      </c>
      <c r="M506" s="81">
        <v>39.865101012885447</v>
      </c>
      <c r="N506" s="81">
        <v>61.876382037292899</v>
      </c>
      <c r="O506" s="81">
        <v>39.305462301152183</v>
      </c>
      <c r="P506" s="81">
        <v>30.204955842443749</v>
      </c>
      <c r="Q506" s="81">
        <v>2.1867372267114829</v>
      </c>
      <c r="R506" s="81">
        <v>0</v>
      </c>
      <c r="S506" s="81">
        <v>0</v>
      </c>
      <c r="T506" s="82"/>
      <c r="U506" s="81">
        <v>6253779</v>
      </c>
      <c r="V506" s="81">
        <v>915</v>
      </c>
      <c r="W506" s="81">
        <v>311</v>
      </c>
      <c r="X506" s="81">
        <v>8180</v>
      </c>
      <c r="Y506" s="81">
        <v>11525</v>
      </c>
      <c r="Z506" s="81">
        <v>19448</v>
      </c>
      <c r="AA506" s="81">
        <v>5915</v>
      </c>
      <c r="AB506" s="81">
        <v>35154</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2282</v>
      </c>
      <c r="B507" s="80">
        <v>379</v>
      </c>
      <c r="C507" s="80">
        <v>5</v>
      </c>
      <c r="D507" s="80">
        <v>23</v>
      </c>
      <c r="E507" s="80">
        <v>2008</v>
      </c>
      <c r="F507" s="80" t="s">
        <v>84</v>
      </c>
      <c r="G507" s="80" t="s">
        <v>2277</v>
      </c>
      <c r="H507" s="80" t="s">
        <v>2278</v>
      </c>
      <c r="I507" s="177"/>
      <c r="J507" s="81">
        <v>36.704122901115653</v>
      </c>
      <c r="K507" s="81">
        <v>1.7581377609475697</v>
      </c>
      <c r="L507" s="81">
        <v>23.915128163542299</v>
      </c>
      <c r="M507" s="81">
        <v>40.324992252916381</v>
      </c>
      <c r="N507" s="81">
        <v>60.063069257931843</v>
      </c>
      <c r="O507" s="81">
        <v>37.843820929225437</v>
      </c>
      <c r="P507" s="81">
        <v>29.027980101955638</v>
      </c>
      <c r="Q507" s="81">
        <v>2.124151808651157</v>
      </c>
      <c r="R507" s="81">
        <v>0</v>
      </c>
      <c r="S507" s="81">
        <v>0</v>
      </c>
      <c r="T507" s="82"/>
      <c r="U507" s="81">
        <v>6036482</v>
      </c>
      <c r="V507" s="81">
        <v>915</v>
      </c>
      <c r="W507" s="81">
        <v>311</v>
      </c>
      <c r="X507" s="81">
        <v>8180</v>
      </c>
      <c r="Y507" s="81">
        <v>11510</v>
      </c>
      <c r="Z507" s="81">
        <v>19382</v>
      </c>
      <c r="AA507" s="81">
        <v>5691</v>
      </c>
      <c r="AB507" s="81">
        <v>34709</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2283</v>
      </c>
      <c r="B508" s="80">
        <v>380</v>
      </c>
      <c r="C508" s="80">
        <v>6</v>
      </c>
      <c r="D508" s="80">
        <v>23</v>
      </c>
      <c r="E508" s="80">
        <v>2009</v>
      </c>
      <c r="F508" s="80" t="s">
        <v>85</v>
      </c>
      <c r="G508" s="80" t="s">
        <v>2277</v>
      </c>
      <c r="H508" s="80" t="s">
        <v>2278</v>
      </c>
      <c r="I508" s="177"/>
      <c r="J508" s="81">
        <v>40.335828325753525</v>
      </c>
      <c r="K508" s="81">
        <v>1.8900512995436618</v>
      </c>
      <c r="L508" s="81">
        <v>16.949918094094198</v>
      </c>
      <c r="M508" s="81">
        <v>44.183555860461887</v>
      </c>
      <c r="N508" s="81">
        <v>54.134271863578945</v>
      </c>
      <c r="O508" s="81">
        <v>38.470940420116499</v>
      </c>
      <c r="P508" s="81">
        <v>27.614683330030331</v>
      </c>
      <c r="Q508" s="81">
        <v>1.9980548137838712</v>
      </c>
      <c r="R508" s="81">
        <v>0</v>
      </c>
      <c r="S508" s="81">
        <v>0</v>
      </c>
      <c r="T508" s="82"/>
      <c r="U508" s="81">
        <v>5250262</v>
      </c>
      <c r="V508" s="81">
        <v>904</v>
      </c>
      <c r="W508" s="81">
        <v>315</v>
      </c>
      <c r="X508" s="81">
        <v>9028</v>
      </c>
      <c r="Y508" s="81">
        <v>11487</v>
      </c>
      <c r="Z508" s="81">
        <v>19448</v>
      </c>
      <c r="AA508" s="81">
        <v>5558</v>
      </c>
      <c r="AB508" s="81">
        <v>34273</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12.06</v>
      </c>
      <c r="BJ508" s="81">
        <v>0</v>
      </c>
      <c r="BK508" s="81">
        <v>10.154</v>
      </c>
      <c r="BL508" s="81">
        <v>0</v>
      </c>
      <c r="BM508" s="82"/>
      <c r="BN508" s="81">
        <v>0</v>
      </c>
      <c r="BO508" s="81">
        <v>0</v>
      </c>
      <c r="BP508" s="81">
        <v>3</v>
      </c>
      <c r="BQ508" s="81">
        <v>0</v>
      </c>
      <c r="BR508" s="81">
        <v>1</v>
      </c>
      <c r="BS508" s="81">
        <v>0</v>
      </c>
      <c r="BT508"/>
      <c r="BU508" s="80"/>
      <c r="BV508" s="80"/>
      <c r="BW508" s="80"/>
      <c r="BX508" s="80"/>
      <c r="BY508" s="80"/>
      <c r="BZ508" s="80"/>
      <c r="CA508" s="80"/>
      <c r="CB508" s="80"/>
      <c r="CC508" s="80"/>
    </row>
    <row r="509" spans="1:81">
      <c r="A509" s="80" t="s">
        <v>2284</v>
      </c>
      <c r="B509" s="80">
        <v>381</v>
      </c>
      <c r="C509" s="80">
        <v>7</v>
      </c>
      <c r="D509" s="80">
        <v>23</v>
      </c>
      <c r="E509" s="80">
        <v>2010</v>
      </c>
      <c r="F509" s="80" t="s">
        <v>86</v>
      </c>
      <c r="G509" s="80" t="s">
        <v>2277</v>
      </c>
      <c r="H509" s="80" t="s">
        <v>2278</v>
      </c>
      <c r="I509" s="177"/>
      <c r="J509" s="81">
        <v>37.766271669976128</v>
      </c>
      <c r="K509" s="81">
        <v>1.9361792690623754</v>
      </c>
      <c r="L509" s="81">
        <v>16.072084948566832</v>
      </c>
      <c r="M509" s="81">
        <v>42.427899238481615</v>
      </c>
      <c r="N509" s="81">
        <v>55.423482883515405</v>
      </c>
      <c r="O509" s="81">
        <v>38.265434603418662</v>
      </c>
      <c r="P509" s="81">
        <v>27.725789124149756</v>
      </c>
      <c r="Q509" s="81">
        <v>2.0600855234358306</v>
      </c>
      <c r="R509" s="81">
        <v>0</v>
      </c>
      <c r="S509" s="81">
        <v>0</v>
      </c>
      <c r="T509" s="82"/>
      <c r="U509" s="81">
        <v>5632512</v>
      </c>
      <c r="V509" s="81">
        <v>904</v>
      </c>
      <c r="W509" s="81">
        <v>315</v>
      </c>
      <c r="X509" s="81">
        <v>9028</v>
      </c>
      <c r="Y509" s="81">
        <v>11426</v>
      </c>
      <c r="Z509" s="81">
        <v>19434</v>
      </c>
      <c r="AA509" s="81">
        <v>5441</v>
      </c>
      <c r="AB509" s="81">
        <v>33860</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12.112</v>
      </c>
      <c r="BJ509" s="81">
        <v>0</v>
      </c>
      <c r="BK509" s="81">
        <v>13.592000000000001</v>
      </c>
      <c r="BL509" s="81">
        <v>0</v>
      </c>
      <c r="BM509" s="82"/>
      <c r="BN509" s="81">
        <v>0</v>
      </c>
      <c r="BO509" s="81">
        <v>0</v>
      </c>
      <c r="BP509" s="81">
        <v>3</v>
      </c>
      <c r="BQ509" s="81">
        <v>0</v>
      </c>
      <c r="BR509" s="81">
        <v>1</v>
      </c>
      <c r="BS509" s="81">
        <v>0</v>
      </c>
      <c r="BT509"/>
      <c r="BU509" s="80">
        <v>12.112</v>
      </c>
      <c r="BV509" s="80">
        <v>13.592000000000001</v>
      </c>
      <c r="BW509" s="80">
        <v>0</v>
      </c>
      <c r="BX509" s="80">
        <v>0</v>
      </c>
      <c r="BY509" s="80">
        <v>0</v>
      </c>
      <c r="BZ509" s="80">
        <v>0</v>
      </c>
      <c r="CA509" s="80">
        <v>0</v>
      </c>
      <c r="CB509" s="80">
        <v>0</v>
      </c>
      <c r="CC509" s="80">
        <v>0</v>
      </c>
    </row>
    <row r="510" spans="1:81">
      <c r="A510" s="80" t="s">
        <v>2285</v>
      </c>
      <c r="B510" s="80">
        <v>382</v>
      </c>
      <c r="C510" s="80">
        <v>8</v>
      </c>
      <c r="D510" s="80">
        <v>23</v>
      </c>
      <c r="E510" s="80">
        <v>2011</v>
      </c>
      <c r="F510" s="80" t="s">
        <v>87</v>
      </c>
      <c r="G510" s="80" t="s">
        <v>2277</v>
      </c>
      <c r="H510" s="80" t="s">
        <v>2278</v>
      </c>
      <c r="I510" s="177"/>
      <c r="J510" s="81">
        <v>38.220393623237939</v>
      </c>
      <c r="K510" s="81">
        <v>2.4872818504761969</v>
      </c>
      <c r="L510" s="81">
        <v>12.700401374338128</v>
      </c>
      <c r="M510" s="81">
        <v>47.801645238319423</v>
      </c>
      <c r="N510" s="81">
        <v>63.912858332878479</v>
      </c>
      <c r="O510" s="81">
        <v>37.767843126185241</v>
      </c>
      <c r="P510" s="81">
        <v>26.934454082565153</v>
      </c>
      <c r="Q510" s="81">
        <v>2.3418503972813736</v>
      </c>
      <c r="R510" s="81">
        <v>0</v>
      </c>
      <c r="S510" s="81">
        <v>0</v>
      </c>
      <c r="T510" s="82"/>
      <c r="U510" s="81">
        <v>5260379</v>
      </c>
      <c r="V510" s="81">
        <v>904</v>
      </c>
      <c r="W510" s="81">
        <v>315</v>
      </c>
      <c r="X510" s="81">
        <v>9028</v>
      </c>
      <c r="Y510" s="81">
        <v>11384</v>
      </c>
      <c r="Z510" s="81">
        <v>19598</v>
      </c>
      <c r="AA510" s="81">
        <v>5443</v>
      </c>
      <c r="AB510" s="81">
        <v>33370</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10.81</v>
      </c>
      <c r="BJ510" s="81">
        <v>0</v>
      </c>
      <c r="BK510" s="81">
        <v>0</v>
      </c>
      <c r="BL510" s="81">
        <v>0</v>
      </c>
      <c r="BM510" s="82"/>
      <c r="BN510" s="81">
        <v>0</v>
      </c>
      <c r="BO510" s="81">
        <v>0</v>
      </c>
      <c r="BP510" s="81">
        <v>3</v>
      </c>
      <c r="BQ510" s="81">
        <v>0</v>
      </c>
      <c r="BR510" s="81">
        <v>0</v>
      </c>
      <c r="BS510" s="81">
        <v>0</v>
      </c>
      <c r="BT510"/>
      <c r="BU510" s="80">
        <v>10.81</v>
      </c>
      <c r="BV510" s="80">
        <v>0</v>
      </c>
      <c r="BW510" s="80">
        <v>0</v>
      </c>
      <c r="BX510" s="80">
        <v>0</v>
      </c>
      <c r="BY510" s="80">
        <v>0</v>
      </c>
      <c r="BZ510" s="80">
        <v>0</v>
      </c>
      <c r="CA510" s="80">
        <v>0</v>
      </c>
      <c r="CB510" s="80">
        <v>0</v>
      </c>
      <c r="CC510" s="80">
        <v>0</v>
      </c>
    </row>
    <row r="511" spans="1:81">
      <c r="A511" s="80" t="s">
        <v>2286</v>
      </c>
      <c r="B511" s="80">
        <v>383</v>
      </c>
      <c r="C511" s="80">
        <v>9</v>
      </c>
      <c r="D511" s="80">
        <v>23</v>
      </c>
      <c r="E511" s="80">
        <v>2012</v>
      </c>
      <c r="F511" s="80" t="s">
        <v>88</v>
      </c>
      <c r="G511" s="80" t="s">
        <v>2277</v>
      </c>
      <c r="H511" s="80" t="s">
        <v>2278</v>
      </c>
      <c r="I511" s="177"/>
      <c r="J511" s="81">
        <v>48.193048379367092</v>
      </c>
      <c r="K511" s="81">
        <v>2.3346039632730995</v>
      </c>
      <c r="L511" s="81">
        <v>12.509352424113121</v>
      </c>
      <c r="M511" s="81">
        <v>47.625911643315689</v>
      </c>
      <c r="N511" s="81">
        <v>63.562770281181024</v>
      </c>
      <c r="O511" s="81">
        <v>37.56815079922675</v>
      </c>
      <c r="P511" s="81">
        <v>26.769197831128572</v>
      </c>
      <c r="Q511" s="81">
        <v>2.5188979630274138</v>
      </c>
      <c r="R511" s="81">
        <v>0</v>
      </c>
      <c r="S511" s="81">
        <v>0</v>
      </c>
      <c r="T511" s="82"/>
      <c r="U511" s="81">
        <v>5848693</v>
      </c>
      <c r="V511" s="81">
        <v>904</v>
      </c>
      <c r="W511" s="81">
        <v>315</v>
      </c>
      <c r="X511" s="81">
        <v>9028</v>
      </c>
      <c r="Y511" s="81">
        <v>11356</v>
      </c>
      <c r="Z511" s="81">
        <v>19649</v>
      </c>
      <c r="AA511" s="81">
        <v>5379</v>
      </c>
      <c r="AB511" s="81">
        <v>33036</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21.815999999999999</v>
      </c>
      <c r="BJ511" s="81">
        <v>0</v>
      </c>
      <c r="BK511" s="81">
        <v>0</v>
      </c>
      <c r="BL511" s="81">
        <v>0</v>
      </c>
      <c r="BM511" s="82"/>
      <c r="BN511" s="81">
        <v>0</v>
      </c>
      <c r="BO511" s="81">
        <v>0</v>
      </c>
      <c r="BP511" s="81">
        <v>4</v>
      </c>
      <c r="BQ511" s="81">
        <v>0</v>
      </c>
      <c r="BR511" s="81">
        <v>0</v>
      </c>
      <c r="BS511" s="81">
        <v>0</v>
      </c>
      <c r="BT511"/>
      <c r="BU511" s="80">
        <v>21.815999999999999</v>
      </c>
      <c r="BV511" s="80">
        <v>0</v>
      </c>
      <c r="BW511" s="80">
        <v>0</v>
      </c>
      <c r="BX511" s="80">
        <v>0</v>
      </c>
      <c r="BY511" s="80">
        <v>0</v>
      </c>
      <c r="BZ511" s="80">
        <v>0</v>
      </c>
      <c r="CA511" s="80">
        <v>0</v>
      </c>
      <c r="CB511" s="80">
        <v>0</v>
      </c>
      <c r="CC511" s="80">
        <v>0</v>
      </c>
    </row>
    <row r="512" spans="1:81">
      <c r="A512" s="80" t="s">
        <v>2287</v>
      </c>
      <c r="B512" s="80">
        <v>384</v>
      </c>
      <c r="C512" s="80">
        <v>10</v>
      </c>
      <c r="D512" s="80">
        <v>23</v>
      </c>
      <c r="E512" s="80">
        <v>2013</v>
      </c>
      <c r="F512" s="80" t="s">
        <v>89</v>
      </c>
      <c r="G512" s="80" t="s">
        <v>2277</v>
      </c>
      <c r="H512" s="80" t="s">
        <v>2278</v>
      </c>
      <c r="I512" s="177"/>
      <c r="J512" s="81">
        <v>46.23886829375499</v>
      </c>
      <c r="K512" s="81">
        <v>2.0137318783400828</v>
      </c>
      <c r="L512" s="81">
        <v>11.427451629578405</v>
      </c>
      <c r="M512" s="81">
        <v>45.685277995200103</v>
      </c>
      <c r="N512" s="81">
        <v>66.87588158870193</v>
      </c>
      <c r="O512" s="81">
        <v>36.323050025251042</v>
      </c>
      <c r="P512" s="81">
        <v>26.705214287555769</v>
      </c>
      <c r="Q512" s="81">
        <v>2.5331839932628601</v>
      </c>
      <c r="R512" s="81">
        <v>0</v>
      </c>
      <c r="S512" s="81">
        <v>0</v>
      </c>
      <c r="T512" s="82"/>
      <c r="U512" s="81">
        <v>5502650</v>
      </c>
      <c r="V512" s="81">
        <v>904</v>
      </c>
      <c r="W512" s="81">
        <v>315</v>
      </c>
      <c r="X512" s="81">
        <v>9028</v>
      </c>
      <c r="Y512" s="81">
        <v>11342</v>
      </c>
      <c r="Z512" s="81">
        <v>19846</v>
      </c>
      <c r="AA512" s="81">
        <v>5346</v>
      </c>
      <c r="AB512" s="81">
        <v>32747</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21.94</v>
      </c>
      <c r="BJ512" s="81">
        <v>0</v>
      </c>
      <c r="BK512" s="81">
        <v>0</v>
      </c>
      <c r="BL512" s="81">
        <v>0</v>
      </c>
      <c r="BM512" s="82"/>
      <c r="BN512" s="81">
        <v>0</v>
      </c>
      <c r="BO512" s="81">
        <v>0</v>
      </c>
      <c r="BP512" s="81">
        <v>3</v>
      </c>
      <c r="BQ512" s="81">
        <v>0</v>
      </c>
      <c r="BR512" s="81">
        <v>0</v>
      </c>
      <c r="BS512" s="81">
        <v>0</v>
      </c>
      <c r="BT512"/>
      <c r="BU512" s="80">
        <v>21.94</v>
      </c>
      <c r="BV512" s="80">
        <v>0</v>
      </c>
      <c r="BW512" s="80">
        <v>0</v>
      </c>
      <c r="BX512" s="80">
        <v>0</v>
      </c>
      <c r="BY512" s="80">
        <v>0</v>
      </c>
      <c r="BZ512" s="80">
        <v>0</v>
      </c>
      <c r="CA512" s="80">
        <v>0</v>
      </c>
      <c r="CB512" s="80">
        <v>0</v>
      </c>
      <c r="CC512" s="80">
        <v>0</v>
      </c>
    </row>
    <row r="513" spans="1:81">
      <c r="A513" s="80" t="s">
        <v>2288</v>
      </c>
      <c r="B513" s="80">
        <v>385</v>
      </c>
      <c r="C513" s="80">
        <v>11</v>
      </c>
      <c r="D513" s="80">
        <v>23</v>
      </c>
      <c r="E513" s="80">
        <v>2014</v>
      </c>
      <c r="F513" s="80" t="s">
        <v>90</v>
      </c>
      <c r="G513" s="80" t="s">
        <v>2277</v>
      </c>
      <c r="H513" s="80" t="s">
        <v>2278</v>
      </c>
      <c r="I513" s="177"/>
      <c r="J513" s="81">
        <v>41.727187694599671</v>
      </c>
      <c r="K513" s="81">
        <v>1.9918295548550764</v>
      </c>
      <c r="L513" s="81">
        <v>18.116764526584728</v>
      </c>
      <c r="M513" s="81">
        <v>42.021388597874214</v>
      </c>
      <c r="N513" s="81">
        <v>58.295559040609</v>
      </c>
      <c r="O513" s="81">
        <v>34.543515255717928</v>
      </c>
      <c r="P513" s="81">
        <v>26.422317393452012</v>
      </c>
      <c r="Q513" s="81">
        <v>2.3965572069798622</v>
      </c>
      <c r="R513" s="81">
        <v>0</v>
      </c>
      <c r="S513" s="81">
        <v>0</v>
      </c>
      <c r="T513" s="82"/>
      <c r="U513" s="81">
        <v>5945735</v>
      </c>
      <c r="V513" s="81">
        <v>817</v>
      </c>
      <c r="W513" s="81">
        <v>412</v>
      </c>
      <c r="X513" s="81">
        <v>8254</v>
      </c>
      <c r="Y513" s="81">
        <v>11327</v>
      </c>
      <c r="Z513" s="81">
        <v>19878</v>
      </c>
      <c r="AA513" s="81">
        <v>5262</v>
      </c>
      <c r="AB513" s="81">
        <v>32290</v>
      </c>
      <c r="AC513" s="81">
        <v>0</v>
      </c>
      <c r="AD513" s="81">
        <v>0</v>
      </c>
      <c r="AE513" s="82"/>
      <c r="AF513" s="81">
        <v>56968393.79703892</v>
      </c>
      <c r="AG513" s="81">
        <v>1557028.7369342351</v>
      </c>
      <c r="AH513" s="81">
        <v>4381841.2037253799</v>
      </c>
      <c r="AI513" s="81">
        <v>49043505.90949066</v>
      </c>
      <c r="AJ513" s="81">
        <v>67462269.720181942</v>
      </c>
      <c r="AK513" s="81">
        <v>0</v>
      </c>
      <c r="AL513" s="81">
        <v>0</v>
      </c>
      <c r="AM513" s="81">
        <v>4432934.4835886983</v>
      </c>
      <c r="AN513" s="81">
        <v>0</v>
      </c>
      <c r="AO513" s="81">
        <v>0</v>
      </c>
      <c r="AP513" s="82"/>
      <c r="AQ513" s="81">
        <v>307</v>
      </c>
      <c r="AR513" s="81">
        <v>34</v>
      </c>
      <c r="AS513" s="81">
        <v>0</v>
      </c>
      <c r="AT513" s="81">
        <v>0</v>
      </c>
      <c r="AU513" s="81">
        <v>0</v>
      </c>
      <c r="AV513" s="81">
        <v>0</v>
      </c>
      <c r="AW513" s="81" t="s">
        <v>564</v>
      </c>
      <c r="AX513" s="82"/>
      <c r="AY513" s="81">
        <v>1250.4000000000001</v>
      </c>
      <c r="AZ513" s="81">
        <v>2461.6</v>
      </c>
      <c r="BA513" s="81">
        <v>0</v>
      </c>
      <c r="BB513" s="81">
        <v>0</v>
      </c>
      <c r="BC513" s="81">
        <v>0</v>
      </c>
      <c r="BD513" s="81">
        <v>0</v>
      </c>
      <c r="BE513" s="81" t="s">
        <v>564</v>
      </c>
      <c r="BF513" s="82"/>
      <c r="BG513" s="81">
        <v>0</v>
      </c>
      <c r="BH513" s="81">
        <v>0</v>
      </c>
      <c r="BI513" s="81">
        <v>22.332000000000001</v>
      </c>
      <c r="BJ513" s="81">
        <v>0</v>
      </c>
      <c r="BK513" s="81">
        <v>0</v>
      </c>
      <c r="BL513" s="81">
        <v>0</v>
      </c>
      <c r="BM513" s="82"/>
      <c r="BN513" s="81">
        <v>0</v>
      </c>
      <c r="BO513" s="81">
        <v>0</v>
      </c>
      <c r="BP513" s="81">
        <v>3</v>
      </c>
      <c r="BQ513" s="81">
        <v>0</v>
      </c>
      <c r="BR513" s="81">
        <v>0</v>
      </c>
      <c r="BS513" s="81">
        <v>0</v>
      </c>
      <c r="BT513"/>
      <c r="BU513" s="80">
        <v>22.332000000000001</v>
      </c>
      <c r="BV513" s="80">
        <v>0</v>
      </c>
      <c r="BW513" s="80">
        <v>0</v>
      </c>
      <c r="BX513" s="80">
        <v>0</v>
      </c>
      <c r="BY513" s="80">
        <v>0</v>
      </c>
      <c r="BZ513" s="80">
        <v>0</v>
      </c>
      <c r="CA513" s="80">
        <v>0</v>
      </c>
      <c r="CB513" s="80">
        <v>0</v>
      </c>
      <c r="CC513" s="80">
        <v>0</v>
      </c>
    </row>
    <row r="514" spans="1:81">
      <c r="A514" s="80" t="s">
        <v>2289</v>
      </c>
      <c r="B514" s="80">
        <v>386</v>
      </c>
      <c r="C514" s="80">
        <v>12</v>
      </c>
      <c r="D514" s="80">
        <v>23</v>
      </c>
      <c r="E514" s="80">
        <v>2015</v>
      </c>
      <c r="F514" s="80" t="s">
        <v>91</v>
      </c>
      <c r="G514" s="80" t="s">
        <v>2277</v>
      </c>
      <c r="H514" s="80" t="s">
        <v>2278</v>
      </c>
      <c r="I514" s="177"/>
      <c r="J514" s="81">
        <v>46.665133949387119</v>
      </c>
      <c r="K514" s="81">
        <v>2.0165678164397574</v>
      </c>
      <c r="L514" s="81">
        <v>18.423599714638769</v>
      </c>
      <c r="M514" s="81">
        <v>43.0034470160981</v>
      </c>
      <c r="N514" s="81">
        <v>52.197428119700319</v>
      </c>
      <c r="O514" s="81">
        <v>34.210430392289787</v>
      </c>
      <c r="P514" s="81">
        <v>26.186816826356768</v>
      </c>
      <c r="Q514" s="81">
        <v>2.3129787142684144</v>
      </c>
      <c r="R514" s="81">
        <v>0</v>
      </c>
      <c r="S514" s="81">
        <v>2.6764329585468403</v>
      </c>
      <c r="T514" s="82"/>
      <c r="U514" s="81">
        <v>6535258</v>
      </c>
      <c r="V514" s="81">
        <v>817</v>
      </c>
      <c r="W514" s="81">
        <v>412</v>
      </c>
      <c r="X514" s="81">
        <v>8254</v>
      </c>
      <c r="Y514" s="81">
        <v>11290</v>
      </c>
      <c r="Z514" s="81">
        <v>19876</v>
      </c>
      <c r="AA514" s="81">
        <v>5211</v>
      </c>
      <c r="AB514" s="81">
        <v>31834</v>
      </c>
      <c r="AC514" s="81">
        <v>0</v>
      </c>
      <c r="AD514" s="81">
        <v>2.6764329585468403</v>
      </c>
      <c r="AE514" s="82"/>
      <c r="AF514" s="81">
        <v>65048890.526178785</v>
      </c>
      <c r="AG514" s="81">
        <v>1455269.2190637833</v>
      </c>
      <c r="AH514" s="81">
        <v>3641410.1583375195</v>
      </c>
      <c r="AI514" s="81">
        <v>55324553.499067783</v>
      </c>
      <c r="AJ514" s="81">
        <v>63009244.102682687</v>
      </c>
      <c r="AK514" s="81">
        <v>0</v>
      </c>
      <c r="AL514" s="81">
        <v>0</v>
      </c>
      <c r="AM514" s="81">
        <v>4362716.1613924829</v>
      </c>
      <c r="AN514" s="81">
        <v>0</v>
      </c>
      <c r="AO514" s="81">
        <v>0</v>
      </c>
      <c r="AP514" s="82"/>
      <c r="AQ514" s="81">
        <v>347</v>
      </c>
      <c r="AR514" s="81">
        <v>53</v>
      </c>
      <c r="AS514" s="81">
        <v>0</v>
      </c>
      <c r="AT514" s="81">
        <v>0</v>
      </c>
      <c r="AU514" s="81">
        <v>0</v>
      </c>
      <c r="AV514" s="81">
        <v>0</v>
      </c>
      <c r="AW514" s="81" t="s">
        <v>564</v>
      </c>
      <c r="AX514" s="82"/>
      <c r="AY514" s="81">
        <v>1468.1</v>
      </c>
      <c r="AZ514" s="81">
        <v>3000.4</v>
      </c>
      <c r="BA514" s="81">
        <v>0</v>
      </c>
      <c r="BB514" s="81">
        <v>0</v>
      </c>
      <c r="BC514" s="81">
        <v>0</v>
      </c>
      <c r="BD514" s="81">
        <v>0</v>
      </c>
      <c r="BE514" s="81" t="s">
        <v>564</v>
      </c>
      <c r="BF514" s="82"/>
      <c r="BG514" s="81">
        <v>0</v>
      </c>
      <c r="BH514" s="81">
        <v>0</v>
      </c>
      <c r="BI514" s="81">
        <v>22.439</v>
      </c>
      <c r="BJ514" s="81">
        <v>0</v>
      </c>
      <c r="BK514" s="81">
        <v>0</v>
      </c>
      <c r="BL514" s="81">
        <v>0</v>
      </c>
      <c r="BM514" s="82"/>
      <c r="BN514" s="81">
        <v>0</v>
      </c>
      <c r="BO514" s="81">
        <v>0</v>
      </c>
      <c r="BP514" s="81">
        <v>3</v>
      </c>
      <c r="BQ514" s="81">
        <v>0</v>
      </c>
      <c r="BR514" s="81">
        <v>0</v>
      </c>
      <c r="BS514" s="81">
        <v>0</v>
      </c>
      <c r="BT514"/>
      <c r="BU514" s="80">
        <v>22.439</v>
      </c>
      <c r="BV514" s="80">
        <v>0</v>
      </c>
      <c r="BW514" s="80">
        <v>0</v>
      </c>
      <c r="BX514" s="80">
        <v>0</v>
      </c>
      <c r="BY514" s="80">
        <v>0</v>
      </c>
      <c r="BZ514" s="80">
        <v>0</v>
      </c>
      <c r="CA514" s="80">
        <v>0</v>
      </c>
      <c r="CB514" s="80">
        <v>0</v>
      </c>
      <c r="CC514" s="80">
        <v>0</v>
      </c>
    </row>
    <row r="515" spans="1:81">
      <c r="A515" s="80" t="s">
        <v>2290</v>
      </c>
      <c r="B515" s="80">
        <v>387</v>
      </c>
      <c r="C515" s="80">
        <v>13</v>
      </c>
      <c r="D515" s="80">
        <v>23</v>
      </c>
      <c r="E515" s="80">
        <v>2016</v>
      </c>
      <c r="F515" s="80" t="s">
        <v>92</v>
      </c>
      <c r="G515" s="80" t="s">
        <v>2277</v>
      </c>
      <c r="H515" s="80" t="s">
        <v>2278</v>
      </c>
      <c r="I515" s="177"/>
      <c r="J515" s="81">
        <v>47.720663782764717</v>
      </c>
      <c r="K515" s="81">
        <v>2.0138633700516566</v>
      </c>
      <c r="L515" s="81">
        <v>21.509012627947758</v>
      </c>
      <c r="M515" s="81">
        <v>36.612440940243381</v>
      </c>
      <c r="N515" s="81">
        <v>51.832454528614512</v>
      </c>
      <c r="O515" s="81">
        <v>33.738888225286196</v>
      </c>
      <c r="P515" s="81">
        <v>25.960151293686419</v>
      </c>
      <c r="Q515" s="81">
        <v>2.2165742980296872</v>
      </c>
      <c r="R515" s="81">
        <v>0</v>
      </c>
      <c r="S515" s="81">
        <v>2.770380637937528</v>
      </c>
      <c r="T515" s="82"/>
      <c r="U515" s="81">
        <v>7101291</v>
      </c>
      <c r="V515" s="81">
        <v>817</v>
      </c>
      <c r="W515" s="81">
        <v>412</v>
      </c>
      <c r="X515" s="81">
        <v>8254</v>
      </c>
      <c r="Y515" s="81">
        <v>11270</v>
      </c>
      <c r="Z515" s="81">
        <v>19843</v>
      </c>
      <c r="AA515" s="81">
        <v>5343</v>
      </c>
      <c r="AB515" s="81">
        <v>31382</v>
      </c>
      <c r="AC515" s="81">
        <v>0</v>
      </c>
      <c r="AD515" s="81">
        <v>2.770380637937528</v>
      </c>
      <c r="AE515" s="82"/>
      <c r="AF515" s="81">
        <v>66509990.104710691</v>
      </c>
      <c r="AG515" s="81">
        <v>1409287.2634351661</v>
      </c>
      <c r="AH515" s="81">
        <v>3237157.0451866789</v>
      </c>
      <c r="AI515" s="81">
        <v>51307538.326121472</v>
      </c>
      <c r="AJ515" s="81">
        <v>56490122.311187677</v>
      </c>
      <c r="AK515" s="81">
        <v>0</v>
      </c>
      <c r="AL515" s="81">
        <v>0</v>
      </c>
      <c r="AM515" s="81">
        <v>4304112.7348957052</v>
      </c>
      <c r="AN515" s="81">
        <v>0</v>
      </c>
      <c r="AO515" s="81">
        <v>0</v>
      </c>
      <c r="AP515" s="82"/>
      <c r="AQ515" s="81">
        <v>385</v>
      </c>
      <c r="AR515" s="81">
        <v>60</v>
      </c>
      <c r="AS515" s="81">
        <v>0</v>
      </c>
      <c r="AT515" s="81">
        <v>0</v>
      </c>
      <c r="AU515" s="81">
        <v>0</v>
      </c>
      <c r="AV515" s="81">
        <v>0</v>
      </c>
      <c r="AW515" s="81" t="s">
        <v>564</v>
      </c>
      <c r="AX515" s="82"/>
      <c r="AY515" s="81">
        <v>1664.3</v>
      </c>
      <c r="AZ515" s="81">
        <v>3256.9</v>
      </c>
      <c r="BA515" s="81">
        <v>0</v>
      </c>
      <c r="BB515" s="81">
        <v>0</v>
      </c>
      <c r="BC515" s="81">
        <v>0</v>
      </c>
      <c r="BD515" s="81">
        <v>0</v>
      </c>
      <c r="BE515" s="81" t="s">
        <v>564</v>
      </c>
      <c r="BF515" s="82"/>
      <c r="BG515" s="81">
        <v>0</v>
      </c>
      <c r="BH515" s="81">
        <v>0</v>
      </c>
      <c r="BI515" s="81">
        <v>22.14</v>
      </c>
      <c r="BJ515" s="81">
        <v>0</v>
      </c>
      <c r="BK515" s="81">
        <v>0</v>
      </c>
      <c r="BL515" s="81">
        <v>0</v>
      </c>
      <c r="BM515" s="82"/>
      <c r="BN515" s="81">
        <v>0</v>
      </c>
      <c r="BO515" s="81">
        <v>0</v>
      </c>
      <c r="BP515" s="81">
        <v>3</v>
      </c>
      <c r="BQ515" s="81">
        <v>0</v>
      </c>
      <c r="BR515" s="81">
        <v>0</v>
      </c>
      <c r="BS515" s="81">
        <v>0</v>
      </c>
      <c r="BT515"/>
      <c r="BU515" s="80">
        <v>22.14</v>
      </c>
      <c r="BV515" s="80">
        <v>0</v>
      </c>
      <c r="BW515" s="80">
        <v>0</v>
      </c>
      <c r="BX515" s="80">
        <v>0</v>
      </c>
      <c r="BY515" s="80">
        <v>0</v>
      </c>
      <c r="BZ515" s="80">
        <v>0</v>
      </c>
      <c r="CA515" s="80">
        <v>0</v>
      </c>
      <c r="CB515" s="80">
        <v>0</v>
      </c>
      <c r="CC515" s="80">
        <v>0</v>
      </c>
    </row>
    <row r="516" spans="1:81">
      <c r="A516" s="80" t="s">
        <v>2291</v>
      </c>
      <c r="B516" s="80">
        <v>388</v>
      </c>
      <c r="C516" s="80">
        <v>14</v>
      </c>
      <c r="D516" s="80">
        <v>23</v>
      </c>
      <c r="E516" s="80">
        <v>2017</v>
      </c>
      <c r="F516" s="80" t="s">
        <v>71</v>
      </c>
      <c r="G516" s="80" t="s">
        <v>2277</v>
      </c>
      <c r="H516" s="80" t="s">
        <v>2278</v>
      </c>
      <c r="I516" s="177"/>
      <c r="J516" s="81">
        <v>44.308816695777068</v>
      </c>
      <c r="K516" s="81">
        <v>1.9354704908843754</v>
      </c>
      <c r="L516" s="81">
        <v>19.103524525540418</v>
      </c>
      <c r="M516" s="81">
        <v>31.618007199166708</v>
      </c>
      <c r="N516" s="81">
        <v>54.79370538988239</v>
      </c>
      <c r="O516" s="81">
        <v>33.011059979434009</v>
      </c>
      <c r="P516" s="81">
        <v>25.728111793957602</v>
      </c>
      <c r="Q516" s="81">
        <v>2.1097390516948753</v>
      </c>
      <c r="R516" s="81">
        <v>0</v>
      </c>
      <c r="S516" s="81">
        <v>3.1670816415293102</v>
      </c>
      <c r="T516" s="82"/>
      <c r="U516" s="81">
        <v>7603695</v>
      </c>
      <c r="V516" s="81">
        <v>817</v>
      </c>
      <c r="W516" s="81">
        <v>412</v>
      </c>
      <c r="X516" s="81">
        <v>8254</v>
      </c>
      <c r="Y516" s="81">
        <v>11255</v>
      </c>
      <c r="Z516" s="81">
        <v>19737</v>
      </c>
      <c r="AA516" s="81">
        <v>5329</v>
      </c>
      <c r="AB516" s="81">
        <v>30889</v>
      </c>
      <c r="AC516" s="81">
        <v>0</v>
      </c>
      <c r="AD516" s="81">
        <v>3.1670816415293102</v>
      </c>
      <c r="AE516" s="82"/>
      <c r="AF516" s="81">
        <v>63851860.433552504</v>
      </c>
      <c r="AG516" s="81">
        <v>1381009.4188209539</v>
      </c>
      <c r="AH516" s="81">
        <v>3857760.1380974259</v>
      </c>
      <c r="AI516" s="81">
        <v>46398267.860322617</v>
      </c>
      <c r="AJ516" s="81">
        <v>63952315.705342643</v>
      </c>
      <c r="AK516" s="81">
        <v>0</v>
      </c>
      <c r="AL516" s="81">
        <v>0</v>
      </c>
      <c r="AM516" s="81">
        <v>4243125.6235168297</v>
      </c>
      <c r="AN516" s="81">
        <v>0</v>
      </c>
      <c r="AO516" s="81">
        <v>0</v>
      </c>
      <c r="AP516" s="82"/>
      <c r="AQ516" s="81">
        <v>417</v>
      </c>
      <c r="AR516" s="81">
        <v>64</v>
      </c>
      <c r="AS516" s="81">
        <v>0</v>
      </c>
      <c r="AT516" s="81">
        <v>0</v>
      </c>
      <c r="AU516" s="81">
        <v>0</v>
      </c>
      <c r="AV516" s="81">
        <v>0</v>
      </c>
      <c r="AW516" s="81" t="s">
        <v>564</v>
      </c>
      <c r="AX516" s="82"/>
      <c r="AY516" s="81">
        <v>1819.9</v>
      </c>
      <c r="AZ516" s="81">
        <v>5086.8</v>
      </c>
      <c r="BA516" s="81">
        <v>0</v>
      </c>
      <c r="BB516" s="81">
        <v>0</v>
      </c>
      <c r="BC516" s="81">
        <v>0</v>
      </c>
      <c r="BD516" s="81">
        <v>0</v>
      </c>
      <c r="BE516" s="81" t="s">
        <v>564</v>
      </c>
      <c r="BF516" s="82"/>
      <c r="BG516" s="81">
        <v>0</v>
      </c>
      <c r="BH516" s="81">
        <v>0</v>
      </c>
      <c r="BI516" s="81">
        <v>25.178000000000001</v>
      </c>
      <c r="BJ516" s="81">
        <v>0</v>
      </c>
      <c r="BK516" s="81">
        <v>0</v>
      </c>
      <c r="BL516" s="81">
        <v>0</v>
      </c>
      <c r="BM516" s="82"/>
      <c r="BN516" s="81">
        <v>0</v>
      </c>
      <c r="BO516" s="81">
        <v>0</v>
      </c>
      <c r="BP516" s="81">
        <v>3</v>
      </c>
      <c r="BQ516" s="81">
        <v>0</v>
      </c>
      <c r="BR516" s="81">
        <v>0</v>
      </c>
      <c r="BS516" s="81">
        <v>0</v>
      </c>
      <c r="BT516"/>
      <c r="BU516" s="80">
        <v>25.178000000000001</v>
      </c>
      <c r="BV516" s="80">
        <v>0</v>
      </c>
      <c r="BW516" s="80">
        <v>0</v>
      </c>
      <c r="BX516" s="80">
        <v>0</v>
      </c>
      <c r="BY516" s="80">
        <v>0</v>
      </c>
      <c r="BZ516" s="80">
        <v>0</v>
      </c>
      <c r="CA516" s="80">
        <v>0</v>
      </c>
      <c r="CB516" s="80">
        <v>0</v>
      </c>
      <c r="CC516" s="80">
        <v>0</v>
      </c>
    </row>
    <row r="517" spans="1:81">
      <c r="A517" s="80" t="s">
        <v>2292</v>
      </c>
      <c r="B517" s="80">
        <v>389</v>
      </c>
      <c r="C517" s="80">
        <v>15</v>
      </c>
      <c r="D517" s="80">
        <v>23</v>
      </c>
      <c r="E517" s="80">
        <v>2018</v>
      </c>
      <c r="F517" s="80" t="s">
        <v>93</v>
      </c>
      <c r="G517" s="80" t="s">
        <v>2277</v>
      </c>
      <c r="H517" s="80" t="s">
        <v>2278</v>
      </c>
      <c r="I517" s="177"/>
      <c r="J517" s="81">
        <v>53.814247659377031</v>
      </c>
      <c r="K517" s="81">
        <v>1.8376499186651238</v>
      </c>
      <c r="L517" s="81">
        <v>17.628540933347132</v>
      </c>
      <c r="M517" s="81">
        <v>31.945490497053996</v>
      </c>
      <c r="N517" s="81">
        <v>49.421910417979227</v>
      </c>
      <c r="O517" s="81">
        <v>32.269411069363507</v>
      </c>
      <c r="P517" s="81">
        <v>25.424209210731735</v>
      </c>
      <c r="Q517" s="81">
        <v>1.9303513982375655</v>
      </c>
      <c r="R517" s="81">
        <v>0</v>
      </c>
      <c r="S517" s="81">
        <v>2.936394917003136</v>
      </c>
      <c r="T517" s="82"/>
      <c r="U517" s="81">
        <v>8773599</v>
      </c>
      <c r="V517" s="81">
        <v>817</v>
      </c>
      <c r="W517" s="81">
        <v>412</v>
      </c>
      <c r="X517" s="81">
        <v>8254</v>
      </c>
      <c r="Y517" s="81">
        <v>11269</v>
      </c>
      <c r="Z517" s="81">
        <v>19663</v>
      </c>
      <c r="AA517" s="81">
        <v>5319</v>
      </c>
      <c r="AB517" s="81">
        <v>30457</v>
      </c>
      <c r="AC517" s="81">
        <v>0</v>
      </c>
      <c r="AD517" s="81">
        <v>2.936394917003136</v>
      </c>
      <c r="AE517" s="82"/>
      <c r="AF517" s="81">
        <v>77036442.688979015</v>
      </c>
      <c r="AG517" s="81">
        <v>1227387.4893982189</v>
      </c>
      <c r="AH517" s="81">
        <v>3660589.3627017001</v>
      </c>
      <c r="AI517" s="81">
        <v>45902048.702993453</v>
      </c>
      <c r="AJ517" s="81">
        <v>60159502.078812897</v>
      </c>
      <c r="AK517" s="81">
        <v>0</v>
      </c>
      <c r="AL517" s="81">
        <v>0</v>
      </c>
      <c r="AM517" s="81">
        <v>4192439.8789446889</v>
      </c>
      <c r="AN517" s="81">
        <v>0</v>
      </c>
      <c r="AO517" s="81">
        <v>0</v>
      </c>
      <c r="AP517" s="82"/>
      <c r="AQ517" s="81">
        <v>453</v>
      </c>
      <c r="AR517" s="81">
        <v>72</v>
      </c>
      <c r="AS517" s="81">
        <v>0</v>
      </c>
      <c r="AT517" s="81">
        <v>0</v>
      </c>
      <c r="AU517" s="81">
        <v>0</v>
      </c>
      <c r="AV517" s="81">
        <v>1</v>
      </c>
      <c r="AW517" s="81" t="s">
        <v>564</v>
      </c>
      <c r="AX517" s="82"/>
      <c r="AY517" s="81">
        <v>2001.3</v>
      </c>
      <c r="AZ517" s="81">
        <v>6705</v>
      </c>
      <c r="BA517" s="81">
        <v>0</v>
      </c>
      <c r="BB517" s="81">
        <v>0</v>
      </c>
      <c r="BC517" s="81">
        <v>0</v>
      </c>
      <c r="BD517" s="81">
        <v>1996</v>
      </c>
      <c r="BE517" s="81" t="s">
        <v>564</v>
      </c>
      <c r="BF517" s="82"/>
      <c r="BG517" s="81">
        <v>0</v>
      </c>
      <c r="BH517" s="81">
        <v>0</v>
      </c>
      <c r="BI517" s="81">
        <v>30.137</v>
      </c>
      <c r="BJ517" s="81">
        <v>0</v>
      </c>
      <c r="BK517" s="81">
        <v>10.087999999999999</v>
      </c>
      <c r="BL517" s="81">
        <v>0</v>
      </c>
      <c r="BM517" s="82"/>
      <c r="BN517" s="81">
        <v>0</v>
      </c>
      <c r="BO517" s="81">
        <v>0</v>
      </c>
      <c r="BP517" s="81">
        <v>3</v>
      </c>
      <c r="BQ517" s="81">
        <v>0</v>
      </c>
      <c r="BR517" s="81">
        <v>1</v>
      </c>
      <c r="BS517" s="81">
        <v>0</v>
      </c>
      <c r="BT517"/>
      <c r="BU517" s="80">
        <v>30.137</v>
      </c>
      <c r="BV517" s="80">
        <v>10.087999999999999</v>
      </c>
      <c r="BW517" s="80">
        <v>0</v>
      </c>
      <c r="BX517" s="80">
        <v>0</v>
      </c>
      <c r="BY517" s="80">
        <v>0</v>
      </c>
      <c r="BZ517" s="80">
        <v>0</v>
      </c>
      <c r="CA517" s="80">
        <v>0</v>
      </c>
      <c r="CB517" s="80">
        <v>0</v>
      </c>
      <c r="CC517" s="80">
        <v>0</v>
      </c>
    </row>
    <row r="518" spans="1:81">
      <c r="A518" s="80" t="s">
        <v>2293</v>
      </c>
      <c r="B518" s="80">
        <v>390</v>
      </c>
      <c r="C518" s="80">
        <v>16</v>
      </c>
      <c r="D518" s="80">
        <v>23</v>
      </c>
      <c r="E518" s="80">
        <v>2019</v>
      </c>
      <c r="F518" s="80" t="s">
        <v>73</v>
      </c>
      <c r="G518" s="80" t="s">
        <v>2277</v>
      </c>
      <c r="H518" s="80" t="s">
        <v>2278</v>
      </c>
      <c r="I518" s="177"/>
      <c r="J518" s="81">
        <v>46.330093751556163</v>
      </c>
      <c r="K518" s="81">
        <v>1.6994916449771222</v>
      </c>
      <c r="L518" s="81">
        <v>17.80733085991945</v>
      </c>
      <c r="M518" s="81">
        <v>31.326221027975848</v>
      </c>
      <c r="N518" s="81">
        <v>47.652486421361559</v>
      </c>
      <c r="O518" s="81">
        <v>31.217030257531146</v>
      </c>
      <c r="P518" s="81">
        <v>24.63348065101383</v>
      </c>
      <c r="Q518" s="81">
        <v>1.8521893294725613</v>
      </c>
      <c r="R518" s="81">
        <v>0</v>
      </c>
      <c r="S518" s="81">
        <v>3.0060581911414497</v>
      </c>
      <c r="T518" s="82"/>
      <c r="U518" s="81">
        <v>8645852</v>
      </c>
      <c r="V518" s="81">
        <v>817</v>
      </c>
      <c r="W518" s="81">
        <v>412</v>
      </c>
      <c r="X518" s="81">
        <v>8254</v>
      </c>
      <c r="Y518" s="81">
        <v>11306</v>
      </c>
      <c r="Z518" s="81">
        <v>19544</v>
      </c>
      <c r="AA518" s="81">
        <v>5115</v>
      </c>
      <c r="AB518" s="81">
        <v>30015</v>
      </c>
      <c r="AC518" s="81">
        <v>0</v>
      </c>
      <c r="AD518" s="81">
        <v>3.0060581911414501</v>
      </c>
      <c r="AE518" s="82"/>
      <c r="AF518" s="81">
        <v>66852828.579480499</v>
      </c>
      <c r="AG518" s="81">
        <v>1187404.2336601741</v>
      </c>
      <c r="AH518" s="81">
        <v>3889435.3743377109</v>
      </c>
      <c r="AI518" s="81">
        <v>46407347.235060863</v>
      </c>
      <c r="AJ518" s="81">
        <v>58613409.707249835</v>
      </c>
      <c r="AK518" s="81">
        <v>0</v>
      </c>
      <c r="AL518" s="81">
        <v>0</v>
      </c>
      <c r="AM518" s="81">
        <v>4087817.0472009741</v>
      </c>
      <c r="AN518" s="81">
        <v>0</v>
      </c>
      <c r="AO518" s="81">
        <v>0</v>
      </c>
      <c r="AP518" s="82"/>
      <c r="AQ518" s="81">
        <v>479</v>
      </c>
      <c r="AR518" s="81">
        <v>75</v>
      </c>
      <c r="AS518" s="81">
        <v>0</v>
      </c>
      <c r="AT518" s="81">
        <v>0</v>
      </c>
      <c r="AU518" s="81">
        <v>0</v>
      </c>
      <c r="AV518" s="81">
        <v>1</v>
      </c>
      <c r="AW518" s="81" t="s">
        <v>564</v>
      </c>
      <c r="AX518" s="82"/>
      <c r="AY518" s="81">
        <v>2111.6</v>
      </c>
      <c r="AZ518" s="81">
        <v>8745.5</v>
      </c>
      <c r="BA518" s="81">
        <v>0</v>
      </c>
      <c r="BB518" s="81">
        <v>0</v>
      </c>
      <c r="BC518" s="81">
        <v>0</v>
      </c>
      <c r="BD518" s="81">
        <v>1996.4639999999999</v>
      </c>
      <c r="BE518" s="81" t="s">
        <v>564</v>
      </c>
      <c r="BF518" s="82"/>
      <c r="BG518" s="81">
        <v>0</v>
      </c>
      <c r="BH518" s="81">
        <v>0</v>
      </c>
      <c r="BI518" s="81">
        <v>31.78</v>
      </c>
      <c r="BJ518" s="81">
        <v>0</v>
      </c>
      <c r="BK518" s="81">
        <v>18.835000000000001</v>
      </c>
      <c r="BL518" s="81">
        <v>0</v>
      </c>
      <c r="BM518" s="82"/>
      <c r="BN518" s="81">
        <v>0</v>
      </c>
      <c r="BO518" s="81">
        <v>0</v>
      </c>
      <c r="BP518" s="81">
        <v>3</v>
      </c>
      <c r="BQ518" s="81">
        <v>0</v>
      </c>
      <c r="BR518" s="81">
        <v>1</v>
      </c>
      <c r="BS518" s="81">
        <v>0</v>
      </c>
      <c r="BT518"/>
      <c r="BU518" s="80">
        <v>31.78</v>
      </c>
      <c r="BV518" s="80">
        <v>18.835000000000001</v>
      </c>
      <c r="BW518" s="80">
        <v>0</v>
      </c>
      <c r="BX518" s="80">
        <v>0</v>
      </c>
      <c r="BY518" s="80">
        <v>0</v>
      </c>
      <c r="BZ518" s="80">
        <v>0</v>
      </c>
      <c r="CA518" s="80">
        <v>0</v>
      </c>
      <c r="CB518" s="80">
        <v>0</v>
      </c>
      <c r="CC518" s="80">
        <v>0</v>
      </c>
    </row>
    <row r="519" spans="1:81">
      <c r="A519" s="80" t="s">
        <v>2294</v>
      </c>
      <c r="B519" s="80">
        <v>391</v>
      </c>
      <c r="C519" s="80">
        <v>17</v>
      </c>
      <c r="D519" s="80">
        <v>23</v>
      </c>
      <c r="E519" s="80">
        <v>2020</v>
      </c>
      <c r="F519" s="80" t="s">
        <v>218</v>
      </c>
      <c r="G519" s="80" t="s">
        <v>2277</v>
      </c>
      <c r="H519" s="80" t="s">
        <v>2278</v>
      </c>
      <c r="I519" s="177"/>
      <c r="J519" s="81">
        <v>54.94750860644546</v>
      </c>
      <c r="K519" s="81">
        <v>1.8964433331273147</v>
      </c>
      <c r="L519" s="81">
        <v>11.731192739325234</v>
      </c>
      <c r="M519" s="81">
        <v>29.790949228614064</v>
      </c>
      <c r="N519" s="81">
        <v>44.200408889277064</v>
      </c>
      <c r="O519" s="81">
        <v>27.24977652327523</v>
      </c>
      <c r="P519" s="81">
        <v>23.355295777620103</v>
      </c>
      <c r="Q519" s="81">
        <v>1.7431871889871831</v>
      </c>
      <c r="R519" s="81">
        <v>0</v>
      </c>
      <c r="S519" s="81">
        <v>2.8781507454373298</v>
      </c>
      <c r="T519" s="82"/>
      <c r="U519" s="81">
        <v>10595249</v>
      </c>
      <c r="V519" s="81">
        <v>806</v>
      </c>
      <c r="W519" s="81">
        <v>343</v>
      </c>
      <c r="X519" s="81">
        <v>7985</v>
      </c>
      <c r="Y519" s="81">
        <v>11273</v>
      </c>
      <c r="Z519" s="81">
        <v>19472</v>
      </c>
      <c r="AA519" s="81">
        <v>5269</v>
      </c>
      <c r="AB519" s="81">
        <v>29564</v>
      </c>
      <c r="AC519" s="81">
        <v>0</v>
      </c>
      <c r="AD519" s="81">
        <v>2.8781507454373298</v>
      </c>
      <c r="AE519" s="82"/>
      <c r="AF519" s="81">
        <v>85875916.054145351</v>
      </c>
      <c r="AG519" s="81">
        <v>1285019.6510287309</v>
      </c>
      <c r="AH519" s="81">
        <v>2901790.9008757249</v>
      </c>
      <c r="AI519" s="81">
        <v>46937757.913987301</v>
      </c>
      <c r="AJ519" s="81">
        <v>59644569.97923962</v>
      </c>
      <c r="AK519" s="81"/>
      <c r="AL519" s="81"/>
      <c r="AM519" s="81">
        <v>3858430.4628907656</v>
      </c>
      <c r="AN519" s="81"/>
      <c r="AO519" s="81"/>
      <c r="AP519" s="82"/>
      <c r="AQ519" s="81">
        <v>494</v>
      </c>
      <c r="AR519" s="81">
        <v>79</v>
      </c>
      <c r="AS519" s="81">
        <v>0</v>
      </c>
      <c r="AT519" s="81">
        <v>0</v>
      </c>
      <c r="AU519" s="81">
        <v>0</v>
      </c>
      <c r="AV519" s="81">
        <v>1</v>
      </c>
      <c r="AW519" s="81">
        <v>0</v>
      </c>
      <c r="AX519" s="82"/>
      <c r="AY519" s="81">
        <v>2185.2000000000012</v>
      </c>
      <c r="AZ519" s="81">
        <v>11319.4</v>
      </c>
      <c r="BA519" s="81">
        <v>0</v>
      </c>
      <c r="BB519" s="81">
        <v>0</v>
      </c>
      <c r="BC519" s="81">
        <v>0</v>
      </c>
      <c r="BD519" s="81">
        <v>1996.4639999999999</v>
      </c>
      <c r="BE519" s="81">
        <v>0</v>
      </c>
      <c r="BF519" s="82"/>
      <c r="BG519" s="81">
        <v>0</v>
      </c>
      <c r="BH519" s="81">
        <v>0</v>
      </c>
      <c r="BI519" s="81">
        <v>31.866</v>
      </c>
      <c r="BJ519" s="81">
        <v>0</v>
      </c>
      <c r="BK519" s="81">
        <v>16.361000000000001</v>
      </c>
      <c r="BL519" s="81">
        <v>0</v>
      </c>
      <c r="BM519" s="82"/>
      <c r="BN519" s="81">
        <v>0</v>
      </c>
      <c r="BO519" s="81">
        <v>0</v>
      </c>
      <c r="BP519" s="81">
        <v>3</v>
      </c>
      <c r="BQ519" s="81">
        <v>0</v>
      </c>
      <c r="BR519" s="81">
        <v>1</v>
      </c>
      <c r="BS519" s="81">
        <v>0</v>
      </c>
      <c r="BT519"/>
      <c r="BU519" s="80">
        <v>31.866</v>
      </c>
      <c r="BV519" s="80">
        <v>16.361000000000001</v>
      </c>
      <c r="BW519" s="80">
        <v>0</v>
      </c>
      <c r="BX519" s="80">
        <v>0</v>
      </c>
      <c r="BY519" s="80">
        <v>0</v>
      </c>
      <c r="BZ519" s="80">
        <v>0</v>
      </c>
      <c r="CA519" s="80">
        <v>0</v>
      </c>
      <c r="CB519" s="80">
        <v>0</v>
      </c>
      <c r="CC519" s="80">
        <v>0</v>
      </c>
    </row>
    <row r="520" spans="1:81">
      <c r="A520" s="80" t="s">
        <v>2295</v>
      </c>
      <c r="B520" s="80">
        <v>391</v>
      </c>
      <c r="C520" s="80">
        <v>18</v>
      </c>
      <c r="D520" s="80">
        <v>23</v>
      </c>
      <c r="E520" s="80">
        <v>2021</v>
      </c>
      <c r="F520" s="80" t="s">
        <v>75</v>
      </c>
      <c r="G520" s="174" t="s">
        <v>2277</v>
      </c>
      <c r="H520" s="80" t="s">
        <v>2278</v>
      </c>
      <c r="I520" s="177"/>
      <c r="J520" s="81">
        <v>37.586550985099024</v>
      </c>
      <c r="K520" s="81">
        <v>1.974879367296382</v>
      </c>
      <c r="L520" s="81">
        <v>10.192768584456314</v>
      </c>
      <c r="M520" s="81">
        <v>31.137792089132255</v>
      </c>
      <c r="N520" s="81">
        <v>44.551284077112449</v>
      </c>
      <c r="O520" s="81">
        <v>26.397584137577955</v>
      </c>
      <c r="P520" s="81">
        <v>23.98550541846631</v>
      </c>
      <c r="Q520" s="81">
        <v>1.7359422420962847</v>
      </c>
      <c r="R520" s="81">
        <v>0</v>
      </c>
      <c r="S520" s="81">
        <v>2.661642965945219</v>
      </c>
      <c r="T520" s="82"/>
      <c r="U520" s="81">
        <v>7856074</v>
      </c>
      <c r="V520" s="81">
        <v>806</v>
      </c>
      <c r="W520" s="81">
        <v>343</v>
      </c>
      <c r="X520" s="81">
        <v>7985</v>
      </c>
      <c r="Y520" s="81">
        <v>11250</v>
      </c>
      <c r="Z520" s="81">
        <v>19423</v>
      </c>
      <c r="AA520" s="81">
        <v>5277</v>
      </c>
      <c r="AB520" s="81">
        <v>29092</v>
      </c>
      <c r="AC520" s="81">
        <v>0</v>
      </c>
      <c r="AD520" s="81">
        <v>2.661642965945219</v>
      </c>
      <c r="AE520" s="82"/>
      <c r="AF520" s="81">
        <v>56615547.264451563</v>
      </c>
      <c r="AG520" s="81">
        <v>1303655.0747584617</v>
      </c>
      <c r="AH520" s="81">
        <v>2279685.7113542957</v>
      </c>
      <c r="AI520" s="81">
        <v>48211278.045938402</v>
      </c>
      <c r="AJ520" s="81">
        <v>57452825.516368598</v>
      </c>
      <c r="AK520" s="81">
        <v>0</v>
      </c>
      <c r="AL520" s="81">
        <v>0</v>
      </c>
      <c r="AM520" s="81">
        <v>3818729.0241046026</v>
      </c>
      <c r="AN520" s="81">
        <v>0</v>
      </c>
      <c r="AO520" s="81">
        <v>0</v>
      </c>
      <c r="AP520" s="82"/>
      <c r="AQ520" s="81">
        <v>507</v>
      </c>
      <c r="AR520" s="81">
        <v>81</v>
      </c>
      <c r="AS520" s="81">
        <v>0</v>
      </c>
      <c r="AT520" s="81">
        <v>0</v>
      </c>
      <c r="AU520" s="81">
        <v>0</v>
      </c>
      <c r="AV520" s="81">
        <v>1</v>
      </c>
      <c r="AW520" s="81"/>
      <c r="AX520" s="82"/>
      <c r="AY520" s="81">
        <v>2250.5000000000009</v>
      </c>
      <c r="AZ520" s="81">
        <v>12846.9</v>
      </c>
      <c r="BA520" s="81">
        <v>0</v>
      </c>
      <c r="BB520" s="81">
        <v>0</v>
      </c>
      <c r="BC520" s="81">
        <v>0</v>
      </c>
      <c r="BD520" s="81">
        <v>1996.4639999999999</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2296</v>
      </c>
      <c r="B521" s="80">
        <v>391</v>
      </c>
      <c r="C521" s="80">
        <v>19</v>
      </c>
      <c r="D521" s="80">
        <v>23</v>
      </c>
      <c r="E521" s="80">
        <v>2022</v>
      </c>
      <c r="F521" s="80" t="s">
        <v>568</v>
      </c>
      <c r="G521" s="174" t="s">
        <v>2277</v>
      </c>
      <c r="H521" s="80" t="s">
        <v>2278</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533</v>
      </c>
      <c r="AR521" s="81">
        <v>82</v>
      </c>
      <c r="AS521" s="81">
        <v>0</v>
      </c>
      <c r="AT521" s="81">
        <v>0</v>
      </c>
      <c r="AU521" s="81">
        <v>0</v>
      </c>
      <c r="AV521" s="81">
        <v>2</v>
      </c>
      <c r="AW521" s="81"/>
      <c r="AX521" s="82"/>
      <c r="AY521" s="81">
        <v>2386.0000000000009</v>
      </c>
      <c r="AZ521" s="81">
        <v>12896.399999999998</v>
      </c>
      <c r="BA521" s="81">
        <v>0</v>
      </c>
      <c r="BB521" s="81">
        <v>0</v>
      </c>
      <c r="BC521" s="81">
        <v>0</v>
      </c>
      <c r="BD521" s="81">
        <v>3956.4639999999999</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2297</v>
      </c>
      <c r="B522" s="80">
        <v>222</v>
      </c>
      <c r="C522" s="80">
        <v>1</v>
      </c>
      <c r="D522" s="80">
        <v>14</v>
      </c>
      <c r="E522" s="80">
        <v>1990</v>
      </c>
      <c r="F522" s="80" t="s">
        <v>562</v>
      </c>
      <c r="G522" s="80" t="s">
        <v>2298</v>
      </c>
      <c r="H522" s="80" t="s">
        <v>2299</v>
      </c>
      <c r="I522" s="177"/>
      <c r="J522" s="81">
        <v>204.16044863875237</v>
      </c>
      <c r="K522" s="81">
        <v>3.6449358364009634</v>
      </c>
      <c r="L522" s="81">
        <v>18.578222533493015</v>
      </c>
      <c r="M522" s="81">
        <v>19.007253107936442</v>
      </c>
      <c r="N522" s="81">
        <v>34.235191698410574</v>
      </c>
      <c r="O522" s="81">
        <v>28.897792552082773</v>
      </c>
      <c r="P522" s="81">
        <v>40.957766221003659</v>
      </c>
      <c r="Q522" s="81">
        <v>2.5174600560362772</v>
      </c>
      <c r="R522" s="81">
        <v>3.8527948346769829</v>
      </c>
      <c r="S522" s="81">
        <v>2.2809240669935469</v>
      </c>
      <c r="T522" s="82"/>
      <c r="U522" s="81">
        <v>12035972</v>
      </c>
      <c r="V522" s="81">
        <v>1054</v>
      </c>
      <c r="W522" s="81">
        <v>206</v>
      </c>
      <c r="X522" s="81">
        <v>7337</v>
      </c>
      <c r="Y522" s="81">
        <v>12369</v>
      </c>
      <c r="Z522" s="81">
        <v>11886</v>
      </c>
      <c r="AA522" s="81">
        <v>9945</v>
      </c>
      <c r="AB522" s="81">
        <v>40875</v>
      </c>
      <c r="AC522" s="81">
        <v>667311</v>
      </c>
      <c r="AD522" s="81">
        <v>2.2809240669935469</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2300</v>
      </c>
      <c r="B523" s="80">
        <v>223</v>
      </c>
      <c r="C523" s="80">
        <v>2</v>
      </c>
      <c r="D523" s="80">
        <v>14</v>
      </c>
      <c r="E523" s="80">
        <v>2005</v>
      </c>
      <c r="F523" s="80" t="s">
        <v>565</v>
      </c>
      <c r="G523" s="80" t="s">
        <v>2298</v>
      </c>
      <c r="H523" s="80" t="s">
        <v>2299</v>
      </c>
      <c r="I523" s="177"/>
      <c r="J523" s="81">
        <v>178.53674931573033</v>
      </c>
      <c r="K523" s="81">
        <v>2.2414758327347983</v>
      </c>
      <c r="L523" s="81">
        <v>10.571241736274185</v>
      </c>
      <c r="M523" s="81">
        <v>27.204986025213163</v>
      </c>
      <c r="N523" s="81">
        <v>45.632524292072773</v>
      </c>
      <c r="O523" s="81">
        <v>41.208821118178669</v>
      </c>
      <c r="P523" s="81">
        <v>38.237957315092217</v>
      </c>
      <c r="Q523" s="81">
        <v>2.1860926761686406</v>
      </c>
      <c r="R523" s="81">
        <v>0.16206590736851278</v>
      </c>
      <c r="S523" s="81">
        <v>3.6118071243606913</v>
      </c>
      <c r="T523" s="82"/>
      <c r="U523" s="81">
        <v>9730706</v>
      </c>
      <c r="V523" s="81">
        <v>945</v>
      </c>
      <c r="W523" s="81">
        <v>115</v>
      </c>
      <c r="X523" s="81">
        <v>5920</v>
      </c>
      <c r="Y523" s="81">
        <v>13873</v>
      </c>
      <c r="Z523" s="81">
        <v>19614</v>
      </c>
      <c r="AA523" s="81">
        <v>7604</v>
      </c>
      <c r="AB523" s="81">
        <v>37106</v>
      </c>
      <c r="AC523" s="81">
        <v>28658</v>
      </c>
      <c r="AD523" s="81">
        <v>3.6118071243606913</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2301</v>
      </c>
      <c r="B524" s="80">
        <v>224</v>
      </c>
      <c r="C524" s="80">
        <v>3</v>
      </c>
      <c r="D524" s="80">
        <v>14</v>
      </c>
      <c r="E524" s="80">
        <v>2006</v>
      </c>
      <c r="F524" s="80" t="s">
        <v>566</v>
      </c>
      <c r="G524" s="80" t="s">
        <v>2298</v>
      </c>
      <c r="H524" s="80" t="s">
        <v>2299</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2302</v>
      </c>
      <c r="B525" s="80">
        <v>225</v>
      </c>
      <c r="C525" s="80">
        <v>4</v>
      </c>
      <c r="D525" s="80">
        <v>14</v>
      </c>
      <c r="E525" s="80">
        <v>2007</v>
      </c>
      <c r="F525" s="80" t="s">
        <v>567</v>
      </c>
      <c r="G525" s="80" t="s">
        <v>2298</v>
      </c>
      <c r="H525" s="80" t="s">
        <v>2299</v>
      </c>
      <c r="I525" s="177"/>
      <c r="J525" s="81">
        <v>171.33004406781873</v>
      </c>
      <c r="K525" s="81">
        <v>2.2042674460841081</v>
      </c>
      <c r="L525" s="81">
        <v>26.708231428668149</v>
      </c>
      <c r="M525" s="81">
        <v>31.94281913514115</v>
      </c>
      <c r="N525" s="81">
        <v>44.17083461331945</v>
      </c>
      <c r="O525" s="81">
        <v>39.853167992411556</v>
      </c>
      <c r="P525" s="81">
        <v>37.195756273264628</v>
      </c>
      <c r="Q525" s="81">
        <v>2.2518031406655199</v>
      </c>
      <c r="R525" s="81">
        <v>0.11427520228181397</v>
      </c>
      <c r="S525" s="81">
        <v>4.2662506819670334</v>
      </c>
      <c r="T525" s="82"/>
      <c r="U525" s="81">
        <v>11683497</v>
      </c>
      <c r="V525" s="81">
        <v>933</v>
      </c>
      <c r="W525" s="81">
        <v>366</v>
      </c>
      <c r="X525" s="81">
        <v>7622</v>
      </c>
      <c r="Y525" s="81">
        <v>13834</v>
      </c>
      <c r="Z525" s="81">
        <v>19719</v>
      </c>
      <c r="AA525" s="81">
        <v>7284</v>
      </c>
      <c r="AB525" s="81">
        <v>36200</v>
      </c>
      <c r="AC525" s="81">
        <v>20787</v>
      </c>
      <c r="AD525" s="81">
        <v>4.2662506819670334</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2303</v>
      </c>
      <c r="B526" s="80">
        <v>226</v>
      </c>
      <c r="C526" s="80">
        <v>5</v>
      </c>
      <c r="D526" s="80">
        <v>14</v>
      </c>
      <c r="E526" s="80">
        <v>2008</v>
      </c>
      <c r="F526" s="80" t="s">
        <v>84</v>
      </c>
      <c r="G526" s="80" t="s">
        <v>2298</v>
      </c>
      <c r="H526" s="80" t="s">
        <v>2299</v>
      </c>
      <c r="I526" s="177"/>
      <c r="J526" s="81">
        <v>161.23814329892784</v>
      </c>
      <c r="K526" s="81">
        <v>1.6337772042047185</v>
      </c>
      <c r="L526" s="81">
        <v>23.55528973441826</v>
      </c>
      <c r="M526" s="81">
        <v>33.409798512005054</v>
      </c>
      <c r="N526" s="81">
        <v>43.474324275349879</v>
      </c>
      <c r="O526" s="81">
        <v>38.458866001597016</v>
      </c>
      <c r="P526" s="81">
        <v>36.143431207601068</v>
      </c>
      <c r="Q526" s="81">
        <v>2.1837595144803723</v>
      </c>
      <c r="R526" s="81">
        <v>5.1718960317983571E-2</v>
      </c>
      <c r="S526" s="81">
        <v>3.6685924168936279</v>
      </c>
      <c r="T526" s="82"/>
      <c r="U526" s="81">
        <v>12005119</v>
      </c>
      <c r="V526" s="81">
        <v>933</v>
      </c>
      <c r="W526" s="81">
        <v>366</v>
      </c>
      <c r="X526" s="81">
        <v>7622</v>
      </c>
      <c r="Y526" s="81">
        <v>13759</v>
      </c>
      <c r="Z526" s="81">
        <v>19697</v>
      </c>
      <c r="AA526" s="81">
        <v>7086</v>
      </c>
      <c r="AB526" s="81">
        <v>35683</v>
      </c>
      <c r="AC526" s="81">
        <v>9769</v>
      </c>
      <c r="AD526" s="81">
        <v>3.6685924168936279</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2304</v>
      </c>
      <c r="B527" s="80">
        <v>227</v>
      </c>
      <c r="C527" s="80">
        <v>6</v>
      </c>
      <c r="D527" s="80">
        <v>14</v>
      </c>
      <c r="E527" s="80">
        <v>2009</v>
      </c>
      <c r="F527" s="80" t="s">
        <v>85</v>
      </c>
      <c r="G527" s="80" t="s">
        <v>2298</v>
      </c>
      <c r="H527" s="80" t="s">
        <v>2299</v>
      </c>
      <c r="I527" s="177"/>
      <c r="J527" s="81">
        <v>128.67043492453686</v>
      </c>
      <c r="K527" s="81">
        <v>1.5222499929459674</v>
      </c>
      <c r="L527" s="81">
        <v>15.967753715101599</v>
      </c>
      <c r="M527" s="81">
        <v>38.640354787086416</v>
      </c>
      <c r="N527" s="81">
        <v>44.055842045154016</v>
      </c>
      <c r="O527" s="81">
        <v>39.347258118908748</v>
      </c>
      <c r="P527" s="81">
        <v>34.36184777086897</v>
      </c>
      <c r="Q527" s="81">
        <v>2.0463257380044837</v>
      </c>
      <c r="R527" s="81">
        <v>4.680538507747619E-2</v>
      </c>
      <c r="S527" s="81">
        <v>4.3731646490629288</v>
      </c>
      <c r="T527" s="82"/>
      <c r="U527" s="81">
        <v>9507479</v>
      </c>
      <c r="V527" s="81">
        <v>822</v>
      </c>
      <c r="W527" s="81">
        <v>441</v>
      </c>
      <c r="X527" s="81">
        <v>8292</v>
      </c>
      <c r="Y527" s="81">
        <v>13868</v>
      </c>
      <c r="Z527" s="81">
        <v>19891</v>
      </c>
      <c r="AA527" s="81">
        <v>6916</v>
      </c>
      <c r="AB527" s="81">
        <v>35101</v>
      </c>
      <c r="AC527" s="81">
        <v>8625</v>
      </c>
      <c r="AD527" s="81">
        <v>4.3731646490629288</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11.7</v>
      </c>
      <c r="BH527" s="81">
        <v>0</v>
      </c>
      <c r="BI527" s="81">
        <v>37.57</v>
      </c>
      <c r="BJ527" s="81">
        <v>0</v>
      </c>
      <c r="BK527" s="81">
        <v>0</v>
      </c>
      <c r="BL527" s="81">
        <v>0</v>
      </c>
      <c r="BM527" s="82"/>
      <c r="BN527" s="81">
        <v>1</v>
      </c>
      <c r="BO527" s="81">
        <v>0</v>
      </c>
      <c r="BP527" s="81">
        <v>3</v>
      </c>
      <c r="BQ527" s="81">
        <v>0</v>
      </c>
      <c r="BR527" s="81">
        <v>0</v>
      </c>
      <c r="BS527" s="81">
        <v>0</v>
      </c>
      <c r="BT527"/>
      <c r="BU527" s="80"/>
      <c r="BV527" s="80"/>
      <c r="BW527" s="80"/>
      <c r="BX527" s="80"/>
      <c r="BY527" s="80"/>
      <c r="BZ527" s="80"/>
      <c r="CA527" s="80"/>
      <c r="CB527" s="80"/>
      <c r="CC527" s="80"/>
    </row>
    <row r="528" spans="1:81">
      <c r="A528" s="80" t="s">
        <v>2305</v>
      </c>
      <c r="B528" s="80">
        <v>228</v>
      </c>
      <c r="C528" s="80">
        <v>7</v>
      </c>
      <c r="D528" s="80">
        <v>14</v>
      </c>
      <c r="E528" s="80">
        <v>2010</v>
      </c>
      <c r="F528" s="80" t="s">
        <v>86</v>
      </c>
      <c r="G528" s="80" t="s">
        <v>2298</v>
      </c>
      <c r="H528" s="80" t="s">
        <v>2299</v>
      </c>
      <c r="I528" s="177"/>
      <c r="J528" s="81">
        <v>149.96312365716128</v>
      </c>
      <c r="K528" s="81">
        <v>1.4677446049138976</v>
      </c>
      <c r="L528" s="81">
        <v>15.139713645771955</v>
      </c>
      <c r="M528" s="81">
        <v>36.947299247889852</v>
      </c>
      <c r="N528" s="81">
        <v>41.501951990825582</v>
      </c>
      <c r="O528" s="81">
        <v>39.206613863500692</v>
      </c>
      <c r="P528" s="81">
        <v>34.543856730860355</v>
      </c>
      <c r="Q528" s="81">
        <v>2.1088802248473941</v>
      </c>
      <c r="R528" s="81">
        <v>7.711224066458823E-2</v>
      </c>
      <c r="S528" s="81">
        <v>3.8585486858635099</v>
      </c>
      <c r="T528" s="82"/>
      <c r="U528" s="81">
        <v>11016754</v>
      </c>
      <c r="V528" s="81">
        <v>822</v>
      </c>
      <c r="W528" s="81">
        <v>441</v>
      </c>
      <c r="X528" s="81">
        <v>8292</v>
      </c>
      <c r="Y528" s="81">
        <v>13913</v>
      </c>
      <c r="Z528" s="81">
        <v>19912</v>
      </c>
      <c r="AA528" s="81">
        <v>6779</v>
      </c>
      <c r="AB528" s="81">
        <v>34662</v>
      </c>
      <c r="AC528" s="81">
        <v>13466</v>
      </c>
      <c r="AD528" s="81">
        <v>3.8585486858635099</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12.8</v>
      </c>
      <c r="BH528" s="81">
        <v>0</v>
      </c>
      <c r="BI528" s="81">
        <v>49.302999999999997</v>
      </c>
      <c r="BJ528" s="81">
        <v>0</v>
      </c>
      <c r="BK528" s="81">
        <v>0</v>
      </c>
      <c r="BL528" s="81">
        <v>0</v>
      </c>
      <c r="BM528" s="82"/>
      <c r="BN528" s="81">
        <v>1</v>
      </c>
      <c r="BO528" s="81">
        <v>0</v>
      </c>
      <c r="BP528" s="81">
        <v>3</v>
      </c>
      <c r="BQ528" s="81">
        <v>0</v>
      </c>
      <c r="BR528" s="81">
        <v>0</v>
      </c>
      <c r="BS528" s="81">
        <v>0</v>
      </c>
      <c r="BT528"/>
      <c r="BU528" s="80">
        <v>62.103000000000002</v>
      </c>
      <c r="BV528" s="80">
        <v>0</v>
      </c>
      <c r="BW528" s="80">
        <v>0</v>
      </c>
      <c r="BX528" s="80">
        <v>0</v>
      </c>
      <c r="BY528" s="80">
        <v>0</v>
      </c>
      <c r="BZ528" s="80">
        <v>0</v>
      </c>
      <c r="CA528" s="80">
        <v>0</v>
      </c>
      <c r="CB528" s="80">
        <v>0</v>
      </c>
      <c r="CC528" s="80">
        <v>0</v>
      </c>
    </row>
    <row r="529" spans="1:81">
      <c r="A529" s="80" t="s">
        <v>2306</v>
      </c>
      <c r="B529" s="80">
        <v>229</v>
      </c>
      <c r="C529" s="80">
        <v>8</v>
      </c>
      <c r="D529" s="80">
        <v>14</v>
      </c>
      <c r="E529" s="80">
        <v>2011</v>
      </c>
      <c r="F529" s="80" t="s">
        <v>87</v>
      </c>
      <c r="G529" s="80" t="s">
        <v>2298</v>
      </c>
      <c r="H529" s="80" t="s">
        <v>2299</v>
      </c>
      <c r="I529" s="177"/>
      <c r="J529" s="81">
        <v>151.10510899480272</v>
      </c>
      <c r="K529" s="81">
        <v>2.3390593903284502</v>
      </c>
      <c r="L529" s="81">
        <v>19.688316306802587</v>
      </c>
      <c r="M529" s="81">
        <v>48.895811080844766</v>
      </c>
      <c r="N529" s="81">
        <v>57.223357982050366</v>
      </c>
      <c r="O529" s="81">
        <v>38.787293529989306</v>
      </c>
      <c r="P529" s="81">
        <v>32.788479285518413</v>
      </c>
      <c r="Q529" s="81">
        <v>2.4031160669495377</v>
      </c>
      <c r="R529" s="81">
        <v>0.15495031798769504</v>
      </c>
      <c r="S529" s="81">
        <v>6.5891911691740352</v>
      </c>
      <c r="T529" s="82"/>
      <c r="U529" s="81">
        <v>10199957</v>
      </c>
      <c r="V529" s="81">
        <v>822</v>
      </c>
      <c r="W529" s="81">
        <v>441</v>
      </c>
      <c r="X529" s="81">
        <v>8292</v>
      </c>
      <c r="Y529" s="81">
        <v>13999</v>
      </c>
      <c r="Z529" s="81">
        <v>20127</v>
      </c>
      <c r="AA529" s="81">
        <v>6626</v>
      </c>
      <c r="AB529" s="81">
        <v>34243</v>
      </c>
      <c r="AC529" s="81">
        <v>27014</v>
      </c>
      <c r="AD529" s="81">
        <v>6.5891911691740352</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10.837999999999999</v>
      </c>
      <c r="BH529" s="81">
        <v>0</v>
      </c>
      <c r="BI529" s="81">
        <v>41.89</v>
      </c>
      <c r="BJ529" s="81">
        <v>0</v>
      </c>
      <c r="BK529" s="81">
        <v>0</v>
      </c>
      <c r="BL529" s="81">
        <v>0</v>
      </c>
      <c r="BM529" s="82"/>
      <c r="BN529" s="81">
        <v>1</v>
      </c>
      <c r="BO529" s="81">
        <v>0</v>
      </c>
      <c r="BP529" s="81">
        <v>3</v>
      </c>
      <c r="BQ529" s="81">
        <v>0</v>
      </c>
      <c r="BR529" s="81">
        <v>0</v>
      </c>
      <c r="BS529" s="81">
        <v>0</v>
      </c>
      <c r="BT529"/>
      <c r="BU529" s="80">
        <v>52.728000000000002</v>
      </c>
      <c r="BV529" s="80">
        <v>0</v>
      </c>
      <c r="BW529" s="80">
        <v>0</v>
      </c>
      <c r="BX529" s="80">
        <v>0</v>
      </c>
      <c r="BY529" s="80">
        <v>0</v>
      </c>
      <c r="BZ529" s="80">
        <v>0</v>
      </c>
      <c r="CA529" s="80">
        <v>0</v>
      </c>
      <c r="CB529" s="80">
        <v>0</v>
      </c>
      <c r="CC529" s="80">
        <v>0</v>
      </c>
    </row>
    <row r="530" spans="1:81">
      <c r="A530" s="80" t="s">
        <v>2307</v>
      </c>
      <c r="B530" s="80">
        <v>230</v>
      </c>
      <c r="C530" s="80">
        <v>9</v>
      </c>
      <c r="D530" s="80">
        <v>14</v>
      </c>
      <c r="E530" s="80">
        <v>2012</v>
      </c>
      <c r="F530" s="80" t="s">
        <v>88</v>
      </c>
      <c r="G530" s="80" t="s">
        <v>2298</v>
      </c>
      <c r="H530" s="80" t="s">
        <v>2299</v>
      </c>
      <c r="I530" s="177"/>
      <c r="J530" s="81">
        <v>164.98381939312236</v>
      </c>
      <c r="K530" s="81">
        <v>2.3456922036263248</v>
      </c>
      <c r="L530" s="81">
        <v>20.666268373319049</v>
      </c>
      <c r="M530" s="81">
        <v>53.510493627576828</v>
      </c>
      <c r="N530" s="81">
        <v>74.404415458091805</v>
      </c>
      <c r="O530" s="81">
        <v>38.747831650319576</v>
      </c>
      <c r="P530" s="81">
        <v>32.243471416226441</v>
      </c>
      <c r="Q530" s="81">
        <v>2.5899602254545098</v>
      </c>
      <c r="R530" s="81">
        <v>0.17730098532222982</v>
      </c>
      <c r="S530" s="81">
        <v>4.5679214102861705</v>
      </c>
      <c r="T530" s="82"/>
      <c r="U530" s="81">
        <v>11334492</v>
      </c>
      <c r="V530" s="81">
        <v>822</v>
      </c>
      <c r="W530" s="81">
        <v>441</v>
      </c>
      <c r="X530" s="81">
        <v>8292</v>
      </c>
      <c r="Y530" s="81">
        <v>14148</v>
      </c>
      <c r="Z530" s="81">
        <v>20266</v>
      </c>
      <c r="AA530" s="81">
        <v>6479</v>
      </c>
      <c r="AB530" s="81">
        <v>33968</v>
      </c>
      <c r="AC530" s="81">
        <v>30110</v>
      </c>
      <c r="AD530" s="81">
        <v>4.5679214102861705</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11.242000000000001</v>
      </c>
      <c r="BH530" s="81">
        <v>0</v>
      </c>
      <c r="BI530" s="81">
        <v>63.615000000000002</v>
      </c>
      <c r="BJ530" s="81">
        <v>0</v>
      </c>
      <c r="BK530" s="81">
        <v>0</v>
      </c>
      <c r="BL530" s="81">
        <v>0</v>
      </c>
      <c r="BM530" s="82"/>
      <c r="BN530" s="81">
        <v>1</v>
      </c>
      <c r="BO530" s="81">
        <v>0</v>
      </c>
      <c r="BP530" s="81">
        <v>3</v>
      </c>
      <c r="BQ530" s="81">
        <v>0</v>
      </c>
      <c r="BR530" s="81">
        <v>0</v>
      </c>
      <c r="BS530" s="81">
        <v>0</v>
      </c>
      <c r="BT530"/>
      <c r="BU530" s="80">
        <v>74.856999999999999</v>
      </c>
      <c r="BV530" s="80">
        <v>0</v>
      </c>
      <c r="BW530" s="80">
        <v>0</v>
      </c>
      <c r="BX530" s="80">
        <v>0</v>
      </c>
      <c r="BY530" s="80">
        <v>0</v>
      </c>
      <c r="BZ530" s="80">
        <v>0</v>
      </c>
      <c r="CA530" s="80">
        <v>0</v>
      </c>
      <c r="CB530" s="80">
        <v>0</v>
      </c>
      <c r="CC530" s="80">
        <v>0</v>
      </c>
    </row>
    <row r="531" spans="1:81">
      <c r="A531" s="80" t="s">
        <v>2308</v>
      </c>
      <c r="B531" s="80">
        <v>231</v>
      </c>
      <c r="C531" s="80">
        <v>10</v>
      </c>
      <c r="D531" s="80">
        <v>14</v>
      </c>
      <c r="E531" s="80">
        <v>2013</v>
      </c>
      <c r="F531" s="80" t="s">
        <v>89</v>
      </c>
      <c r="G531" s="80" t="s">
        <v>2298</v>
      </c>
      <c r="H531" s="80" t="s">
        <v>2299</v>
      </c>
      <c r="I531" s="177"/>
      <c r="J531" s="81">
        <v>206.28363826582984</v>
      </c>
      <c r="K531" s="81">
        <v>1.9158215102211755</v>
      </c>
      <c r="L531" s="81">
        <v>18.44023868895605</v>
      </c>
      <c r="M531" s="81">
        <v>53.532413975007259</v>
      </c>
      <c r="N531" s="81">
        <v>80.453553258861675</v>
      </c>
      <c r="O531" s="81">
        <v>37.227191248292158</v>
      </c>
      <c r="P531" s="81">
        <v>31.650624340806843</v>
      </c>
      <c r="Q531" s="81">
        <v>2.5970028711582969</v>
      </c>
      <c r="R531" s="81">
        <v>0.22033299907884493</v>
      </c>
      <c r="S531" s="81">
        <v>2.6644584584802895</v>
      </c>
      <c r="T531" s="82"/>
      <c r="U531" s="81">
        <v>10903634</v>
      </c>
      <c r="V531" s="81">
        <v>822</v>
      </c>
      <c r="W531" s="81">
        <v>441</v>
      </c>
      <c r="X531" s="81">
        <v>8292</v>
      </c>
      <c r="Y531" s="81">
        <v>14142</v>
      </c>
      <c r="Z531" s="81">
        <v>20340</v>
      </c>
      <c r="AA531" s="81">
        <v>6336</v>
      </c>
      <c r="AB531" s="81">
        <v>33572</v>
      </c>
      <c r="AC531" s="81">
        <v>36525</v>
      </c>
      <c r="AD531" s="81">
        <v>2.6644584584802895</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21.385999999999999</v>
      </c>
      <c r="BH531" s="81">
        <v>0</v>
      </c>
      <c r="BI531" s="81">
        <v>80.162000000000006</v>
      </c>
      <c r="BJ531" s="81">
        <v>0</v>
      </c>
      <c r="BK531" s="81">
        <v>0</v>
      </c>
      <c r="BL531" s="81">
        <v>0</v>
      </c>
      <c r="BM531" s="82"/>
      <c r="BN531" s="81">
        <v>1</v>
      </c>
      <c r="BO531" s="81">
        <v>0</v>
      </c>
      <c r="BP531" s="81">
        <v>3</v>
      </c>
      <c r="BQ531" s="81">
        <v>0</v>
      </c>
      <c r="BR531" s="81">
        <v>0</v>
      </c>
      <c r="BS531" s="81">
        <v>0</v>
      </c>
      <c r="BT531"/>
      <c r="BU531" s="80">
        <v>101.548</v>
      </c>
      <c r="BV531" s="80">
        <v>0</v>
      </c>
      <c r="BW531" s="80">
        <v>0</v>
      </c>
      <c r="BX531" s="80">
        <v>0</v>
      </c>
      <c r="BY531" s="80">
        <v>0</v>
      </c>
      <c r="BZ531" s="80">
        <v>0</v>
      </c>
      <c r="CA531" s="80">
        <v>0</v>
      </c>
      <c r="CB531" s="80">
        <v>0</v>
      </c>
      <c r="CC531" s="80">
        <v>0</v>
      </c>
    </row>
    <row r="532" spans="1:81">
      <c r="A532" s="80" t="s">
        <v>2309</v>
      </c>
      <c r="B532" s="80">
        <v>232</v>
      </c>
      <c r="C532" s="80">
        <v>11</v>
      </c>
      <c r="D532" s="80">
        <v>14</v>
      </c>
      <c r="E532" s="80">
        <v>2014</v>
      </c>
      <c r="F532" s="80" t="s">
        <v>90</v>
      </c>
      <c r="G532" s="80" t="s">
        <v>2298</v>
      </c>
      <c r="H532" s="80" t="s">
        <v>2299</v>
      </c>
      <c r="I532" s="177"/>
      <c r="J532" s="81">
        <v>185.26147881394775</v>
      </c>
      <c r="K532" s="81">
        <v>1.74399418820679</v>
      </c>
      <c r="L532" s="81">
        <v>21.430044563706364</v>
      </c>
      <c r="M532" s="81">
        <v>45.541835610997374</v>
      </c>
      <c r="N532" s="81">
        <v>68.071569009871581</v>
      </c>
      <c r="O532" s="81">
        <v>35.527096583554545</v>
      </c>
      <c r="P532" s="81">
        <v>31.27795800908639</v>
      </c>
      <c r="Q532" s="81">
        <v>2.4499954599691938</v>
      </c>
      <c r="R532" s="81">
        <v>0.15629034815848292</v>
      </c>
      <c r="S532" s="81">
        <v>4.7215753269296297</v>
      </c>
      <c r="T532" s="82"/>
      <c r="U532" s="81">
        <v>10826375</v>
      </c>
      <c r="V532" s="81">
        <v>656</v>
      </c>
      <c r="W532" s="81">
        <v>431</v>
      </c>
      <c r="X532" s="81">
        <v>7737</v>
      </c>
      <c r="Y532" s="81">
        <v>14123</v>
      </c>
      <c r="Z532" s="81">
        <v>20444</v>
      </c>
      <c r="AA532" s="81">
        <v>6229</v>
      </c>
      <c r="AB532" s="81">
        <v>33010</v>
      </c>
      <c r="AC532" s="81">
        <v>25990</v>
      </c>
      <c r="AD532" s="81">
        <v>4.7215753269296297</v>
      </c>
      <c r="AE532" s="82"/>
      <c r="AF532" s="81">
        <v>105232114.21354344</v>
      </c>
      <c r="AG532" s="81">
        <v>1285393.5559016916</v>
      </c>
      <c r="AH532" s="81">
        <v>5315747.5181745803</v>
      </c>
      <c r="AI532" s="81">
        <v>44338335.996761486</v>
      </c>
      <c r="AJ532" s="81">
        <v>83224219.774124771</v>
      </c>
      <c r="AK532" s="81">
        <v>0</v>
      </c>
      <c r="AL532" s="81">
        <v>0</v>
      </c>
      <c r="AM532" s="81">
        <v>4531779.7244739216</v>
      </c>
      <c r="AN532" s="81">
        <v>0</v>
      </c>
      <c r="AO532" s="81">
        <v>0</v>
      </c>
      <c r="AP532" s="82"/>
      <c r="AQ532" s="81">
        <v>609</v>
      </c>
      <c r="AR532" s="81">
        <v>177</v>
      </c>
      <c r="AS532" s="81">
        <v>0</v>
      </c>
      <c r="AT532" s="81">
        <v>0</v>
      </c>
      <c r="AU532" s="81">
        <v>0</v>
      </c>
      <c r="AV532" s="81">
        <v>0</v>
      </c>
      <c r="AW532" s="81" t="s">
        <v>564</v>
      </c>
      <c r="AX532" s="82"/>
      <c r="AY532" s="81">
        <v>2693.0729999999999</v>
      </c>
      <c r="AZ532" s="81">
        <v>9667.9599999999991</v>
      </c>
      <c r="BA532" s="81">
        <v>0</v>
      </c>
      <c r="BB532" s="81">
        <v>0</v>
      </c>
      <c r="BC532" s="81">
        <v>0</v>
      </c>
      <c r="BD532" s="81">
        <v>0</v>
      </c>
      <c r="BE532" s="81" t="s">
        <v>564</v>
      </c>
      <c r="BF532" s="82"/>
      <c r="BG532" s="81">
        <v>20.364999999999998</v>
      </c>
      <c r="BH532" s="81">
        <v>0</v>
      </c>
      <c r="BI532" s="81">
        <v>85.466999999999999</v>
      </c>
      <c r="BJ532" s="81">
        <v>0</v>
      </c>
      <c r="BK532" s="81">
        <v>0</v>
      </c>
      <c r="BL532" s="81">
        <v>0</v>
      </c>
      <c r="BM532" s="82"/>
      <c r="BN532" s="81">
        <v>1</v>
      </c>
      <c r="BO532" s="81">
        <v>0</v>
      </c>
      <c r="BP532" s="81">
        <v>3</v>
      </c>
      <c r="BQ532" s="81">
        <v>0</v>
      </c>
      <c r="BR532" s="81">
        <v>0</v>
      </c>
      <c r="BS532" s="81">
        <v>0</v>
      </c>
      <c r="BT532"/>
      <c r="BU532" s="80">
        <v>105.83199999999999</v>
      </c>
      <c r="BV532" s="80">
        <v>0</v>
      </c>
      <c r="BW532" s="80">
        <v>0</v>
      </c>
      <c r="BX532" s="80">
        <v>0</v>
      </c>
      <c r="BY532" s="80">
        <v>0</v>
      </c>
      <c r="BZ532" s="80">
        <v>0</v>
      </c>
      <c r="CA532" s="80">
        <v>0</v>
      </c>
      <c r="CB532" s="80">
        <v>0</v>
      </c>
      <c r="CC532" s="80">
        <v>0</v>
      </c>
    </row>
    <row r="533" spans="1:81">
      <c r="A533" s="80" t="s">
        <v>2310</v>
      </c>
      <c r="B533" s="80">
        <v>233</v>
      </c>
      <c r="C533" s="80">
        <v>12</v>
      </c>
      <c r="D533" s="80">
        <v>14</v>
      </c>
      <c r="E533" s="80">
        <v>2015</v>
      </c>
      <c r="F533" s="80" t="s">
        <v>91</v>
      </c>
      <c r="G533" s="80" t="s">
        <v>2298</v>
      </c>
      <c r="H533" s="80" t="s">
        <v>2299</v>
      </c>
      <c r="I533" s="177"/>
      <c r="J533" s="81">
        <v>202.14211294626733</v>
      </c>
      <c r="K533" s="81">
        <v>1.6695430962281936</v>
      </c>
      <c r="L533" s="81">
        <v>25.287529361985346</v>
      </c>
      <c r="M533" s="81">
        <v>47.542342839499014</v>
      </c>
      <c r="N533" s="81">
        <v>57.064584351317343</v>
      </c>
      <c r="O533" s="81">
        <v>34.845550578180053</v>
      </c>
      <c r="P533" s="81">
        <v>30.573900128872495</v>
      </c>
      <c r="Q533" s="81">
        <v>2.3515598444209722</v>
      </c>
      <c r="R533" s="81">
        <v>0.18428771143476622</v>
      </c>
      <c r="S533" s="81">
        <v>6.160787348309646</v>
      </c>
      <c r="T533" s="82"/>
      <c r="U533" s="81">
        <v>12761922</v>
      </c>
      <c r="V533" s="81">
        <v>656</v>
      </c>
      <c r="W533" s="81">
        <v>431</v>
      </c>
      <c r="X533" s="81">
        <v>7737</v>
      </c>
      <c r="Y533" s="81">
        <v>14025</v>
      </c>
      <c r="Z533" s="81">
        <v>20245</v>
      </c>
      <c r="AA533" s="81">
        <v>6084</v>
      </c>
      <c r="AB533" s="81">
        <v>32365</v>
      </c>
      <c r="AC533" s="81">
        <v>31569</v>
      </c>
      <c r="AD533" s="81">
        <v>6.160787348309646</v>
      </c>
      <c r="AE533" s="82"/>
      <c r="AF533" s="81">
        <v>125845900.83828564</v>
      </c>
      <c r="AG533" s="81">
        <v>1157281.6494448488</v>
      </c>
      <c r="AH533" s="81">
        <v>5070200.2532805493</v>
      </c>
      <c r="AI533" s="81">
        <v>47227514.165656365</v>
      </c>
      <c r="AJ533" s="81">
        <v>74073104.315159217</v>
      </c>
      <c r="AK533" s="81">
        <v>0</v>
      </c>
      <c r="AL533" s="81">
        <v>0</v>
      </c>
      <c r="AM533" s="81">
        <v>4435487.4839312593</v>
      </c>
      <c r="AN533" s="81">
        <v>0</v>
      </c>
      <c r="AO533" s="81">
        <v>0</v>
      </c>
      <c r="AP533" s="82"/>
      <c r="AQ533" s="81">
        <v>646</v>
      </c>
      <c r="AR533" s="81">
        <v>246</v>
      </c>
      <c r="AS533" s="81">
        <v>0</v>
      </c>
      <c r="AT533" s="81">
        <v>0</v>
      </c>
      <c r="AU533" s="81">
        <v>0</v>
      </c>
      <c r="AV533" s="81">
        <v>0</v>
      </c>
      <c r="AW533" s="81" t="s">
        <v>564</v>
      </c>
      <c r="AX533" s="82"/>
      <c r="AY533" s="81">
        <v>2907.623</v>
      </c>
      <c r="AZ533" s="81">
        <v>15135.359999999999</v>
      </c>
      <c r="BA533" s="81">
        <v>0</v>
      </c>
      <c r="BB533" s="81">
        <v>0</v>
      </c>
      <c r="BC533" s="81">
        <v>0</v>
      </c>
      <c r="BD533" s="81">
        <v>0</v>
      </c>
      <c r="BE533" s="81" t="s">
        <v>564</v>
      </c>
      <c r="BF533" s="82"/>
      <c r="BG533" s="81">
        <v>19.446000000000002</v>
      </c>
      <c r="BH533" s="81">
        <v>0</v>
      </c>
      <c r="BI533" s="81">
        <v>86.906000000000006</v>
      </c>
      <c r="BJ533" s="81">
        <v>0</v>
      </c>
      <c r="BK533" s="81">
        <v>0</v>
      </c>
      <c r="BL533" s="81">
        <v>0</v>
      </c>
      <c r="BM533" s="82"/>
      <c r="BN533" s="81">
        <v>1</v>
      </c>
      <c r="BO533" s="81">
        <v>0</v>
      </c>
      <c r="BP533" s="81">
        <v>4</v>
      </c>
      <c r="BQ533" s="81">
        <v>0</v>
      </c>
      <c r="BR533" s="81">
        <v>0</v>
      </c>
      <c r="BS533" s="81">
        <v>0</v>
      </c>
      <c r="BT533"/>
      <c r="BU533" s="80">
        <v>106.352</v>
      </c>
      <c r="BV533" s="80">
        <v>0</v>
      </c>
      <c r="BW533" s="80">
        <v>0</v>
      </c>
      <c r="BX533" s="80">
        <v>0</v>
      </c>
      <c r="BY533" s="80">
        <v>0</v>
      </c>
      <c r="BZ533" s="80">
        <v>0</v>
      </c>
      <c r="CA533" s="80">
        <v>0</v>
      </c>
      <c r="CB533" s="80">
        <v>0</v>
      </c>
      <c r="CC533" s="80">
        <v>0</v>
      </c>
    </row>
    <row r="534" spans="1:81">
      <c r="A534" s="80" t="s">
        <v>2311</v>
      </c>
      <c r="B534" s="80">
        <v>234</v>
      </c>
      <c r="C534" s="80">
        <v>13</v>
      </c>
      <c r="D534" s="80">
        <v>14</v>
      </c>
      <c r="E534" s="80">
        <v>2016</v>
      </c>
      <c r="F534" s="80" t="s">
        <v>92</v>
      </c>
      <c r="G534" s="80" t="s">
        <v>2298</v>
      </c>
      <c r="H534" s="80" t="s">
        <v>2299</v>
      </c>
      <c r="I534" s="177"/>
      <c r="J534" s="81">
        <v>174.29131303453224</v>
      </c>
      <c r="K534" s="81">
        <v>1.5492458876763464</v>
      </c>
      <c r="L534" s="81">
        <v>27.465900551116682</v>
      </c>
      <c r="M534" s="81">
        <v>35.634101046913749</v>
      </c>
      <c r="N534" s="81">
        <v>49.410475230748602</v>
      </c>
      <c r="O534" s="81">
        <v>34.034738981280746</v>
      </c>
      <c r="P534" s="81">
        <v>29.14747288243025</v>
      </c>
      <c r="Q534" s="81">
        <v>2.2571170820163369</v>
      </c>
      <c r="R534" s="81">
        <v>0.11483660196647748</v>
      </c>
      <c r="S534" s="81">
        <v>3.6546498234701645</v>
      </c>
      <c r="T534" s="82"/>
      <c r="U534" s="81">
        <v>11821727</v>
      </c>
      <c r="V534" s="81">
        <v>656</v>
      </c>
      <c r="W534" s="81">
        <v>431</v>
      </c>
      <c r="X534" s="81">
        <v>7737</v>
      </c>
      <c r="Y534" s="81">
        <v>14029</v>
      </c>
      <c r="Z534" s="81">
        <v>20017</v>
      </c>
      <c r="AA534" s="81">
        <v>5999</v>
      </c>
      <c r="AB534" s="81">
        <v>31956</v>
      </c>
      <c r="AC534" s="81">
        <v>19612.961224074181</v>
      </c>
      <c r="AD534" s="81">
        <v>3.654649823470165</v>
      </c>
      <c r="AE534" s="82"/>
      <c r="AF534" s="81">
        <v>115823500.5699849</v>
      </c>
      <c r="AG534" s="81">
        <v>1134362.9380274289</v>
      </c>
      <c r="AH534" s="81">
        <v>4607201.3527931841</v>
      </c>
      <c r="AI534" s="81">
        <v>54054124.484180987</v>
      </c>
      <c r="AJ534" s="81">
        <v>78707037.78288731</v>
      </c>
      <c r="AK534" s="81">
        <v>0</v>
      </c>
      <c r="AL534" s="81">
        <v>0</v>
      </c>
      <c r="AM534" s="81">
        <v>4382838.1414928036</v>
      </c>
      <c r="AN534" s="81">
        <v>0</v>
      </c>
      <c r="AO534" s="81">
        <v>0</v>
      </c>
      <c r="AP534" s="82"/>
      <c r="AQ534" s="81">
        <v>671</v>
      </c>
      <c r="AR534" s="81">
        <v>278</v>
      </c>
      <c r="AS534" s="81">
        <v>0</v>
      </c>
      <c r="AT534" s="81">
        <v>0</v>
      </c>
      <c r="AU534" s="81">
        <v>0</v>
      </c>
      <c r="AV534" s="81">
        <v>0</v>
      </c>
      <c r="AW534" s="81" t="s">
        <v>564</v>
      </c>
      <c r="AX534" s="82"/>
      <c r="AY534" s="81">
        <v>3044.9029999999998</v>
      </c>
      <c r="AZ534" s="81">
        <v>18327.36</v>
      </c>
      <c r="BA534" s="81">
        <v>0</v>
      </c>
      <c r="BB534" s="81">
        <v>0</v>
      </c>
      <c r="BC534" s="81">
        <v>0</v>
      </c>
      <c r="BD534" s="81">
        <v>0</v>
      </c>
      <c r="BE534" s="81" t="s">
        <v>564</v>
      </c>
      <c r="BF534" s="82"/>
      <c r="BG534" s="81">
        <v>18.466999999999999</v>
      </c>
      <c r="BH534" s="81">
        <v>0</v>
      </c>
      <c r="BI534" s="81">
        <v>83.23</v>
      </c>
      <c r="BJ534" s="81">
        <v>0</v>
      </c>
      <c r="BK534" s="81">
        <v>0</v>
      </c>
      <c r="BL534" s="81">
        <v>0</v>
      </c>
      <c r="BM534" s="82"/>
      <c r="BN534" s="81">
        <v>1</v>
      </c>
      <c r="BO534" s="81">
        <v>0</v>
      </c>
      <c r="BP534" s="81">
        <v>4</v>
      </c>
      <c r="BQ534" s="81">
        <v>0</v>
      </c>
      <c r="BR534" s="81">
        <v>0</v>
      </c>
      <c r="BS534" s="81">
        <v>0</v>
      </c>
      <c r="BT534"/>
      <c r="BU534" s="80">
        <v>101.697</v>
      </c>
      <c r="BV534" s="80">
        <v>0</v>
      </c>
      <c r="BW534" s="80">
        <v>0</v>
      </c>
      <c r="BX534" s="80">
        <v>0</v>
      </c>
      <c r="BY534" s="80">
        <v>0</v>
      </c>
      <c r="BZ534" s="80">
        <v>0</v>
      </c>
      <c r="CA534" s="80">
        <v>0</v>
      </c>
      <c r="CB534" s="80">
        <v>0</v>
      </c>
      <c r="CC534" s="80">
        <v>0</v>
      </c>
    </row>
    <row r="535" spans="1:81">
      <c r="A535" s="80" t="s">
        <v>2312</v>
      </c>
      <c r="B535" s="80">
        <v>235</v>
      </c>
      <c r="C535" s="80">
        <v>14</v>
      </c>
      <c r="D535" s="80">
        <v>14</v>
      </c>
      <c r="E535" s="80">
        <v>2017</v>
      </c>
      <c r="F535" s="80" t="s">
        <v>71</v>
      </c>
      <c r="G535" s="80" t="s">
        <v>2298</v>
      </c>
      <c r="H535" s="80" t="s">
        <v>2299</v>
      </c>
      <c r="I535" s="177"/>
      <c r="J535" s="81">
        <v>173.13483181903067</v>
      </c>
      <c r="K535" s="81">
        <v>1.5190141551281613</v>
      </c>
      <c r="L535" s="81">
        <v>25.945344013283496</v>
      </c>
      <c r="M535" s="81">
        <v>30.233060953928852</v>
      </c>
      <c r="N535" s="81">
        <v>52.026480728829817</v>
      </c>
      <c r="O535" s="81">
        <v>33.419161445461349</v>
      </c>
      <c r="P535" s="81">
        <v>28.480039683346948</v>
      </c>
      <c r="Q535" s="81">
        <v>2.1474410153886039</v>
      </c>
      <c r="R535" s="81">
        <v>9.9242739410643876E-2</v>
      </c>
      <c r="S535" s="81">
        <v>4.5544766471538249</v>
      </c>
      <c r="T535" s="82"/>
      <c r="U535" s="81">
        <v>12218610</v>
      </c>
      <c r="V535" s="81">
        <v>656</v>
      </c>
      <c r="W535" s="81">
        <v>431</v>
      </c>
      <c r="X535" s="81">
        <v>7737</v>
      </c>
      <c r="Y535" s="81">
        <v>13988</v>
      </c>
      <c r="Z535" s="81">
        <v>19981</v>
      </c>
      <c r="AA535" s="81">
        <v>5899</v>
      </c>
      <c r="AB535" s="81">
        <v>31441</v>
      </c>
      <c r="AC535" s="81">
        <v>17286</v>
      </c>
      <c r="AD535" s="81">
        <v>4.5544766471538249</v>
      </c>
      <c r="AE535" s="82"/>
      <c r="AF535" s="81">
        <v>117692059.0004034</v>
      </c>
      <c r="AG535" s="81">
        <v>1125133.291452497</v>
      </c>
      <c r="AH535" s="81">
        <v>5817688.1939897742</v>
      </c>
      <c r="AI535" s="81">
        <v>44953641.864344738</v>
      </c>
      <c r="AJ535" s="81">
        <v>78010926.618208155</v>
      </c>
      <c r="AK535" s="81">
        <v>0</v>
      </c>
      <c r="AL535" s="81">
        <v>0</v>
      </c>
      <c r="AM535" s="81">
        <v>4318952.142477666</v>
      </c>
      <c r="AN535" s="81">
        <v>0</v>
      </c>
      <c r="AO535" s="81">
        <v>0</v>
      </c>
      <c r="AP535" s="82"/>
      <c r="AQ535" s="81">
        <v>689</v>
      </c>
      <c r="AR535" s="81">
        <v>317</v>
      </c>
      <c r="AS535" s="81">
        <v>0</v>
      </c>
      <c r="AT535" s="81">
        <v>0</v>
      </c>
      <c r="AU535" s="81">
        <v>0</v>
      </c>
      <c r="AV535" s="81">
        <v>0</v>
      </c>
      <c r="AW535" s="81" t="s">
        <v>564</v>
      </c>
      <c r="AX535" s="82"/>
      <c r="AY535" s="81">
        <v>3151.5970000000002</v>
      </c>
      <c r="AZ535" s="81">
        <v>21200.26</v>
      </c>
      <c r="BA535" s="81">
        <v>0</v>
      </c>
      <c r="BB535" s="81">
        <v>0</v>
      </c>
      <c r="BC535" s="81">
        <v>0</v>
      </c>
      <c r="BD535" s="81">
        <v>0</v>
      </c>
      <c r="BE535" s="81" t="s">
        <v>564</v>
      </c>
      <c r="BF535" s="82"/>
      <c r="BG535" s="81">
        <v>14.236000000000001</v>
      </c>
      <c r="BH535" s="81">
        <v>0</v>
      </c>
      <c r="BI535" s="81">
        <v>69.853999999999999</v>
      </c>
      <c r="BJ535" s="81">
        <v>0</v>
      </c>
      <c r="BK535" s="81">
        <v>0</v>
      </c>
      <c r="BL535" s="81">
        <v>0</v>
      </c>
      <c r="BM535" s="82"/>
      <c r="BN535" s="81">
        <v>1</v>
      </c>
      <c r="BO535" s="81">
        <v>0</v>
      </c>
      <c r="BP535" s="81">
        <v>4</v>
      </c>
      <c r="BQ535" s="81">
        <v>0</v>
      </c>
      <c r="BR535" s="81">
        <v>0</v>
      </c>
      <c r="BS535" s="81">
        <v>0</v>
      </c>
      <c r="BT535"/>
      <c r="BU535" s="80">
        <v>84.09</v>
      </c>
      <c r="BV535" s="80">
        <v>0</v>
      </c>
      <c r="BW535" s="80">
        <v>0</v>
      </c>
      <c r="BX535" s="80">
        <v>0</v>
      </c>
      <c r="BY535" s="80">
        <v>0</v>
      </c>
      <c r="BZ535" s="80">
        <v>0</v>
      </c>
      <c r="CA535" s="80">
        <v>0</v>
      </c>
      <c r="CB535" s="80">
        <v>0</v>
      </c>
      <c r="CC535" s="80">
        <v>0</v>
      </c>
    </row>
    <row r="536" spans="1:81">
      <c r="A536" s="80" t="s">
        <v>2313</v>
      </c>
      <c r="B536" s="80">
        <v>236</v>
      </c>
      <c r="C536" s="80">
        <v>15</v>
      </c>
      <c r="D536" s="80">
        <v>14</v>
      </c>
      <c r="E536" s="80">
        <v>2018</v>
      </c>
      <c r="F536" s="80" t="s">
        <v>93</v>
      </c>
      <c r="G536" s="80" t="s">
        <v>2298</v>
      </c>
      <c r="H536" s="80" t="s">
        <v>2299</v>
      </c>
      <c r="I536" s="177"/>
      <c r="J536" s="81">
        <v>157.44349941137696</v>
      </c>
      <c r="K536" s="81">
        <v>1.4300105888014538</v>
      </c>
      <c r="L536" s="81">
        <v>24.207904341573503</v>
      </c>
      <c r="M536" s="81">
        <v>31.268388812263325</v>
      </c>
      <c r="N536" s="81">
        <v>46.396938361265597</v>
      </c>
      <c r="O536" s="81">
        <v>32.916013722129065</v>
      </c>
      <c r="P536" s="81">
        <v>28.010127086837368</v>
      </c>
      <c r="Q536" s="81">
        <v>1.9584919249085273</v>
      </c>
      <c r="R536" s="81">
        <v>8.1782696926266621E-2</v>
      </c>
      <c r="S536" s="81">
        <v>5.3985140046958966</v>
      </c>
      <c r="T536" s="82"/>
      <c r="U536" s="81">
        <v>12267979</v>
      </c>
      <c r="V536" s="81">
        <v>656</v>
      </c>
      <c r="W536" s="81">
        <v>431</v>
      </c>
      <c r="X536" s="81">
        <v>7737</v>
      </c>
      <c r="Y536" s="81">
        <v>13899</v>
      </c>
      <c r="Z536" s="81">
        <v>20057</v>
      </c>
      <c r="AA536" s="81">
        <v>5860</v>
      </c>
      <c r="AB536" s="81">
        <v>30901</v>
      </c>
      <c r="AC536" s="81">
        <v>14189</v>
      </c>
      <c r="AD536" s="81">
        <v>5.3985140046958966</v>
      </c>
      <c r="AE536" s="82"/>
      <c r="AF536" s="81">
        <v>103020167.21068411</v>
      </c>
      <c r="AG536" s="81">
        <v>1002328.628209595</v>
      </c>
      <c r="AH536" s="81">
        <v>5359387.339233987</v>
      </c>
      <c r="AI536" s="81">
        <v>47023442.913836367</v>
      </c>
      <c r="AJ536" s="81">
        <v>71725805.922835216</v>
      </c>
      <c r="AK536" s="81">
        <v>0</v>
      </c>
      <c r="AL536" s="81">
        <v>0</v>
      </c>
      <c r="AM536" s="81">
        <v>4253556.9721006621</v>
      </c>
      <c r="AN536" s="81">
        <v>0</v>
      </c>
      <c r="AO536" s="81">
        <v>0</v>
      </c>
      <c r="AP536" s="82"/>
      <c r="AQ536" s="81">
        <v>723</v>
      </c>
      <c r="AR536" s="81">
        <v>349</v>
      </c>
      <c r="AS536" s="81">
        <v>0</v>
      </c>
      <c r="AT536" s="81">
        <v>0</v>
      </c>
      <c r="AU536" s="81">
        <v>0</v>
      </c>
      <c r="AV536" s="81">
        <v>0</v>
      </c>
      <c r="AW536" s="81" t="s">
        <v>564</v>
      </c>
      <c r="AX536" s="82"/>
      <c r="AY536" s="81">
        <v>3364.7970000000009</v>
      </c>
      <c r="AZ536" s="81">
        <v>24452.06</v>
      </c>
      <c r="BA536" s="81">
        <v>0</v>
      </c>
      <c r="BB536" s="81">
        <v>0</v>
      </c>
      <c r="BC536" s="81">
        <v>0</v>
      </c>
      <c r="BD536" s="81">
        <v>0</v>
      </c>
      <c r="BE536" s="81" t="s">
        <v>564</v>
      </c>
      <c r="BF536" s="82"/>
      <c r="BG536" s="81">
        <v>17.611000000000001</v>
      </c>
      <c r="BH536" s="81">
        <v>0</v>
      </c>
      <c r="BI536" s="81">
        <v>70.484999999999999</v>
      </c>
      <c r="BJ536" s="81">
        <v>0</v>
      </c>
      <c r="BK536" s="81">
        <v>0</v>
      </c>
      <c r="BL536" s="81">
        <v>0</v>
      </c>
      <c r="BM536" s="82"/>
      <c r="BN536" s="81">
        <v>1</v>
      </c>
      <c r="BO536" s="81">
        <v>0</v>
      </c>
      <c r="BP536" s="81">
        <v>4</v>
      </c>
      <c r="BQ536" s="81">
        <v>0</v>
      </c>
      <c r="BR536" s="81">
        <v>0</v>
      </c>
      <c r="BS536" s="81">
        <v>0</v>
      </c>
      <c r="BT536"/>
      <c r="BU536" s="80">
        <v>88.096000000000004</v>
      </c>
      <c r="BV536" s="80">
        <v>0</v>
      </c>
      <c r="BW536" s="80">
        <v>0</v>
      </c>
      <c r="BX536" s="80">
        <v>0</v>
      </c>
      <c r="BY536" s="80">
        <v>0</v>
      </c>
      <c r="BZ536" s="80">
        <v>0</v>
      </c>
      <c r="CA536" s="80">
        <v>0</v>
      </c>
      <c r="CB536" s="80">
        <v>0</v>
      </c>
      <c r="CC536" s="80">
        <v>0</v>
      </c>
    </row>
    <row r="537" spans="1:81">
      <c r="A537" s="80" t="s">
        <v>2314</v>
      </c>
      <c r="B537" s="80">
        <v>237</v>
      </c>
      <c r="C537" s="80">
        <v>16</v>
      </c>
      <c r="D537" s="80">
        <v>14</v>
      </c>
      <c r="E537" s="80">
        <v>2019</v>
      </c>
      <c r="F537" s="80" t="s">
        <v>73</v>
      </c>
      <c r="G537" s="80" t="s">
        <v>2298</v>
      </c>
      <c r="H537" s="80" t="s">
        <v>2299</v>
      </c>
      <c r="I537" s="177"/>
      <c r="J537" s="81">
        <v>134.97916436673881</v>
      </c>
      <c r="K537" s="81">
        <v>1.2052515474932308</v>
      </c>
      <c r="L537" s="81">
        <v>23.800327831589385</v>
      </c>
      <c r="M537" s="81">
        <v>24.362988975743413</v>
      </c>
      <c r="N537" s="81">
        <v>34.684866727384851</v>
      </c>
      <c r="O537" s="81">
        <v>31.697808302328369</v>
      </c>
      <c r="P537" s="81">
        <v>27.56638186635448</v>
      </c>
      <c r="Q537" s="81">
        <v>1.8643459610869573</v>
      </c>
      <c r="R537" s="81">
        <v>0.12326893506234274</v>
      </c>
      <c r="S537" s="81">
        <v>5.3592863984477708</v>
      </c>
      <c r="T537" s="82"/>
      <c r="U537" s="81">
        <v>11848269</v>
      </c>
      <c r="V537" s="81">
        <v>656</v>
      </c>
      <c r="W537" s="81">
        <v>431</v>
      </c>
      <c r="X537" s="81">
        <v>7737</v>
      </c>
      <c r="Y537" s="81">
        <v>13823</v>
      </c>
      <c r="Z537" s="81">
        <v>19845</v>
      </c>
      <c r="AA537" s="81">
        <v>5724</v>
      </c>
      <c r="AB537" s="81">
        <v>30212</v>
      </c>
      <c r="AC537" s="81">
        <v>21737</v>
      </c>
      <c r="AD537" s="81">
        <v>5.3592863984477708</v>
      </c>
      <c r="AE537" s="82"/>
      <c r="AF537" s="81">
        <v>102410520.3006954</v>
      </c>
      <c r="AG537" s="81">
        <v>968681.66556587</v>
      </c>
      <c r="AH537" s="81">
        <v>5941225.0626799101</v>
      </c>
      <c r="AI537" s="81">
        <v>44562840.765123934</v>
      </c>
      <c r="AJ537" s="81">
        <v>66141599.084144816</v>
      </c>
      <c r="AK537" s="81">
        <v>0</v>
      </c>
      <c r="AL537" s="81">
        <v>0</v>
      </c>
      <c r="AM537" s="81">
        <v>4114646.9641857683</v>
      </c>
      <c r="AN537" s="81">
        <v>0</v>
      </c>
      <c r="AO537" s="81">
        <v>0</v>
      </c>
      <c r="AP537" s="82"/>
      <c r="AQ537" s="81">
        <v>767</v>
      </c>
      <c r="AR537" s="81">
        <v>389</v>
      </c>
      <c r="AS537" s="81">
        <v>0</v>
      </c>
      <c r="AT537" s="81">
        <v>0</v>
      </c>
      <c r="AU537" s="81">
        <v>0</v>
      </c>
      <c r="AV537" s="81">
        <v>0</v>
      </c>
      <c r="AW537" s="81" t="s">
        <v>564</v>
      </c>
      <c r="AX537" s="82"/>
      <c r="AY537" s="81">
        <v>3598.8520000000012</v>
      </c>
      <c r="AZ537" s="81">
        <v>28269.260000000009</v>
      </c>
      <c r="BA537" s="81">
        <v>0</v>
      </c>
      <c r="BB537" s="81">
        <v>0</v>
      </c>
      <c r="BC537" s="81">
        <v>0</v>
      </c>
      <c r="BD537" s="81">
        <v>0</v>
      </c>
      <c r="BE537" s="81" t="s">
        <v>564</v>
      </c>
      <c r="BF537" s="82"/>
      <c r="BG537" s="81">
        <v>13.026</v>
      </c>
      <c r="BH537" s="81">
        <v>0</v>
      </c>
      <c r="BI537" s="81">
        <v>63.055</v>
      </c>
      <c r="BJ537" s="81">
        <v>0</v>
      </c>
      <c r="BK537" s="81">
        <v>0</v>
      </c>
      <c r="BL537" s="81">
        <v>0</v>
      </c>
      <c r="BM537" s="82"/>
      <c r="BN537" s="81">
        <v>1</v>
      </c>
      <c r="BO537" s="81">
        <v>0</v>
      </c>
      <c r="BP537" s="81">
        <v>4</v>
      </c>
      <c r="BQ537" s="81">
        <v>0</v>
      </c>
      <c r="BR537" s="81">
        <v>0</v>
      </c>
      <c r="BS537" s="81">
        <v>0</v>
      </c>
      <c r="BT537"/>
      <c r="BU537" s="80">
        <v>76.081000000000003</v>
      </c>
      <c r="BV537" s="80">
        <v>0</v>
      </c>
      <c r="BW537" s="80">
        <v>0</v>
      </c>
      <c r="BX537" s="80">
        <v>0</v>
      </c>
      <c r="BY537" s="80">
        <v>0</v>
      </c>
      <c r="BZ537" s="80">
        <v>0</v>
      </c>
      <c r="CA537" s="80">
        <v>0</v>
      </c>
      <c r="CB537" s="80">
        <v>0</v>
      </c>
      <c r="CC537" s="80">
        <v>0</v>
      </c>
    </row>
    <row r="538" spans="1:81">
      <c r="A538" s="80" t="s">
        <v>2315</v>
      </c>
      <c r="B538" s="80">
        <v>238</v>
      </c>
      <c r="C538" s="80">
        <v>17</v>
      </c>
      <c r="D538" s="80">
        <v>14</v>
      </c>
      <c r="E538" s="80">
        <v>2020</v>
      </c>
      <c r="F538" s="80" t="s">
        <v>218</v>
      </c>
      <c r="G538" s="80" t="s">
        <v>2298</v>
      </c>
      <c r="H538" s="80" t="s">
        <v>2299</v>
      </c>
      <c r="I538" s="177"/>
      <c r="J538" s="81">
        <v>161.95255059901521</v>
      </c>
      <c r="K538" s="81">
        <v>1.3614363217945986</v>
      </c>
      <c r="L538" s="81">
        <v>26.460799411313246</v>
      </c>
      <c r="M538" s="81">
        <v>28.800806419856634</v>
      </c>
      <c r="N538" s="81">
        <v>49.019133056135438</v>
      </c>
      <c r="O538" s="81">
        <v>27.563249712532301</v>
      </c>
      <c r="P538" s="81">
        <v>25.451908968512932</v>
      </c>
      <c r="Q538" s="81">
        <v>1.7469608319345238</v>
      </c>
      <c r="R538" s="81">
        <v>6.5029518469295514E-2</v>
      </c>
      <c r="S538" s="81">
        <v>4.6050663037306689</v>
      </c>
      <c r="T538" s="82"/>
      <c r="U538" s="81">
        <v>12976407</v>
      </c>
      <c r="V538" s="81">
        <v>606</v>
      </c>
      <c r="W538" s="81">
        <v>477</v>
      </c>
      <c r="X538" s="81">
        <v>7100</v>
      </c>
      <c r="Y538" s="81">
        <v>13790</v>
      </c>
      <c r="Z538" s="81">
        <v>19696</v>
      </c>
      <c r="AA538" s="81">
        <v>5742</v>
      </c>
      <c r="AB538" s="81">
        <v>29628</v>
      </c>
      <c r="AC538" s="81">
        <v>11527</v>
      </c>
      <c r="AD538" s="81">
        <v>4.6050663037306689</v>
      </c>
      <c r="AE538" s="82"/>
      <c r="AF538" s="81">
        <v>114007013.186664</v>
      </c>
      <c r="AG538" s="81">
        <v>909774.53348188032</v>
      </c>
      <c r="AH538" s="81">
        <v>7017355.251025443</v>
      </c>
      <c r="AI538" s="81">
        <v>40618852.478499033</v>
      </c>
      <c r="AJ538" s="81">
        <v>71161563.832725435</v>
      </c>
      <c r="AK538" s="81"/>
      <c r="AL538" s="81"/>
      <c r="AM538" s="81">
        <v>3866783.173945596</v>
      </c>
      <c r="AN538" s="81"/>
      <c r="AO538" s="81"/>
      <c r="AP538" s="82"/>
      <c r="AQ538" s="81">
        <v>795</v>
      </c>
      <c r="AR538" s="81">
        <v>441</v>
      </c>
      <c r="AS538" s="81">
        <v>0</v>
      </c>
      <c r="AT538" s="81">
        <v>0</v>
      </c>
      <c r="AU538" s="81">
        <v>0</v>
      </c>
      <c r="AV538" s="81">
        <v>0</v>
      </c>
      <c r="AW538" s="81">
        <v>0</v>
      </c>
      <c r="AX538" s="82"/>
      <c r="AY538" s="81">
        <v>3771.0910000000022</v>
      </c>
      <c r="AZ538" s="81">
        <v>33757.46</v>
      </c>
      <c r="BA538" s="81">
        <v>0</v>
      </c>
      <c r="BB538" s="81">
        <v>0</v>
      </c>
      <c r="BC538" s="81">
        <v>0</v>
      </c>
      <c r="BD538" s="81">
        <v>0</v>
      </c>
      <c r="BE538" s="81">
        <v>0</v>
      </c>
      <c r="BF538" s="82"/>
      <c r="BG538" s="81">
        <v>10.334</v>
      </c>
      <c r="BH538" s="81">
        <v>0</v>
      </c>
      <c r="BI538" s="81">
        <v>44.091999999999999</v>
      </c>
      <c r="BJ538" s="81">
        <v>0</v>
      </c>
      <c r="BK538" s="81">
        <v>0</v>
      </c>
      <c r="BL538" s="81">
        <v>0</v>
      </c>
      <c r="BM538" s="82"/>
      <c r="BN538" s="81">
        <v>1</v>
      </c>
      <c r="BO538" s="81">
        <v>0</v>
      </c>
      <c r="BP538" s="81">
        <v>4</v>
      </c>
      <c r="BQ538" s="81">
        <v>0</v>
      </c>
      <c r="BR538" s="81">
        <v>0</v>
      </c>
      <c r="BS538" s="81">
        <v>0</v>
      </c>
      <c r="BT538"/>
      <c r="BU538" s="80">
        <v>54.426000000000002</v>
      </c>
      <c r="BV538" s="80">
        <v>0</v>
      </c>
      <c r="BW538" s="80">
        <v>0</v>
      </c>
      <c r="BX538" s="80">
        <v>0</v>
      </c>
      <c r="BY538" s="80">
        <v>0</v>
      </c>
      <c r="BZ538" s="80">
        <v>0</v>
      </c>
      <c r="CA538" s="80">
        <v>0</v>
      </c>
      <c r="CB538" s="80">
        <v>0</v>
      </c>
      <c r="CC538" s="80">
        <v>0</v>
      </c>
    </row>
    <row r="539" spans="1:81">
      <c r="A539" s="80" t="s">
        <v>2316</v>
      </c>
      <c r="B539" s="80">
        <v>238</v>
      </c>
      <c r="C539" s="80">
        <v>18</v>
      </c>
      <c r="D539" s="80">
        <v>14</v>
      </c>
      <c r="E539" s="80">
        <v>2021</v>
      </c>
      <c r="F539" s="80" t="s">
        <v>75</v>
      </c>
      <c r="G539" s="174" t="s">
        <v>2298</v>
      </c>
      <c r="H539" s="80" t="s">
        <v>2299</v>
      </c>
      <c r="I539" s="177"/>
      <c r="J539" s="81">
        <v>146.74931750823632</v>
      </c>
      <c r="K539" s="81">
        <v>1.3527645174959777</v>
      </c>
      <c r="L539" s="81">
        <v>21.059381250520524</v>
      </c>
      <c r="M539" s="81">
        <v>28.621370521869562</v>
      </c>
      <c r="N539" s="81">
        <v>44.227049923309629</v>
      </c>
      <c r="O539" s="81">
        <v>26.364966003443069</v>
      </c>
      <c r="P539" s="81">
        <v>25.858165686119921</v>
      </c>
      <c r="Q539" s="81">
        <v>1.7326603493657988</v>
      </c>
      <c r="R539" s="81">
        <v>8.4936985275408924E-2</v>
      </c>
      <c r="S539" s="81">
        <v>4.7335003812654772</v>
      </c>
      <c r="T539" s="82"/>
      <c r="U539" s="81">
        <v>14715664</v>
      </c>
      <c r="V539" s="81">
        <v>606</v>
      </c>
      <c r="W539" s="81">
        <v>477</v>
      </c>
      <c r="X539" s="81">
        <v>7100</v>
      </c>
      <c r="Y539" s="81">
        <v>13676</v>
      </c>
      <c r="Z539" s="81">
        <v>19399</v>
      </c>
      <c r="AA539" s="81">
        <v>5689</v>
      </c>
      <c r="AB539" s="81">
        <v>29037</v>
      </c>
      <c r="AC539" s="81">
        <v>14593</v>
      </c>
      <c r="AD539" s="81">
        <v>4.7335003812654772</v>
      </c>
      <c r="AE539" s="82"/>
      <c r="AF539" s="81">
        <v>112617761.88991237</v>
      </c>
      <c r="AG539" s="81">
        <v>943232.85001367878</v>
      </c>
      <c r="AH539" s="81">
        <v>5737062.8910934413</v>
      </c>
      <c r="AI539" s="81">
        <v>44398219.388773687</v>
      </c>
      <c r="AJ539" s="81">
        <v>68214627.700226277</v>
      </c>
      <c r="AK539" s="81">
        <v>0</v>
      </c>
      <c r="AL539" s="81">
        <v>0</v>
      </c>
      <c r="AM539" s="81">
        <v>3811509.5102751735</v>
      </c>
      <c r="AN539" s="81">
        <v>0</v>
      </c>
      <c r="AO539" s="81">
        <v>0</v>
      </c>
      <c r="AP539" s="82"/>
      <c r="AQ539" s="81">
        <v>821</v>
      </c>
      <c r="AR539" s="81">
        <v>463</v>
      </c>
      <c r="AS539" s="81">
        <v>0</v>
      </c>
      <c r="AT539" s="81">
        <v>0</v>
      </c>
      <c r="AU539" s="81">
        <v>0</v>
      </c>
      <c r="AV539" s="81">
        <v>0</v>
      </c>
      <c r="AW539" s="81"/>
      <c r="AX539" s="82"/>
      <c r="AY539" s="81">
        <v>3912.0780000000018</v>
      </c>
      <c r="AZ539" s="81">
        <v>35148.259999999987</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2317</v>
      </c>
      <c r="B540" s="80">
        <v>238</v>
      </c>
      <c r="C540" s="80">
        <v>19</v>
      </c>
      <c r="D540" s="80">
        <v>14</v>
      </c>
      <c r="E540" s="80">
        <v>2022</v>
      </c>
      <c r="F540" s="80" t="s">
        <v>568</v>
      </c>
      <c r="G540" s="174" t="s">
        <v>2298</v>
      </c>
      <c r="H540" s="80" t="s">
        <v>2299</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847</v>
      </c>
      <c r="AR540" s="81">
        <v>469</v>
      </c>
      <c r="AS540" s="81">
        <v>0</v>
      </c>
      <c r="AT540" s="81">
        <v>0</v>
      </c>
      <c r="AU540" s="81">
        <v>0</v>
      </c>
      <c r="AV540" s="81">
        <v>0</v>
      </c>
      <c r="AW540" s="81"/>
      <c r="AX540" s="82"/>
      <c r="AY540" s="81">
        <v>4064.0470000000028</v>
      </c>
      <c r="AZ540" s="81">
        <v>37194.05999999999</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2318</v>
      </c>
      <c r="B541" s="80">
        <v>154</v>
      </c>
      <c r="C541" s="80">
        <v>1</v>
      </c>
      <c r="D541" s="80">
        <v>10</v>
      </c>
      <c r="E541" s="80">
        <v>1990</v>
      </c>
      <c r="F541" s="80" t="s">
        <v>562</v>
      </c>
      <c r="G541" s="80" t="s">
        <v>2319</v>
      </c>
      <c r="H541" s="80" t="s">
        <v>2320</v>
      </c>
      <c r="I541" s="177"/>
      <c r="J541" s="81">
        <v>42.0912212935051</v>
      </c>
      <c r="K541" s="81">
        <v>11.562786509041468</v>
      </c>
      <c r="L541" s="81">
        <v>23.059652304366381</v>
      </c>
      <c r="M541" s="81">
        <v>26.342272653868434</v>
      </c>
      <c r="N541" s="81">
        <v>52.167584566385209</v>
      </c>
      <c r="O541" s="81">
        <v>25.669097574027422</v>
      </c>
      <c r="P541" s="81">
        <v>48.000278059909263</v>
      </c>
      <c r="Q541" s="81">
        <v>2.6118147668827012</v>
      </c>
      <c r="R541" s="81">
        <v>0</v>
      </c>
      <c r="S541" s="81">
        <v>2.8140089809023054</v>
      </c>
      <c r="T541" s="82"/>
      <c r="U541" s="81">
        <v>3153232</v>
      </c>
      <c r="V541" s="81">
        <v>2811</v>
      </c>
      <c r="W541" s="81">
        <v>426</v>
      </c>
      <c r="X541" s="81">
        <v>10467</v>
      </c>
      <c r="Y541" s="81">
        <v>12076</v>
      </c>
      <c r="Z541" s="81">
        <v>10558</v>
      </c>
      <c r="AA541" s="81">
        <v>11655</v>
      </c>
      <c r="AB541" s="81">
        <v>42407</v>
      </c>
      <c r="AC541" s="81">
        <v>0</v>
      </c>
      <c r="AD541" s="81">
        <v>2.8140089809023054</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2321</v>
      </c>
      <c r="B542" s="80">
        <v>155</v>
      </c>
      <c r="C542" s="80">
        <v>2</v>
      </c>
      <c r="D542" s="80">
        <v>10</v>
      </c>
      <c r="E542" s="80">
        <v>2005</v>
      </c>
      <c r="F542" s="80" t="s">
        <v>565</v>
      </c>
      <c r="G542" s="80" t="s">
        <v>2319</v>
      </c>
      <c r="H542" s="80" t="s">
        <v>2320</v>
      </c>
      <c r="I542" s="177"/>
      <c r="J542" s="81">
        <v>38.508250173446221</v>
      </c>
      <c r="K542" s="81">
        <v>9.0666733026545607</v>
      </c>
      <c r="L542" s="81">
        <v>11.834942290941054</v>
      </c>
      <c r="M542" s="81">
        <v>54.836814797217471</v>
      </c>
      <c r="N542" s="81">
        <v>77.242559565944475</v>
      </c>
      <c r="O542" s="81">
        <v>37.721177442427852</v>
      </c>
      <c r="P542" s="81">
        <v>48.682491421279288</v>
      </c>
      <c r="Q542" s="81">
        <v>2.221323728298993</v>
      </c>
      <c r="R542" s="81">
        <v>0</v>
      </c>
      <c r="S542" s="81">
        <v>4.5613467992271968</v>
      </c>
      <c r="T542" s="82"/>
      <c r="U542" s="81">
        <v>2193705</v>
      </c>
      <c r="V542" s="81">
        <v>2268</v>
      </c>
      <c r="W542" s="81">
        <v>125</v>
      </c>
      <c r="X542" s="81">
        <v>8973</v>
      </c>
      <c r="Y542" s="81">
        <v>13365</v>
      </c>
      <c r="Z542" s="81">
        <v>17954</v>
      </c>
      <c r="AA542" s="81">
        <v>9681</v>
      </c>
      <c r="AB542" s="81">
        <v>37704</v>
      </c>
      <c r="AC542" s="81">
        <v>0</v>
      </c>
      <c r="AD542" s="81">
        <v>4.5613467992271968</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2322</v>
      </c>
      <c r="B543" s="80">
        <v>156</v>
      </c>
      <c r="C543" s="80">
        <v>3</v>
      </c>
      <c r="D543" s="80">
        <v>10</v>
      </c>
      <c r="E543" s="80">
        <v>2006</v>
      </c>
      <c r="F543" s="80" t="s">
        <v>566</v>
      </c>
      <c r="G543" s="80" t="s">
        <v>2319</v>
      </c>
      <c r="H543" s="80" t="s">
        <v>2320</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2323</v>
      </c>
      <c r="B544" s="80">
        <v>157</v>
      </c>
      <c r="C544" s="80">
        <v>4</v>
      </c>
      <c r="D544" s="80">
        <v>10</v>
      </c>
      <c r="E544" s="80">
        <v>2007</v>
      </c>
      <c r="F544" s="80" t="s">
        <v>567</v>
      </c>
      <c r="G544" s="80" t="s">
        <v>2319</v>
      </c>
      <c r="H544" s="80" t="s">
        <v>2320</v>
      </c>
      <c r="I544" s="177"/>
      <c r="J544" s="81">
        <v>30.487564166581706</v>
      </c>
      <c r="K544" s="81">
        <v>5.8267950528063182</v>
      </c>
      <c r="L544" s="81">
        <v>10.802685857236964</v>
      </c>
      <c r="M544" s="81">
        <v>50.96698553808352</v>
      </c>
      <c r="N544" s="81">
        <v>77.828789748898672</v>
      </c>
      <c r="O544" s="81">
        <v>35.968701798313731</v>
      </c>
      <c r="P544" s="81">
        <v>47.470037110964839</v>
      </c>
      <c r="Q544" s="81">
        <v>2.2712109467397639</v>
      </c>
      <c r="R544" s="81">
        <v>0</v>
      </c>
      <c r="S544" s="81">
        <v>4.0168464486736575</v>
      </c>
      <c r="T544" s="82"/>
      <c r="U544" s="81">
        <v>2411151</v>
      </c>
      <c r="V544" s="81">
        <v>1946</v>
      </c>
      <c r="W544" s="81">
        <v>125</v>
      </c>
      <c r="X544" s="81">
        <v>10662</v>
      </c>
      <c r="Y544" s="81">
        <v>13368</v>
      </c>
      <c r="Z544" s="81">
        <v>17797</v>
      </c>
      <c r="AA544" s="81">
        <v>9296</v>
      </c>
      <c r="AB544" s="81">
        <v>36512</v>
      </c>
      <c r="AC544" s="81">
        <v>0</v>
      </c>
      <c r="AD544" s="81">
        <v>4.0168464486736575</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2324</v>
      </c>
      <c r="B545" s="80">
        <v>158</v>
      </c>
      <c r="C545" s="80">
        <v>5</v>
      </c>
      <c r="D545" s="80">
        <v>10</v>
      </c>
      <c r="E545" s="80">
        <v>2008</v>
      </c>
      <c r="F545" s="80" t="s">
        <v>84</v>
      </c>
      <c r="G545" s="80" t="s">
        <v>2319</v>
      </c>
      <c r="H545" s="80" t="s">
        <v>2320</v>
      </c>
      <c r="I545" s="177"/>
      <c r="J545" s="81">
        <v>27.843178695828634</v>
      </c>
      <c r="K545" s="81">
        <v>4.4077991340962006</v>
      </c>
      <c r="L545" s="81">
        <v>9.7338938288708121</v>
      </c>
      <c r="M545" s="81">
        <v>53.277807699701455</v>
      </c>
      <c r="N545" s="81">
        <v>63.652178700502418</v>
      </c>
      <c r="O545" s="81">
        <v>34.626061312500454</v>
      </c>
      <c r="P545" s="81">
        <v>46.569224798955361</v>
      </c>
      <c r="Q545" s="81">
        <v>2.2004056089213853</v>
      </c>
      <c r="R545" s="81">
        <v>0</v>
      </c>
      <c r="S545" s="81">
        <v>4.0540260370966248</v>
      </c>
      <c r="T545" s="82"/>
      <c r="U545" s="81">
        <v>2271372</v>
      </c>
      <c r="V545" s="81">
        <v>1946</v>
      </c>
      <c r="W545" s="81">
        <v>125</v>
      </c>
      <c r="X545" s="81">
        <v>10662</v>
      </c>
      <c r="Y545" s="81">
        <v>13328</v>
      </c>
      <c r="Z545" s="81">
        <v>17734</v>
      </c>
      <c r="AA545" s="81">
        <v>9130</v>
      </c>
      <c r="AB545" s="81">
        <v>35955</v>
      </c>
      <c r="AC545" s="81">
        <v>0</v>
      </c>
      <c r="AD545" s="81">
        <v>4.0540260370966248</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2325</v>
      </c>
      <c r="B546" s="80">
        <v>159</v>
      </c>
      <c r="C546" s="80">
        <v>6</v>
      </c>
      <c r="D546" s="80">
        <v>10</v>
      </c>
      <c r="E546" s="80">
        <v>2009</v>
      </c>
      <c r="F546" s="80" t="s">
        <v>85</v>
      </c>
      <c r="G546" s="80" t="s">
        <v>2319</v>
      </c>
      <c r="H546" s="80" t="s">
        <v>2320</v>
      </c>
      <c r="I546" s="177"/>
      <c r="J546" s="81">
        <v>32.829591660825962</v>
      </c>
      <c r="K546" s="81">
        <v>4.3659113363286997</v>
      </c>
      <c r="L546" s="81">
        <v>22.334321842015253</v>
      </c>
      <c r="M546" s="81">
        <v>55.108533599783215</v>
      </c>
      <c r="N546" s="81">
        <v>63.340983875874265</v>
      </c>
      <c r="O546" s="81">
        <v>35.110074121588219</v>
      </c>
      <c r="P546" s="81">
        <v>44.144739364397168</v>
      </c>
      <c r="Q546" s="81">
        <v>2.0765242147511951</v>
      </c>
      <c r="R546" s="81">
        <v>0</v>
      </c>
      <c r="S546" s="81">
        <v>4.1726141768798559</v>
      </c>
      <c r="T546" s="82"/>
      <c r="U546" s="81">
        <v>1970569</v>
      </c>
      <c r="V546" s="81">
        <v>1675</v>
      </c>
      <c r="W546" s="81">
        <v>476</v>
      </c>
      <c r="X546" s="81">
        <v>10570</v>
      </c>
      <c r="Y546" s="81">
        <v>13385</v>
      </c>
      <c r="Z546" s="81">
        <v>17749</v>
      </c>
      <c r="AA546" s="81">
        <v>8885</v>
      </c>
      <c r="AB546" s="81">
        <v>35619</v>
      </c>
      <c r="AC546" s="81">
        <v>0</v>
      </c>
      <c r="AD546" s="81">
        <v>4.1726141768798559</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9.42</v>
      </c>
      <c r="BL546" s="81">
        <v>0</v>
      </c>
      <c r="BM546" s="82"/>
      <c r="BN546" s="81">
        <v>0</v>
      </c>
      <c r="BO546" s="81">
        <v>0</v>
      </c>
      <c r="BP546" s="81">
        <v>0</v>
      </c>
      <c r="BQ546" s="81">
        <v>0</v>
      </c>
      <c r="BR546" s="81">
        <v>2</v>
      </c>
      <c r="BS546" s="81">
        <v>0</v>
      </c>
      <c r="BT546"/>
      <c r="BU546" s="80"/>
      <c r="BV546" s="80"/>
      <c r="BW546" s="80"/>
      <c r="BX546" s="80"/>
      <c r="BY546" s="80"/>
      <c r="BZ546" s="80"/>
      <c r="CA546" s="80"/>
      <c r="CB546" s="80"/>
      <c r="CC546" s="80"/>
    </row>
    <row r="547" spans="1:81">
      <c r="A547" s="80" t="s">
        <v>2326</v>
      </c>
      <c r="B547" s="80">
        <v>160</v>
      </c>
      <c r="C547" s="80">
        <v>7</v>
      </c>
      <c r="D547" s="80">
        <v>10</v>
      </c>
      <c r="E547" s="80">
        <v>2010</v>
      </c>
      <c r="F547" s="80" t="s">
        <v>86</v>
      </c>
      <c r="G547" s="80" t="s">
        <v>2319</v>
      </c>
      <c r="H547" s="80" t="s">
        <v>2320</v>
      </c>
      <c r="I547" s="177"/>
      <c r="J547" s="81">
        <v>30.066763256201408</v>
      </c>
      <c r="K547" s="81">
        <v>4.3276680045529021</v>
      </c>
      <c r="L547" s="81">
        <v>21.515721113224849</v>
      </c>
      <c r="M547" s="81">
        <v>51.759460847216225</v>
      </c>
      <c r="N547" s="81">
        <v>74.006793765110714</v>
      </c>
      <c r="O547" s="81">
        <v>34.981152164471332</v>
      </c>
      <c r="P547" s="81">
        <v>44.480502346021545</v>
      </c>
      <c r="Q547" s="81">
        <v>2.135711226496396</v>
      </c>
      <c r="R547" s="81">
        <v>0</v>
      </c>
      <c r="S547" s="81">
        <v>3.6785667672356919</v>
      </c>
      <c r="T547" s="82"/>
      <c r="U547" s="81">
        <v>2111012</v>
      </c>
      <c r="V547" s="81">
        <v>1675</v>
      </c>
      <c r="W547" s="81">
        <v>476</v>
      </c>
      <c r="X547" s="81">
        <v>10570</v>
      </c>
      <c r="Y547" s="81">
        <v>13368</v>
      </c>
      <c r="Z547" s="81">
        <v>17766</v>
      </c>
      <c r="AA547" s="81">
        <v>8729</v>
      </c>
      <c r="AB547" s="81">
        <v>35103</v>
      </c>
      <c r="AC547" s="81">
        <v>0</v>
      </c>
      <c r="AD547" s="81">
        <v>3.6785667672356919</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8.83</v>
      </c>
      <c r="BL547" s="81">
        <v>0</v>
      </c>
      <c r="BM547" s="82"/>
      <c r="BN547" s="81">
        <v>0</v>
      </c>
      <c r="BO547" s="81">
        <v>0</v>
      </c>
      <c r="BP547" s="81">
        <v>0</v>
      </c>
      <c r="BQ547" s="81">
        <v>0</v>
      </c>
      <c r="BR547" s="81">
        <v>2</v>
      </c>
      <c r="BS547" s="81">
        <v>0</v>
      </c>
      <c r="BT547"/>
      <c r="BU547" s="80">
        <v>2.76</v>
      </c>
      <c r="BV547" s="80">
        <v>6.07</v>
      </c>
      <c r="BW547" s="80">
        <v>0</v>
      </c>
      <c r="BX547" s="80">
        <v>0</v>
      </c>
      <c r="BY547" s="80">
        <v>0</v>
      </c>
      <c r="BZ547" s="80">
        <v>0</v>
      </c>
      <c r="CA547" s="80">
        <v>0</v>
      </c>
      <c r="CB547" s="80">
        <v>0</v>
      </c>
      <c r="CC547" s="80">
        <v>0</v>
      </c>
    </row>
    <row r="548" spans="1:81">
      <c r="A548" s="80" t="s">
        <v>2327</v>
      </c>
      <c r="B548" s="80">
        <v>161</v>
      </c>
      <c r="C548" s="80">
        <v>8</v>
      </c>
      <c r="D548" s="80">
        <v>10</v>
      </c>
      <c r="E548" s="80">
        <v>2011</v>
      </c>
      <c r="F548" s="80" t="s">
        <v>87</v>
      </c>
      <c r="G548" s="80" t="s">
        <v>2319</v>
      </c>
      <c r="H548" s="80" t="s">
        <v>2320</v>
      </c>
      <c r="I548" s="177"/>
      <c r="J548" s="81">
        <v>40.657319272109795</v>
      </c>
      <c r="K548" s="81">
        <v>5.8787068905088278</v>
      </c>
      <c r="L548" s="81">
        <v>18.364075292731794</v>
      </c>
      <c r="M548" s="81">
        <v>59.771375899289993</v>
      </c>
      <c r="N548" s="81">
        <v>68.845944646229412</v>
      </c>
      <c r="O548" s="81">
        <v>34.376098871563038</v>
      </c>
      <c r="P548" s="81">
        <v>42.828899519493184</v>
      </c>
      <c r="Q548" s="81">
        <v>2.4261345545224562</v>
      </c>
      <c r="R548" s="81">
        <v>0</v>
      </c>
      <c r="S548" s="81">
        <v>3.5393792872555054</v>
      </c>
      <c r="T548" s="82"/>
      <c r="U548" s="81">
        <v>2203470</v>
      </c>
      <c r="V548" s="81">
        <v>1675</v>
      </c>
      <c r="W548" s="81">
        <v>476</v>
      </c>
      <c r="X548" s="81">
        <v>10570</v>
      </c>
      <c r="Y548" s="81">
        <v>13335</v>
      </c>
      <c r="Z548" s="81">
        <v>17838</v>
      </c>
      <c r="AA548" s="81">
        <v>8655</v>
      </c>
      <c r="AB548" s="81">
        <v>34571</v>
      </c>
      <c r="AC548" s="81">
        <v>0</v>
      </c>
      <c r="AD548" s="81">
        <v>3.5393792872555054</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5.6639999999999997</v>
      </c>
      <c r="BL548" s="81">
        <v>0</v>
      </c>
      <c r="BM548" s="82"/>
      <c r="BN548" s="81">
        <v>0</v>
      </c>
      <c r="BO548" s="81">
        <v>0</v>
      </c>
      <c r="BP548" s="81">
        <v>0</v>
      </c>
      <c r="BQ548" s="81">
        <v>0</v>
      </c>
      <c r="BR548" s="81">
        <v>2</v>
      </c>
      <c r="BS548" s="81">
        <v>0</v>
      </c>
      <c r="BT548"/>
      <c r="BU548" s="80">
        <v>5.6639999999999997</v>
      </c>
      <c r="BV548" s="80">
        <v>0</v>
      </c>
      <c r="BW548" s="80">
        <v>0</v>
      </c>
      <c r="BX548" s="80">
        <v>0</v>
      </c>
      <c r="BY548" s="80">
        <v>0</v>
      </c>
      <c r="BZ548" s="80">
        <v>0</v>
      </c>
      <c r="CA548" s="80">
        <v>0</v>
      </c>
      <c r="CB548" s="80">
        <v>0</v>
      </c>
      <c r="CC548" s="80">
        <v>0</v>
      </c>
    </row>
    <row r="549" spans="1:81">
      <c r="A549" s="80" t="s">
        <v>2328</v>
      </c>
      <c r="B549" s="80">
        <v>162</v>
      </c>
      <c r="C549" s="80">
        <v>9</v>
      </c>
      <c r="D549" s="80">
        <v>10</v>
      </c>
      <c r="E549" s="80">
        <v>2012</v>
      </c>
      <c r="F549" s="80" t="s">
        <v>88</v>
      </c>
      <c r="G549" s="80" t="s">
        <v>2319</v>
      </c>
      <c r="H549" s="80" t="s">
        <v>2320</v>
      </c>
      <c r="I549" s="177"/>
      <c r="J549" s="81">
        <v>35.454092493127021</v>
      </c>
      <c r="K549" s="81">
        <v>5.4652332764432208</v>
      </c>
      <c r="L549" s="81">
        <v>18.133607536129791</v>
      </c>
      <c r="M549" s="81">
        <v>59.47017202463141</v>
      </c>
      <c r="N549" s="81">
        <v>73.676723633013395</v>
      </c>
      <c r="O549" s="81">
        <v>34.298694955841455</v>
      </c>
      <c r="P549" s="81">
        <v>42.430596896858567</v>
      </c>
      <c r="Q549" s="81">
        <v>2.6058958615567236</v>
      </c>
      <c r="R549" s="81">
        <v>0</v>
      </c>
      <c r="S549" s="81">
        <v>3.749556183599307</v>
      </c>
      <c r="T549" s="82"/>
      <c r="U549" s="81">
        <v>2231656</v>
      </c>
      <c r="V549" s="81">
        <v>1675</v>
      </c>
      <c r="W549" s="81">
        <v>476</v>
      </c>
      <c r="X549" s="81">
        <v>10570</v>
      </c>
      <c r="Y549" s="81">
        <v>13356</v>
      </c>
      <c r="Z549" s="81">
        <v>17939</v>
      </c>
      <c r="AA549" s="81">
        <v>8526</v>
      </c>
      <c r="AB549" s="81">
        <v>34177</v>
      </c>
      <c r="AC549" s="81">
        <v>0</v>
      </c>
      <c r="AD549" s="81">
        <v>3.749556183599307</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13.355</v>
      </c>
      <c r="BL549" s="81">
        <v>0</v>
      </c>
      <c r="BM549" s="82"/>
      <c r="BN549" s="81">
        <v>0</v>
      </c>
      <c r="BO549" s="81">
        <v>0</v>
      </c>
      <c r="BP549" s="81">
        <v>0</v>
      </c>
      <c r="BQ549" s="81">
        <v>0</v>
      </c>
      <c r="BR549" s="81">
        <v>3</v>
      </c>
      <c r="BS549" s="81">
        <v>0</v>
      </c>
      <c r="BT549"/>
      <c r="BU549" s="80">
        <v>6.7050000000000001</v>
      </c>
      <c r="BV549" s="80">
        <v>6.65</v>
      </c>
      <c r="BW549" s="80">
        <v>0</v>
      </c>
      <c r="BX549" s="80">
        <v>0</v>
      </c>
      <c r="BY549" s="80">
        <v>0</v>
      </c>
      <c r="BZ549" s="80">
        <v>0</v>
      </c>
      <c r="CA549" s="80">
        <v>0</v>
      </c>
      <c r="CB549" s="80">
        <v>0</v>
      </c>
      <c r="CC549" s="80">
        <v>0</v>
      </c>
    </row>
    <row r="550" spans="1:81">
      <c r="A550" s="80" t="s">
        <v>2329</v>
      </c>
      <c r="B550" s="80">
        <v>163</v>
      </c>
      <c r="C550" s="80">
        <v>10</v>
      </c>
      <c r="D550" s="80">
        <v>10</v>
      </c>
      <c r="E550" s="80">
        <v>2013</v>
      </c>
      <c r="F550" s="80" t="s">
        <v>89</v>
      </c>
      <c r="G550" s="80" t="s">
        <v>2319</v>
      </c>
      <c r="H550" s="80" t="s">
        <v>2320</v>
      </c>
      <c r="I550" s="177"/>
      <c r="J550" s="81">
        <v>39.362217542665704</v>
      </c>
      <c r="K550" s="81">
        <v>4.9594977042505288</v>
      </c>
      <c r="L550" s="81">
        <v>14.361102758027204</v>
      </c>
      <c r="M550" s="81">
        <v>58.680090063497374</v>
      </c>
      <c r="N550" s="81">
        <v>83.877816742588976</v>
      </c>
      <c r="O550" s="81">
        <v>33.239086541801072</v>
      </c>
      <c r="P550" s="81">
        <v>42.135892726437135</v>
      </c>
      <c r="Q550" s="81">
        <v>2.620828585572593</v>
      </c>
      <c r="R550" s="81">
        <v>0</v>
      </c>
      <c r="S550" s="81">
        <v>4.5496092299108417</v>
      </c>
      <c r="T550" s="82"/>
      <c r="U550" s="81">
        <v>2357881</v>
      </c>
      <c r="V550" s="81">
        <v>1675</v>
      </c>
      <c r="W550" s="81">
        <v>476</v>
      </c>
      <c r="X550" s="81">
        <v>10570</v>
      </c>
      <c r="Y550" s="81">
        <v>13331</v>
      </c>
      <c r="Z550" s="81">
        <v>18161</v>
      </c>
      <c r="AA550" s="81">
        <v>8435</v>
      </c>
      <c r="AB550" s="81">
        <v>33880</v>
      </c>
      <c r="AC550" s="81">
        <v>0</v>
      </c>
      <c r="AD550" s="81">
        <v>4.5496092299108417</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7.3259999999999996</v>
      </c>
      <c r="BL550" s="81">
        <v>0</v>
      </c>
      <c r="BM550" s="82"/>
      <c r="BN550" s="81">
        <v>0</v>
      </c>
      <c r="BO550" s="81">
        <v>0</v>
      </c>
      <c r="BP550" s="81">
        <v>0</v>
      </c>
      <c r="BQ550" s="81">
        <v>0</v>
      </c>
      <c r="BR550" s="81">
        <v>1</v>
      </c>
      <c r="BS550" s="81">
        <v>0</v>
      </c>
      <c r="BT550"/>
      <c r="BU550" s="80">
        <v>0</v>
      </c>
      <c r="BV550" s="80">
        <v>7.3259999999999996</v>
      </c>
      <c r="BW550" s="80">
        <v>0</v>
      </c>
      <c r="BX550" s="80">
        <v>0</v>
      </c>
      <c r="BY550" s="80">
        <v>0</v>
      </c>
      <c r="BZ550" s="80">
        <v>0</v>
      </c>
      <c r="CA550" s="80">
        <v>0</v>
      </c>
      <c r="CB550" s="80">
        <v>0</v>
      </c>
      <c r="CC550" s="80">
        <v>0</v>
      </c>
    </row>
    <row r="551" spans="1:81">
      <c r="A551" s="80" t="s">
        <v>2330</v>
      </c>
      <c r="B551" s="80">
        <v>164</v>
      </c>
      <c r="C551" s="80">
        <v>11</v>
      </c>
      <c r="D551" s="80">
        <v>10</v>
      </c>
      <c r="E551" s="80">
        <v>2014</v>
      </c>
      <c r="F551" s="80" t="s">
        <v>90</v>
      </c>
      <c r="G551" s="80" t="s">
        <v>2319</v>
      </c>
      <c r="H551" s="80" t="s">
        <v>2320</v>
      </c>
      <c r="I551" s="177"/>
      <c r="J551" s="81">
        <v>30.276109919338133</v>
      </c>
      <c r="K551" s="81">
        <v>4.9929870920440544</v>
      </c>
      <c r="L551" s="81">
        <v>14.882003125998953</v>
      </c>
      <c r="M551" s="81">
        <v>53.216689843824788</v>
      </c>
      <c r="N551" s="81">
        <v>67.808469584267698</v>
      </c>
      <c r="O551" s="81">
        <v>31.544113538675507</v>
      </c>
      <c r="P551" s="81">
        <v>41.436138945413539</v>
      </c>
      <c r="Q551" s="81">
        <v>2.4709996621858337</v>
      </c>
      <c r="R551" s="81">
        <v>0</v>
      </c>
      <c r="S551" s="81">
        <v>4.3887977666354372</v>
      </c>
      <c r="T551" s="82"/>
      <c r="U551" s="81">
        <v>2387301</v>
      </c>
      <c r="V551" s="81">
        <v>1579</v>
      </c>
      <c r="W551" s="81">
        <v>305</v>
      </c>
      <c r="X551" s="81">
        <v>9815</v>
      </c>
      <c r="Y551" s="81">
        <v>13305</v>
      </c>
      <c r="Z551" s="81">
        <v>18152</v>
      </c>
      <c r="AA551" s="81">
        <v>8252</v>
      </c>
      <c r="AB551" s="81">
        <v>33293</v>
      </c>
      <c r="AC551" s="81">
        <v>0</v>
      </c>
      <c r="AD551" s="81">
        <v>4.3887977666354372</v>
      </c>
      <c r="AE551" s="82"/>
      <c r="AF551" s="81">
        <v>31028730.815459762</v>
      </c>
      <c r="AG551" s="81">
        <v>3680819.0331443544</v>
      </c>
      <c r="AH551" s="81">
        <v>3947853.9059809819</v>
      </c>
      <c r="AI551" s="81">
        <v>62160828.303957112</v>
      </c>
      <c r="AJ551" s="81">
        <v>65083478.697791547</v>
      </c>
      <c r="AK551" s="81">
        <v>0</v>
      </c>
      <c r="AL551" s="81">
        <v>0</v>
      </c>
      <c r="AM551" s="81">
        <v>4570631.3955440857</v>
      </c>
      <c r="AN551" s="81">
        <v>0</v>
      </c>
      <c r="AO551" s="81">
        <v>0</v>
      </c>
      <c r="AP551" s="82"/>
      <c r="AQ551" s="81">
        <v>184</v>
      </c>
      <c r="AR551" s="81">
        <v>9</v>
      </c>
      <c r="AS551" s="81">
        <v>1</v>
      </c>
      <c r="AT551" s="81">
        <v>0</v>
      </c>
      <c r="AU551" s="81">
        <v>0</v>
      </c>
      <c r="AV551" s="81">
        <v>0</v>
      </c>
      <c r="AW551" s="81" t="s">
        <v>564</v>
      </c>
      <c r="AX551" s="82"/>
      <c r="AY551" s="81">
        <v>796.7</v>
      </c>
      <c r="AZ551" s="81">
        <v>1172.8</v>
      </c>
      <c r="BA551" s="81">
        <v>7650</v>
      </c>
      <c r="BB551" s="81">
        <v>0</v>
      </c>
      <c r="BC551" s="81">
        <v>0</v>
      </c>
      <c r="BD551" s="81">
        <v>0</v>
      </c>
      <c r="BE551" s="81" t="s">
        <v>564</v>
      </c>
      <c r="BF551" s="82"/>
      <c r="BG551" s="81">
        <v>0</v>
      </c>
      <c r="BH551" s="81">
        <v>0</v>
      </c>
      <c r="BI551" s="81">
        <v>0</v>
      </c>
      <c r="BJ551" s="81">
        <v>0</v>
      </c>
      <c r="BK551" s="81">
        <v>7.8460000000000001</v>
      </c>
      <c r="BL551" s="81">
        <v>0</v>
      </c>
      <c r="BM551" s="82"/>
      <c r="BN551" s="81">
        <v>0</v>
      </c>
      <c r="BO551" s="81">
        <v>0</v>
      </c>
      <c r="BP551" s="81">
        <v>0</v>
      </c>
      <c r="BQ551" s="81">
        <v>0</v>
      </c>
      <c r="BR551" s="81">
        <v>1</v>
      </c>
      <c r="BS551" s="81">
        <v>0</v>
      </c>
      <c r="BT551"/>
      <c r="BU551" s="80">
        <v>0</v>
      </c>
      <c r="BV551" s="80">
        <v>7.8460000000000001</v>
      </c>
      <c r="BW551" s="80">
        <v>0</v>
      </c>
      <c r="BX551" s="80">
        <v>0</v>
      </c>
      <c r="BY551" s="80">
        <v>0</v>
      </c>
      <c r="BZ551" s="80">
        <v>0</v>
      </c>
      <c r="CA551" s="80">
        <v>0</v>
      </c>
      <c r="CB551" s="80">
        <v>0</v>
      </c>
      <c r="CC551" s="80">
        <v>0</v>
      </c>
    </row>
    <row r="552" spans="1:81">
      <c r="A552" s="80" t="s">
        <v>2331</v>
      </c>
      <c r="B552" s="80">
        <v>165</v>
      </c>
      <c r="C552" s="80">
        <v>12</v>
      </c>
      <c r="D552" s="80">
        <v>10</v>
      </c>
      <c r="E552" s="80">
        <v>2015</v>
      </c>
      <c r="F552" s="80" t="s">
        <v>91</v>
      </c>
      <c r="G552" s="80" t="s">
        <v>2319</v>
      </c>
      <c r="H552" s="80" t="s">
        <v>2320</v>
      </c>
      <c r="I552" s="177"/>
      <c r="J552" s="81">
        <v>27.955377354252079</v>
      </c>
      <c r="K552" s="81">
        <v>4.7089676831724869</v>
      </c>
      <c r="L552" s="81">
        <v>15.932527578277005</v>
      </c>
      <c r="M552" s="81">
        <v>50.539661558519484</v>
      </c>
      <c r="N552" s="81">
        <v>65.074986194943776</v>
      </c>
      <c r="O552" s="81">
        <v>31.153591774021184</v>
      </c>
      <c r="P552" s="81">
        <v>40.730023100675801</v>
      </c>
      <c r="Q552" s="81">
        <v>2.3790970352454908</v>
      </c>
      <c r="R552" s="81">
        <v>0</v>
      </c>
      <c r="S552" s="81">
        <v>5.9014627441769845</v>
      </c>
      <c r="T552" s="82"/>
      <c r="U552" s="81">
        <v>2169468</v>
      </c>
      <c r="V552" s="81">
        <v>1579</v>
      </c>
      <c r="W552" s="81">
        <v>305</v>
      </c>
      <c r="X552" s="81">
        <v>9815</v>
      </c>
      <c r="Y552" s="81">
        <v>13192</v>
      </c>
      <c r="Z552" s="81">
        <v>18100</v>
      </c>
      <c r="AA552" s="81">
        <v>8105</v>
      </c>
      <c r="AB552" s="81">
        <v>32744</v>
      </c>
      <c r="AC552" s="81">
        <v>0</v>
      </c>
      <c r="AD552" s="81">
        <v>5.9014627441769845</v>
      </c>
      <c r="AE552" s="82"/>
      <c r="AF552" s="81">
        <v>30434378.873151679</v>
      </c>
      <c r="AG552" s="81">
        <v>3311585.9275613166</v>
      </c>
      <c r="AH552" s="81">
        <v>4026221.9331605854</v>
      </c>
      <c r="AI552" s="81">
        <v>62720761.912970752</v>
      </c>
      <c r="AJ552" s="81">
        <v>70039888.477626681</v>
      </c>
      <c r="AK552" s="81">
        <v>0</v>
      </c>
      <c r="AL552" s="81">
        <v>0</v>
      </c>
      <c r="AM552" s="81">
        <v>4487427.8440860547</v>
      </c>
      <c r="AN552" s="81">
        <v>0</v>
      </c>
      <c r="AO552" s="81">
        <v>0</v>
      </c>
      <c r="AP552" s="82"/>
      <c r="AQ552" s="81">
        <v>203</v>
      </c>
      <c r="AR552" s="81">
        <v>12</v>
      </c>
      <c r="AS552" s="81">
        <v>1</v>
      </c>
      <c r="AT552" s="81">
        <v>1</v>
      </c>
      <c r="AU552" s="81">
        <v>0</v>
      </c>
      <c r="AV552" s="81">
        <v>0</v>
      </c>
      <c r="AW552" s="81" t="s">
        <v>564</v>
      </c>
      <c r="AX552" s="82"/>
      <c r="AY552" s="81">
        <v>893.4</v>
      </c>
      <c r="AZ552" s="81">
        <v>324.90000000000003</v>
      </c>
      <c r="BA552" s="81">
        <v>7650</v>
      </c>
      <c r="BB552" s="81">
        <v>721</v>
      </c>
      <c r="BC552" s="81">
        <v>0</v>
      </c>
      <c r="BD552" s="81">
        <v>0</v>
      </c>
      <c r="BE552" s="81" t="s">
        <v>564</v>
      </c>
      <c r="BF552" s="82"/>
      <c r="BG552" s="81">
        <v>0</v>
      </c>
      <c r="BH552" s="81">
        <v>0</v>
      </c>
      <c r="BI552" s="81">
        <v>0</v>
      </c>
      <c r="BJ552" s="81">
        <v>0</v>
      </c>
      <c r="BK552" s="81">
        <v>6.3680000000000003</v>
      </c>
      <c r="BL552" s="81">
        <v>0</v>
      </c>
      <c r="BM552" s="82"/>
      <c r="BN552" s="81">
        <v>0</v>
      </c>
      <c r="BO552" s="81">
        <v>0</v>
      </c>
      <c r="BP552" s="81">
        <v>0</v>
      </c>
      <c r="BQ552" s="81">
        <v>0</v>
      </c>
      <c r="BR552" s="81">
        <v>1</v>
      </c>
      <c r="BS552" s="81">
        <v>0</v>
      </c>
      <c r="BT552"/>
      <c r="BU552" s="80">
        <v>0</v>
      </c>
      <c r="BV552" s="80">
        <v>6.3680000000000003</v>
      </c>
      <c r="BW552" s="80">
        <v>0</v>
      </c>
      <c r="BX552" s="80">
        <v>0</v>
      </c>
      <c r="BY552" s="80">
        <v>0</v>
      </c>
      <c r="BZ552" s="80">
        <v>0</v>
      </c>
      <c r="CA552" s="80">
        <v>0</v>
      </c>
      <c r="CB552" s="80">
        <v>0</v>
      </c>
      <c r="CC552" s="80">
        <v>0</v>
      </c>
    </row>
    <row r="553" spans="1:81">
      <c r="A553" s="80" t="s">
        <v>2332</v>
      </c>
      <c r="B553" s="80">
        <v>166</v>
      </c>
      <c r="C553" s="80">
        <v>13</v>
      </c>
      <c r="D553" s="80">
        <v>10</v>
      </c>
      <c r="E553" s="80">
        <v>2016</v>
      </c>
      <c r="F553" s="80" t="s">
        <v>92</v>
      </c>
      <c r="G553" s="80" t="s">
        <v>2319</v>
      </c>
      <c r="H553" s="80" t="s">
        <v>2320</v>
      </c>
      <c r="I553" s="177"/>
      <c r="J553" s="81">
        <v>36.066002050835159</v>
      </c>
      <c r="K553" s="81">
        <v>5.0054172127039704</v>
      </c>
      <c r="L553" s="81">
        <v>15.097113284731625</v>
      </c>
      <c r="M553" s="81">
        <v>43.930166139341992</v>
      </c>
      <c r="N553" s="81">
        <v>65.954999228392879</v>
      </c>
      <c r="O553" s="81">
        <v>30.836490291477624</v>
      </c>
      <c r="P553" s="81">
        <v>40.949308460263737</v>
      </c>
      <c r="Q553" s="81">
        <v>2.2742806647842047</v>
      </c>
      <c r="R553" s="81">
        <v>0</v>
      </c>
      <c r="S553" s="81">
        <v>5.083336941749554</v>
      </c>
      <c r="T553" s="82"/>
      <c r="U553" s="81">
        <v>2207759</v>
      </c>
      <c r="V553" s="81">
        <v>1579</v>
      </c>
      <c r="W553" s="81">
        <v>305</v>
      </c>
      <c r="X553" s="81">
        <v>9815</v>
      </c>
      <c r="Y553" s="81">
        <v>13140</v>
      </c>
      <c r="Z553" s="81">
        <v>18136</v>
      </c>
      <c r="AA553" s="81">
        <v>8428</v>
      </c>
      <c r="AB553" s="81">
        <v>32199</v>
      </c>
      <c r="AC553" s="81">
        <v>0</v>
      </c>
      <c r="AD553" s="81">
        <v>5.083336941749554</v>
      </c>
      <c r="AE553" s="82"/>
      <c r="AF553" s="81">
        <v>45196198.872690037</v>
      </c>
      <c r="AG553" s="81">
        <v>3482610.0663855132</v>
      </c>
      <c r="AH553" s="81">
        <v>2717560.6791483932</v>
      </c>
      <c r="AI553" s="81">
        <v>60683141.377852723</v>
      </c>
      <c r="AJ553" s="81">
        <v>73279968.269103214</v>
      </c>
      <c r="AK553" s="81">
        <v>0</v>
      </c>
      <c r="AL553" s="81">
        <v>0</v>
      </c>
      <c r="AM553" s="81">
        <v>4416166.1446340838</v>
      </c>
      <c r="AN553" s="81">
        <v>0</v>
      </c>
      <c r="AO553" s="81">
        <v>0</v>
      </c>
      <c r="AP553" s="82"/>
      <c r="AQ553" s="81">
        <v>227</v>
      </c>
      <c r="AR553" s="81">
        <v>16</v>
      </c>
      <c r="AS553" s="81">
        <v>1</v>
      </c>
      <c r="AT553" s="81">
        <v>3</v>
      </c>
      <c r="AU553" s="81">
        <v>0</v>
      </c>
      <c r="AV553" s="81">
        <v>0</v>
      </c>
      <c r="AW553" s="81" t="s">
        <v>564</v>
      </c>
      <c r="AX553" s="82"/>
      <c r="AY553" s="81">
        <v>1033.0999999999999</v>
      </c>
      <c r="AZ553" s="81">
        <v>471</v>
      </c>
      <c r="BA553" s="81">
        <v>7650</v>
      </c>
      <c r="BB553" s="81">
        <v>5064</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2333</v>
      </c>
      <c r="B554" s="80">
        <v>167</v>
      </c>
      <c r="C554" s="80">
        <v>14</v>
      </c>
      <c r="D554" s="80">
        <v>10</v>
      </c>
      <c r="E554" s="80">
        <v>2017</v>
      </c>
      <c r="F554" s="80" t="s">
        <v>71</v>
      </c>
      <c r="G554" s="80" t="s">
        <v>2319</v>
      </c>
      <c r="H554" s="80" t="s">
        <v>2320</v>
      </c>
      <c r="I554" s="177"/>
      <c r="J554" s="81">
        <v>34.256364838961282</v>
      </c>
      <c r="K554" s="81">
        <v>4.8566536001191141</v>
      </c>
      <c r="L554" s="81">
        <v>14.581697238924937</v>
      </c>
      <c r="M554" s="81">
        <v>39.516740154017533</v>
      </c>
      <c r="N554" s="81">
        <v>70.505434943266081</v>
      </c>
      <c r="O554" s="81">
        <v>30.256375083749358</v>
      </c>
      <c r="P554" s="81">
        <v>40.187803072415669</v>
      </c>
      <c r="Q554" s="81">
        <v>2.1585740227836721</v>
      </c>
      <c r="R554" s="81">
        <v>0</v>
      </c>
      <c r="S554" s="81">
        <v>4.6304850473155437</v>
      </c>
      <c r="T554" s="82"/>
      <c r="U554" s="81">
        <v>2597744</v>
      </c>
      <c r="V554" s="81">
        <v>1579</v>
      </c>
      <c r="W554" s="81">
        <v>305</v>
      </c>
      <c r="X554" s="81">
        <v>9815</v>
      </c>
      <c r="Y554" s="81">
        <v>13065</v>
      </c>
      <c r="Z554" s="81">
        <v>18090</v>
      </c>
      <c r="AA554" s="81">
        <v>8324</v>
      </c>
      <c r="AB554" s="81">
        <v>31604</v>
      </c>
      <c r="AC554" s="81">
        <v>0</v>
      </c>
      <c r="AD554" s="81">
        <v>4.6304850473155437</v>
      </c>
      <c r="AE554" s="82"/>
      <c r="AF554" s="81">
        <v>43840430.965886623</v>
      </c>
      <c r="AG554" s="81">
        <v>3334417.744948437</v>
      </c>
      <c r="AH554" s="81">
        <v>3153324.2377638072</v>
      </c>
      <c r="AI554" s="81">
        <v>57830369.654747769</v>
      </c>
      <c r="AJ554" s="81">
        <v>72875611.295686334</v>
      </c>
      <c r="AK554" s="81">
        <v>0</v>
      </c>
      <c r="AL554" s="81">
        <v>0</v>
      </c>
      <c r="AM554" s="81">
        <v>4341342.9442722602</v>
      </c>
      <c r="AN554" s="81">
        <v>0</v>
      </c>
      <c r="AO554" s="81">
        <v>0</v>
      </c>
      <c r="AP554" s="82"/>
      <c r="AQ554" s="81">
        <v>235</v>
      </c>
      <c r="AR554" s="81">
        <v>19</v>
      </c>
      <c r="AS554" s="81">
        <v>1</v>
      </c>
      <c r="AT554" s="81">
        <v>4</v>
      </c>
      <c r="AU554" s="81">
        <v>0</v>
      </c>
      <c r="AV554" s="81">
        <v>0</v>
      </c>
      <c r="AW554" s="81" t="s">
        <v>564</v>
      </c>
      <c r="AX554" s="82"/>
      <c r="AY554" s="81">
        <v>1075.5999999999999</v>
      </c>
      <c r="AZ554" s="81">
        <v>619.5</v>
      </c>
      <c r="BA554" s="81">
        <v>7650</v>
      </c>
      <c r="BB554" s="81">
        <v>6050</v>
      </c>
      <c r="BC554" s="81">
        <v>0</v>
      </c>
      <c r="BD554" s="81">
        <v>0</v>
      </c>
      <c r="BE554" s="81" t="s">
        <v>564</v>
      </c>
      <c r="BF554" s="82"/>
      <c r="BG554" s="81">
        <v>9.0229999999999997</v>
      </c>
      <c r="BH554" s="81">
        <v>0</v>
      </c>
      <c r="BI554" s="81">
        <v>0</v>
      </c>
      <c r="BJ554" s="81">
        <v>0</v>
      </c>
      <c r="BK554" s="81">
        <v>4.3849999999999998</v>
      </c>
      <c r="BL554" s="81">
        <v>0</v>
      </c>
      <c r="BM554" s="82"/>
      <c r="BN554" s="81">
        <v>1</v>
      </c>
      <c r="BO554" s="81">
        <v>0</v>
      </c>
      <c r="BP554" s="81">
        <v>0</v>
      </c>
      <c r="BQ554" s="81">
        <v>0</v>
      </c>
      <c r="BR554" s="81">
        <v>1</v>
      </c>
      <c r="BS554" s="81">
        <v>0</v>
      </c>
      <c r="BT554"/>
      <c r="BU554" s="80">
        <v>0</v>
      </c>
      <c r="BV554" s="80">
        <v>4.3849999999999998</v>
      </c>
      <c r="BW554" s="80">
        <v>0</v>
      </c>
      <c r="BX554" s="80">
        <v>0.52</v>
      </c>
      <c r="BY554" s="80">
        <v>8.5030000000000001</v>
      </c>
      <c r="BZ554" s="80">
        <v>0</v>
      </c>
      <c r="CA554" s="80">
        <v>0</v>
      </c>
      <c r="CB554" s="80">
        <v>0</v>
      </c>
      <c r="CC554" s="80">
        <v>0</v>
      </c>
    </row>
    <row r="555" spans="1:81">
      <c r="A555" s="80" t="s">
        <v>2334</v>
      </c>
      <c r="B555" s="80">
        <v>168</v>
      </c>
      <c r="C555" s="80">
        <v>15</v>
      </c>
      <c r="D555" s="80">
        <v>10</v>
      </c>
      <c r="E555" s="80">
        <v>2018</v>
      </c>
      <c r="F555" s="80" t="s">
        <v>93</v>
      </c>
      <c r="G555" s="80" t="s">
        <v>2319</v>
      </c>
      <c r="H555" s="80" t="s">
        <v>2320</v>
      </c>
      <c r="I555" s="177"/>
      <c r="J555" s="81">
        <v>36.581183351093451</v>
      </c>
      <c r="K555" s="81">
        <v>4.5924851074248849</v>
      </c>
      <c r="L555" s="81">
        <v>13.363859037785597</v>
      </c>
      <c r="M555" s="81">
        <v>41.404985876329199</v>
      </c>
      <c r="N555" s="81">
        <v>59.841138552644615</v>
      </c>
      <c r="O555" s="81">
        <v>29.538581591693724</v>
      </c>
      <c r="P555" s="81">
        <v>39.309775624940357</v>
      </c>
      <c r="Q555" s="81">
        <v>1.9664143704803072</v>
      </c>
      <c r="R555" s="81">
        <v>0</v>
      </c>
      <c r="S555" s="81">
        <v>4.7891915135136749</v>
      </c>
      <c r="T555" s="82"/>
      <c r="U555" s="81">
        <v>2499915</v>
      </c>
      <c r="V555" s="81">
        <v>1579</v>
      </c>
      <c r="W555" s="81">
        <v>305</v>
      </c>
      <c r="X555" s="81">
        <v>9815</v>
      </c>
      <c r="Y555" s="81">
        <v>13013</v>
      </c>
      <c r="Z555" s="81">
        <v>17999</v>
      </c>
      <c r="AA555" s="81">
        <v>8224</v>
      </c>
      <c r="AB555" s="81">
        <v>31026</v>
      </c>
      <c r="AC555" s="81">
        <v>0</v>
      </c>
      <c r="AD555" s="81">
        <v>4.7891915135136749</v>
      </c>
      <c r="AE555" s="82"/>
      <c r="AF555" s="81">
        <v>46066557.615317129</v>
      </c>
      <c r="AG555" s="81">
        <v>3119911.742573292</v>
      </c>
      <c r="AH555" s="81">
        <v>3038765.493651012</v>
      </c>
      <c r="AI555" s="81">
        <v>58402838.957437649</v>
      </c>
      <c r="AJ555" s="81">
        <v>65628558.53319326</v>
      </c>
      <c r="AK555" s="81">
        <v>0</v>
      </c>
      <c r="AL555" s="81">
        <v>0</v>
      </c>
      <c r="AM555" s="81">
        <v>4270763.3609396173</v>
      </c>
      <c r="AN555" s="81">
        <v>0</v>
      </c>
      <c r="AO555" s="81">
        <v>0</v>
      </c>
      <c r="AP555" s="82"/>
      <c r="AQ555" s="81">
        <v>250</v>
      </c>
      <c r="AR555" s="81">
        <v>27</v>
      </c>
      <c r="AS555" s="81">
        <v>1</v>
      </c>
      <c r="AT555" s="81">
        <v>4</v>
      </c>
      <c r="AU555" s="81">
        <v>0</v>
      </c>
      <c r="AV555" s="81">
        <v>0</v>
      </c>
      <c r="AW555" s="81" t="s">
        <v>564</v>
      </c>
      <c r="AX555" s="82"/>
      <c r="AY555" s="81">
        <v>1158.5</v>
      </c>
      <c r="AZ555" s="81">
        <v>975.6</v>
      </c>
      <c r="BA555" s="81">
        <v>7650</v>
      </c>
      <c r="BB555" s="81">
        <v>6020</v>
      </c>
      <c r="BC555" s="81">
        <v>0</v>
      </c>
      <c r="BD555" s="81">
        <v>0</v>
      </c>
      <c r="BE555" s="81" t="s">
        <v>564</v>
      </c>
      <c r="BF555" s="82"/>
      <c r="BG555" s="81">
        <v>9.3149999999999995</v>
      </c>
      <c r="BH555" s="81">
        <v>0</v>
      </c>
      <c r="BI555" s="81">
        <v>0</v>
      </c>
      <c r="BJ555" s="81">
        <v>0</v>
      </c>
      <c r="BK555" s="81">
        <v>5.3410000000000002</v>
      </c>
      <c r="BL555" s="81">
        <v>0</v>
      </c>
      <c r="BM555" s="82"/>
      <c r="BN555" s="81">
        <v>1</v>
      </c>
      <c r="BO555" s="81">
        <v>0</v>
      </c>
      <c r="BP555" s="81">
        <v>0</v>
      </c>
      <c r="BQ555" s="81">
        <v>0</v>
      </c>
      <c r="BR555" s="81">
        <v>1</v>
      </c>
      <c r="BS555" s="81">
        <v>0</v>
      </c>
      <c r="BT555"/>
      <c r="BU555" s="80">
        <v>0</v>
      </c>
      <c r="BV555" s="80">
        <v>5.3410000000000002</v>
      </c>
      <c r="BW555" s="80">
        <v>0</v>
      </c>
      <c r="BX555" s="80">
        <v>0.48899999999999999</v>
      </c>
      <c r="BY555" s="80">
        <v>8.8260000000000005</v>
      </c>
      <c r="BZ555" s="80">
        <v>0</v>
      </c>
      <c r="CA555" s="80">
        <v>0</v>
      </c>
      <c r="CB555" s="80">
        <v>0</v>
      </c>
      <c r="CC555" s="80">
        <v>0</v>
      </c>
    </row>
    <row r="556" spans="1:81">
      <c r="A556" s="80" t="s">
        <v>2335</v>
      </c>
      <c r="B556" s="80">
        <v>169</v>
      </c>
      <c r="C556" s="80">
        <v>16</v>
      </c>
      <c r="D556" s="80">
        <v>10</v>
      </c>
      <c r="E556" s="80">
        <v>2019</v>
      </c>
      <c r="F556" s="80" t="s">
        <v>73</v>
      </c>
      <c r="G556" s="80" t="s">
        <v>2319</v>
      </c>
      <c r="H556" s="80" t="s">
        <v>2320</v>
      </c>
      <c r="I556" s="177"/>
      <c r="J556" s="81">
        <v>33.489403088186009</v>
      </c>
      <c r="K556" s="81">
        <v>4.3038415067707989</v>
      </c>
      <c r="L556" s="81">
        <v>13.487608533995601</v>
      </c>
      <c r="M556" s="81">
        <v>39.130055920372286</v>
      </c>
      <c r="N556" s="81">
        <v>55.918915960118099</v>
      </c>
      <c r="O556" s="81">
        <v>28.503269798692351</v>
      </c>
      <c r="P556" s="81">
        <v>36.759991751552015</v>
      </c>
      <c r="Q556" s="81">
        <v>1.879279488247789</v>
      </c>
      <c r="R556" s="81">
        <v>0</v>
      </c>
      <c r="S556" s="81">
        <v>3.8492011634229382</v>
      </c>
      <c r="T556" s="82"/>
      <c r="U556" s="81">
        <v>2413792</v>
      </c>
      <c r="V556" s="81">
        <v>1579</v>
      </c>
      <c r="W556" s="81">
        <v>305</v>
      </c>
      <c r="X556" s="81">
        <v>9815</v>
      </c>
      <c r="Y556" s="81">
        <v>12919</v>
      </c>
      <c r="Z556" s="81">
        <v>17845</v>
      </c>
      <c r="AA556" s="81">
        <v>7633</v>
      </c>
      <c r="AB556" s="81">
        <v>30454</v>
      </c>
      <c r="AC556" s="81">
        <v>0</v>
      </c>
      <c r="AD556" s="81">
        <v>3.8492011634229382</v>
      </c>
      <c r="AE556" s="82"/>
      <c r="AF556" s="81">
        <v>45031776.823181458</v>
      </c>
      <c r="AG556" s="81">
        <v>3001758.084525005</v>
      </c>
      <c r="AH556" s="81">
        <v>3164192.6743962211</v>
      </c>
      <c r="AI556" s="81">
        <v>56514445.499713272</v>
      </c>
      <c r="AJ556" s="81">
        <v>62025307.169741549</v>
      </c>
      <c r="AK556" s="81">
        <v>0</v>
      </c>
      <c r="AL556" s="81">
        <v>0</v>
      </c>
      <c r="AM556" s="81">
        <v>4147605.5424107434</v>
      </c>
      <c r="AN556" s="81">
        <v>0</v>
      </c>
      <c r="AO556" s="81">
        <v>0</v>
      </c>
      <c r="AP556" s="82"/>
      <c r="AQ556" s="81">
        <v>260</v>
      </c>
      <c r="AR556" s="81">
        <v>31</v>
      </c>
      <c r="AS556" s="81">
        <v>1</v>
      </c>
      <c r="AT556" s="81">
        <v>5</v>
      </c>
      <c r="AU556" s="81">
        <v>0</v>
      </c>
      <c r="AV556" s="81">
        <v>0</v>
      </c>
      <c r="AW556" s="81" t="s">
        <v>564</v>
      </c>
      <c r="AX556" s="82"/>
      <c r="AY556" s="81">
        <v>1217.9000000000001</v>
      </c>
      <c r="AZ556" s="81">
        <v>1095.9000000000001</v>
      </c>
      <c r="BA556" s="81">
        <v>7650</v>
      </c>
      <c r="BB556" s="81">
        <v>6069.9</v>
      </c>
      <c r="BC556" s="81">
        <v>0</v>
      </c>
      <c r="BD556" s="81">
        <v>0</v>
      </c>
      <c r="BE556" s="81" t="s">
        <v>564</v>
      </c>
      <c r="BF556" s="82"/>
      <c r="BG556" s="81">
        <v>12.78</v>
      </c>
      <c r="BH556" s="81">
        <v>0</v>
      </c>
      <c r="BI556" s="81">
        <v>0</v>
      </c>
      <c r="BJ556" s="81">
        <v>0</v>
      </c>
      <c r="BK556" s="81">
        <v>6.4409999999999998</v>
      </c>
      <c r="BL556" s="81">
        <v>0</v>
      </c>
      <c r="BM556" s="82"/>
      <c r="BN556" s="81">
        <v>2</v>
      </c>
      <c r="BO556" s="81">
        <v>0</v>
      </c>
      <c r="BP556" s="81">
        <v>0</v>
      </c>
      <c r="BQ556" s="81">
        <v>0</v>
      </c>
      <c r="BR556" s="81">
        <v>1</v>
      </c>
      <c r="BS556" s="81">
        <v>0</v>
      </c>
      <c r="BT556"/>
      <c r="BU556" s="80">
        <v>3.2290000000000001</v>
      </c>
      <c r="BV556" s="80">
        <v>6.4409999999999998</v>
      </c>
      <c r="BW556" s="80">
        <v>0</v>
      </c>
      <c r="BX556" s="80">
        <v>0</v>
      </c>
      <c r="BY556" s="80">
        <v>9.5510000000000002</v>
      </c>
      <c r="BZ556" s="80">
        <v>0</v>
      </c>
      <c r="CA556" s="80">
        <v>0</v>
      </c>
      <c r="CB556" s="80">
        <v>0</v>
      </c>
      <c r="CC556" s="80">
        <v>0</v>
      </c>
    </row>
    <row r="557" spans="1:81">
      <c r="A557" s="80" t="s">
        <v>2336</v>
      </c>
      <c r="B557" s="80">
        <v>170</v>
      </c>
      <c r="C557" s="80">
        <v>17</v>
      </c>
      <c r="D557" s="80">
        <v>10</v>
      </c>
      <c r="E557" s="80">
        <v>2020</v>
      </c>
      <c r="F557" s="80" t="s">
        <v>218</v>
      </c>
      <c r="G557" s="80" t="s">
        <v>2319</v>
      </c>
      <c r="H557" s="80" t="s">
        <v>2320</v>
      </c>
      <c r="I557" s="177"/>
      <c r="J557" s="81">
        <v>32.457041614694838</v>
      </c>
      <c r="K557" s="81">
        <v>4.5527467548072638</v>
      </c>
      <c r="L557" s="81">
        <v>18.90713153660834</v>
      </c>
      <c r="M557" s="81">
        <v>34.05677377566392</v>
      </c>
      <c r="N557" s="81">
        <v>52.384589082629986</v>
      </c>
      <c r="O557" s="81">
        <v>24.909923074892106</v>
      </c>
      <c r="P557" s="81">
        <v>35.6291264870963</v>
      </c>
      <c r="Q557" s="81">
        <v>1.7605223612765293</v>
      </c>
      <c r="R557" s="81">
        <v>0</v>
      </c>
      <c r="S557" s="81">
        <v>4.8170141089826464</v>
      </c>
      <c r="T557" s="82"/>
      <c r="U557" s="81">
        <v>2463480</v>
      </c>
      <c r="V557" s="81">
        <v>1438</v>
      </c>
      <c r="W557" s="81">
        <v>512</v>
      </c>
      <c r="X557" s="81">
        <v>9109</v>
      </c>
      <c r="Y557" s="81">
        <v>12865</v>
      </c>
      <c r="Z557" s="81">
        <v>17800</v>
      </c>
      <c r="AA557" s="81">
        <v>8038</v>
      </c>
      <c r="AB557" s="81">
        <v>29858</v>
      </c>
      <c r="AC557" s="81">
        <v>0</v>
      </c>
      <c r="AD557" s="81">
        <v>4.8170141089826464</v>
      </c>
      <c r="AE557" s="82"/>
      <c r="AF557" s="81">
        <v>43362824.976703681</v>
      </c>
      <c r="AG557" s="81">
        <v>3238339.4262678586</v>
      </c>
      <c r="AH557" s="81">
        <v>4584190.337895981</v>
      </c>
      <c r="AI557" s="81">
        <v>52379379.91494447</v>
      </c>
      <c r="AJ557" s="81">
        <v>59638839.280713864</v>
      </c>
      <c r="AK557" s="81"/>
      <c r="AL557" s="81"/>
      <c r="AM557" s="81">
        <v>3896800.7292988934</v>
      </c>
      <c r="AN557" s="81"/>
      <c r="AO557" s="81"/>
      <c r="AP557" s="82"/>
      <c r="AQ557" s="81">
        <v>279</v>
      </c>
      <c r="AR557" s="81">
        <v>34</v>
      </c>
      <c r="AS557" s="81">
        <v>1</v>
      </c>
      <c r="AT557" s="81">
        <v>5</v>
      </c>
      <c r="AU557" s="81">
        <v>1</v>
      </c>
      <c r="AV557" s="81">
        <v>0</v>
      </c>
      <c r="AW557" s="81">
        <v>1</v>
      </c>
      <c r="AX557" s="82"/>
      <c r="AY557" s="81">
        <v>1318.6</v>
      </c>
      <c r="AZ557" s="81">
        <v>1242.0999999999999</v>
      </c>
      <c r="BA557" s="81">
        <v>7650</v>
      </c>
      <c r="BB557" s="81">
        <v>6069.9</v>
      </c>
      <c r="BC557" s="81">
        <v>250</v>
      </c>
      <c r="BD557" s="81">
        <v>0</v>
      </c>
      <c r="BE557" s="81">
        <v>7650</v>
      </c>
      <c r="BF557" s="82"/>
      <c r="BG557" s="81">
        <v>13.084</v>
      </c>
      <c r="BH557" s="81">
        <v>0</v>
      </c>
      <c r="BI557" s="81">
        <v>0</v>
      </c>
      <c r="BJ557" s="81">
        <v>0</v>
      </c>
      <c r="BK557" s="81">
        <v>7.3689999999999998</v>
      </c>
      <c r="BL557" s="81">
        <v>0</v>
      </c>
      <c r="BM557" s="82"/>
      <c r="BN557" s="81">
        <v>2</v>
      </c>
      <c r="BO557" s="81">
        <v>0</v>
      </c>
      <c r="BP557" s="81">
        <v>0</v>
      </c>
      <c r="BQ557" s="81">
        <v>0</v>
      </c>
      <c r="BR557" s="81">
        <v>1</v>
      </c>
      <c r="BS557" s="81">
        <v>0</v>
      </c>
      <c r="BT557"/>
      <c r="BU557" s="80">
        <v>2.9820000000000002</v>
      </c>
      <c r="BV557" s="80">
        <v>7.3689999999999998</v>
      </c>
      <c r="BW557" s="80">
        <v>0</v>
      </c>
      <c r="BX557" s="80">
        <v>0</v>
      </c>
      <c r="BY557" s="80">
        <v>10.102</v>
      </c>
      <c r="BZ557" s="80">
        <v>0</v>
      </c>
      <c r="CA557" s="80">
        <v>0</v>
      </c>
      <c r="CB557" s="80">
        <v>0</v>
      </c>
      <c r="CC557" s="80">
        <v>0</v>
      </c>
    </row>
    <row r="558" spans="1:81">
      <c r="A558" s="80" t="s">
        <v>2337</v>
      </c>
      <c r="B558" s="80">
        <v>170</v>
      </c>
      <c r="C558" s="80">
        <v>18</v>
      </c>
      <c r="D558" s="80">
        <v>10</v>
      </c>
      <c r="E558" s="80">
        <v>2021</v>
      </c>
      <c r="F558" s="80" t="s">
        <v>75</v>
      </c>
      <c r="G558" s="174" t="s">
        <v>2319</v>
      </c>
      <c r="H558" s="80" t="s">
        <v>2320</v>
      </c>
      <c r="I558" s="177"/>
      <c r="J558" s="81">
        <v>33.99019030539143</v>
      </c>
      <c r="K558" s="81">
        <v>4.4542703617862189</v>
      </c>
      <c r="L558" s="81">
        <v>19.772341882914798</v>
      </c>
      <c r="M558" s="81">
        <v>39.348609106658017</v>
      </c>
      <c r="N558" s="81">
        <v>54.964387434179976</v>
      </c>
      <c r="O558" s="81">
        <v>24.005587634353056</v>
      </c>
      <c r="P558" s="81">
        <v>36.257793580273976</v>
      </c>
      <c r="Q558" s="81">
        <v>1.740536891918965</v>
      </c>
      <c r="R558" s="81">
        <v>0</v>
      </c>
      <c r="S558" s="81">
        <v>4.9274425219357081</v>
      </c>
      <c r="T558" s="82"/>
      <c r="U558" s="81">
        <v>2677912</v>
      </c>
      <c r="V558" s="81">
        <v>1438</v>
      </c>
      <c r="W558" s="81">
        <v>512</v>
      </c>
      <c r="X558" s="81">
        <v>9109</v>
      </c>
      <c r="Y558" s="81">
        <v>12749</v>
      </c>
      <c r="Z558" s="81">
        <v>17663</v>
      </c>
      <c r="AA558" s="81">
        <v>7977</v>
      </c>
      <c r="AB558" s="81">
        <v>29169</v>
      </c>
      <c r="AC558" s="81">
        <v>0</v>
      </c>
      <c r="AD558" s="81">
        <v>4.9274425219357081</v>
      </c>
      <c r="AE558" s="82"/>
      <c r="AF558" s="81">
        <v>46204024.533342421</v>
      </c>
      <c r="AG558" s="81">
        <v>3040570.7611943963</v>
      </c>
      <c r="AH558" s="81">
        <v>4203041.7359388927</v>
      </c>
      <c r="AI558" s="81">
        <v>59294030.648993216</v>
      </c>
      <c r="AJ558" s="81">
        <v>64504316.629475266</v>
      </c>
      <c r="AK558" s="81">
        <v>0</v>
      </c>
      <c r="AL558" s="81">
        <v>0</v>
      </c>
      <c r="AM558" s="81">
        <v>3828836.3434658032</v>
      </c>
      <c r="AN558" s="81">
        <v>0</v>
      </c>
      <c r="AO558" s="81">
        <v>0</v>
      </c>
      <c r="AP558" s="82"/>
      <c r="AQ558" s="81">
        <v>295</v>
      </c>
      <c r="AR558" s="81">
        <v>35</v>
      </c>
      <c r="AS558" s="81">
        <v>1</v>
      </c>
      <c r="AT558" s="81">
        <v>5</v>
      </c>
      <c r="AU558" s="81">
        <v>1</v>
      </c>
      <c r="AV558" s="81">
        <v>0</v>
      </c>
      <c r="AW558" s="81"/>
      <c r="AX558" s="82"/>
      <c r="AY558" s="81">
        <v>1430.6</v>
      </c>
      <c r="AZ558" s="81">
        <v>1291.5999999999999</v>
      </c>
      <c r="BA558" s="81">
        <v>7650</v>
      </c>
      <c r="BB558" s="81">
        <v>6069.9</v>
      </c>
      <c r="BC558" s="81">
        <v>250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2338</v>
      </c>
      <c r="B559" s="80">
        <v>170</v>
      </c>
      <c r="C559" s="80">
        <v>19</v>
      </c>
      <c r="D559" s="80">
        <v>10</v>
      </c>
      <c r="E559" s="80">
        <v>2022</v>
      </c>
      <c r="F559" s="80" t="s">
        <v>568</v>
      </c>
      <c r="G559" s="174" t="s">
        <v>2319</v>
      </c>
      <c r="H559" s="80" t="s">
        <v>2320</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314</v>
      </c>
      <c r="AR559" s="81">
        <v>36</v>
      </c>
      <c r="AS559" s="81">
        <v>3</v>
      </c>
      <c r="AT559" s="81">
        <v>5</v>
      </c>
      <c r="AU559" s="81">
        <v>1</v>
      </c>
      <c r="AV559" s="81">
        <v>0</v>
      </c>
      <c r="AW559" s="81"/>
      <c r="AX559" s="82"/>
      <c r="AY559" s="81">
        <v>1560.7000000000003</v>
      </c>
      <c r="AZ559" s="81">
        <v>1341.1</v>
      </c>
      <c r="BA559" s="81">
        <v>7689</v>
      </c>
      <c r="BB559" s="81">
        <v>6069.9</v>
      </c>
      <c r="BC559" s="81">
        <v>250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2351</v>
      </c>
      <c r="B560" s="80">
        <v>511</v>
      </c>
      <c r="C560" s="80">
        <v>1</v>
      </c>
      <c r="D560" s="80">
        <v>31</v>
      </c>
      <c r="E560" s="80">
        <v>1990</v>
      </c>
      <c r="F560" s="80" t="s">
        <v>562</v>
      </c>
      <c r="G560" s="80" t="s">
        <v>2352</v>
      </c>
      <c r="H560" s="80" t="s">
        <v>2353</v>
      </c>
      <c r="I560" s="177"/>
      <c r="J560" s="81">
        <v>2003.7236184176486</v>
      </c>
      <c r="K560" s="81">
        <v>264.397448751924</v>
      </c>
      <c r="L560" s="81">
        <v>409.01110988683655</v>
      </c>
      <c r="M560" s="81">
        <v>850.16809663475215</v>
      </c>
      <c r="N560" s="81">
        <v>1548.9660034193616</v>
      </c>
      <c r="O560" s="81">
        <v>821.24822887224377</v>
      </c>
      <c r="P560" s="81">
        <v>1174.958672547893</v>
      </c>
      <c r="Q560" s="81">
        <v>75.599433263933875</v>
      </c>
      <c r="R560" s="81">
        <v>18.833285808458271</v>
      </c>
      <c r="S560" s="81">
        <v>81.45198000000002</v>
      </c>
      <c r="T560" s="82"/>
      <c r="U560" s="81">
        <v>150107439</v>
      </c>
      <c r="V560" s="81">
        <v>64277</v>
      </c>
      <c r="W560" s="81">
        <v>7556</v>
      </c>
      <c r="X560" s="81">
        <v>337811</v>
      </c>
      <c r="Y560" s="81">
        <v>358562</v>
      </c>
      <c r="Z560" s="81">
        <v>337789</v>
      </c>
      <c r="AA560" s="81">
        <v>285293</v>
      </c>
      <c r="AB560" s="81">
        <v>1227478</v>
      </c>
      <c r="AC560" s="81">
        <v>3261959</v>
      </c>
      <c r="AD560" s="81">
        <v>81.451980000000006</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2354</v>
      </c>
      <c r="B561" s="80">
        <v>512</v>
      </c>
      <c r="C561" s="80">
        <v>2</v>
      </c>
      <c r="D561" s="80">
        <v>31</v>
      </c>
      <c r="E561" s="80">
        <v>2005</v>
      </c>
      <c r="F561" s="80" t="s">
        <v>565</v>
      </c>
      <c r="G561" s="80" t="s">
        <v>2352</v>
      </c>
      <c r="H561" s="80" t="s">
        <v>2353</v>
      </c>
      <c r="I561" s="177"/>
      <c r="J561" s="81">
        <v>2460.4912280130943</v>
      </c>
      <c r="K561" s="81">
        <v>224.77994112066162</v>
      </c>
      <c r="L561" s="81">
        <v>351.45044627178549</v>
      </c>
      <c r="M561" s="81">
        <v>1760.9382773798538</v>
      </c>
      <c r="N561" s="81">
        <v>2400.0271773909935</v>
      </c>
      <c r="O561" s="81">
        <v>1232.262247278911</v>
      </c>
      <c r="P561" s="81">
        <v>1136.166175678236</v>
      </c>
      <c r="Q561" s="81">
        <v>68.126485814791792</v>
      </c>
      <c r="R561" s="81">
        <v>79.156567751362516</v>
      </c>
      <c r="S561" s="81">
        <v>138.828194153</v>
      </c>
      <c r="T561" s="82"/>
      <c r="U561" s="81">
        <v>140167156</v>
      </c>
      <c r="V561" s="81">
        <v>56228</v>
      </c>
      <c r="W561" s="81">
        <v>3712</v>
      </c>
      <c r="X561" s="81">
        <v>288144</v>
      </c>
      <c r="Y561" s="81">
        <v>415268</v>
      </c>
      <c r="Z561" s="81">
        <v>586515</v>
      </c>
      <c r="AA561" s="81">
        <v>225938</v>
      </c>
      <c r="AB561" s="81">
        <v>1156356</v>
      </c>
      <c r="AC561" s="81">
        <v>13997200</v>
      </c>
      <c r="AD561" s="81">
        <v>138.828194153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2355</v>
      </c>
      <c r="B562" s="80">
        <v>513</v>
      </c>
      <c r="C562" s="80">
        <v>3</v>
      </c>
      <c r="D562" s="80">
        <v>31</v>
      </c>
      <c r="E562" s="80">
        <v>2006</v>
      </c>
      <c r="F562" s="80" t="s">
        <v>566</v>
      </c>
      <c r="G562" s="80" t="s">
        <v>2352</v>
      </c>
      <c r="H562" s="80" t="s">
        <v>2353</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2356</v>
      </c>
      <c r="B563" s="80">
        <v>514</v>
      </c>
      <c r="C563" s="80">
        <v>4</v>
      </c>
      <c r="D563" s="80">
        <v>31</v>
      </c>
      <c r="E563" s="80">
        <v>2007</v>
      </c>
      <c r="F563" s="80" t="s">
        <v>567</v>
      </c>
      <c r="G563" s="80" t="s">
        <v>2352</v>
      </c>
      <c r="H563" s="80" t="s">
        <v>2353</v>
      </c>
      <c r="I563" s="177"/>
      <c r="J563" s="81">
        <v>2099.5721368255004</v>
      </c>
      <c r="K563" s="81">
        <v>153.72438746715127</v>
      </c>
      <c r="L563" s="81">
        <v>433.14449213177335</v>
      </c>
      <c r="M563" s="81">
        <v>1674.0613584110856</v>
      </c>
      <c r="N563" s="81">
        <v>2426.5430724920875</v>
      </c>
      <c r="O563" s="81">
        <v>1185.9061058834263</v>
      </c>
      <c r="P563" s="81">
        <v>1109.1321063362268</v>
      </c>
      <c r="Q563" s="81">
        <v>70.342286821458714</v>
      </c>
      <c r="R563" s="81">
        <v>75.591685694008149</v>
      </c>
      <c r="S563" s="81">
        <v>142.00445046345797</v>
      </c>
      <c r="T563" s="82"/>
      <c r="U563" s="81">
        <v>166047554</v>
      </c>
      <c r="V563" s="81">
        <v>51340</v>
      </c>
      <c r="W563" s="81">
        <v>5012</v>
      </c>
      <c r="X563" s="81">
        <v>350204</v>
      </c>
      <c r="Y563" s="81">
        <v>416787</v>
      </c>
      <c r="Z563" s="81">
        <v>586776</v>
      </c>
      <c r="AA563" s="81">
        <v>217200</v>
      </c>
      <c r="AB563" s="81">
        <v>1130823</v>
      </c>
      <c r="AC563" s="81">
        <v>13750353</v>
      </c>
      <c r="AD563" s="81">
        <v>142.004450463458</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2357</v>
      </c>
      <c r="B564" s="80">
        <v>515</v>
      </c>
      <c r="C564" s="80">
        <v>5</v>
      </c>
      <c r="D564" s="80">
        <v>31</v>
      </c>
      <c r="E564" s="80">
        <v>2008</v>
      </c>
      <c r="F564" s="80" t="s">
        <v>84</v>
      </c>
      <c r="G564" s="80" t="s">
        <v>2352</v>
      </c>
      <c r="H564" s="80" t="s">
        <v>2353</v>
      </c>
      <c r="I564" s="177"/>
      <c r="J564" s="81">
        <v>1907.2019898772</v>
      </c>
      <c r="K564" s="81">
        <v>116.287979210945</v>
      </c>
      <c r="L564" s="81">
        <v>390.290206962404</v>
      </c>
      <c r="M564" s="81">
        <v>1749.9626118613999</v>
      </c>
      <c r="N564" s="81">
        <v>1996.0125463885565</v>
      </c>
      <c r="O564" s="81">
        <v>1144.411437375745</v>
      </c>
      <c r="P564" s="81">
        <v>1082.3544757818979</v>
      </c>
      <c r="Q564" s="81">
        <v>68.46532523700921</v>
      </c>
      <c r="R564" s="81">
        <v>71.75997008703645</v>
      </c>
      <c r="S564" s="81">
        <v>144.82627238346998</v>
      </c>
      <c r="T564" s="82"/>
      <c r="U564" s="81">
        <v>155584434</v>
      </c>
      <c r="V564" s="81">
        <v>51340</v>
      </c>
      <c r="W564" s="81">
        <v>5012</v>
      </c>
      <c r="X564" s="81">
        <v>350204</v>
      </c>
      <c r="Y564" s="81">
        <v>417941</v>
      </c>
      <c r="Z564" s="81">
        <v>586119</v>
      </c>
      <c r="AA564" s="81">
        <v>212198</v>
      </c>
      <c r="AB564" s="81">
        <v>1118735</v>
      </c>
      <c r="AC564" s="81">
        <v>13554471</v>
      </c>
      <c r="AD564" s="81">
        <v>144.82627238346996</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2358</v>
      </c>
      <c r="B565" s="80">
        <v>516</v>
      </c>
      <c r="C565" s="80">
        <v>6</v>
      </c>
      <c r="D565" s="80">
        <v>31</v>
      </c>
      <c r="E565" s="80">
        <v>2009</v>
      </c>
      <c r="F565" s="80" t="s">
        <v>85</v>
      </c>
      <c r="G565" s="80" t="s">
        <v>2352</v>
      </c>
      <c r="H565" s="80" t="s">
        <v>2353</v>
      </c>
      <c r="I565" s="177"/>
      <c r="J565" s="81">
        <v>1973.8703667483026</v>
      </c>
      <c r="K565" s="81">
        <v>121.33063092224754</v>
      </c>
      <c r="L565" s="81">
        <v>453.4899592501626</v>
      </c>
      <c r="M565" s="81">
        <v>1895.1965474161971</v>
      </c>
      <c r="N565" s="81">
        <v>1984.0847448365937</v>
      </c>
      <c r="O565" s="81">
        <v>1162.3197060362231</v>
      </c>
      <c r="P565" s="81">
        <v>1032.1422634575697</v>
      </c>
      <c r="Q565" s="81">
        <v>64.608241842365601</v>
      </c>
      <c r="R565" s="81">
        <v>72.46591512523861</v>
      </c>
      <c r="S565" s="81">
        <v>131.19592768391402</v>
      </c>
      <c r="T565" s="82"/>
      <c r="U565" s="81">
        <v>118479931</v>
      </c>
      <c r="V565" s="81">
        <v>46549</v>
      </c>
      <c r="W565" s="81">
        <v>9665</v>
      </c>
      <c r="X565" s="81">
        <v>363505</v>
      </c>
      <c r="Y565" s="81">
        <v>419270</v>
      </c>
      <c r="Z565" s="81">
        <v>587581</v>
      </c>
      <c r="AA565" s="81">
        <v>207739</v>
      </c>
      <c r="AB565" s="81">
        <v>1108237</v>
      </c>
      <c r="AC565" s="81">
        <v>13353560</v>
      </c>
      <c r="AD565" s="81">
        <v>131.19592768391402</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5.9749999999999996</v>
      </c>
      <c r="BH565" s="81">
        <v>18.948999999999998</v>
      </c>
      <c r="BI565" s="81">
        <v>1615.0039999999997</v>
      </c>
      <c r="BJ565" s="81">
        <v>506.01400000000001</v>
      </c>
      <c r="BK565" s="81">
        <v>512.36800000000017</v>
      </c>
      <c r="BL565" s="81">
        <v>0</v>
      </c>
      <c r="BM565" s="82"/>
      <c r="BN565" s="81">
        <v>2</v>
      </c>
      <c r="BO565" s="81">
        <v>3</v>
      </c>
      <c r="BP565" s="81">
        <v>65</v>
      </c>
      <c r="BQ565" s="81">
        <v>3</v>
      </c>
      <c r="BR565" s="81">
        <v>42</v>
      </c>
      <c r="BS565" s="81">
        <v>0</v>
      </c>
      <c r="BT565"/>
      <c r="BU565" s="80"/>
      <c r="BV565" s="80"/>
      <c r="BW565" s="80"/>
      <c r="BX565" s="80"/>
      <c r="BY565" s="80"/>
      <c r="BZ565" s="80"/>
      <c r="CA565" s="80"/>
      <c r="CB565" s="80"/>
      <c r="CC565" s="80"/>
    </row>
    <row r="566" spans="1:81">
      <c r="A566" s="80" t="s">
        <v>2359</v>
      </c>
      <c r="B566" s="80">
        <v>517</v>
      </c>
      <c r="C566" s="80">
        <v>7</v>
      </c>
      <c r="D566" s="80">
        <v>31</v>
      </c>
      <c r="E566" s="80">
        <v>2010</v>
      </c>
      <c r="F566" s="80" t="s">
        <v>86</v>
      </c>
      <c r="G566" s="80" t="s">
        <v>2352</v>
      </c>
      <c r="H566" s="80" t="s">
        <v>2353</v>
      </c>
      <c r="I566" s="177"/>
      <c r="J566" s="81">
        <v>1876.6044240252515</v>
      </c>
      <c r="K566" s="81">
        <v>120.26783160831822</v>
      </c>
      <c r="L566" s="81">
        <v>436.86858100697089</v>
      </c>
      <c r="M566" s="81">
        <v>1780.0210799685271</v>
      </c>
      <c r="N566" s="81">
        <v>2327.1117419178677</v>
      </c>
      <c r="O566" s="81">
        <v>1158.4774674934342</v>
      </c>
      <c r="P566" s="81">
        <v>1039.0164312468544</v>
      </c>
      <c r="Q566" s="81">
        <v>66.778651786677102</v>
      </c>
      <c r="R566" s="81">
        <v>76.770125961333761</v>
      </c>
      <c r="S566" s="81">
        <v>152.93695112217</v>
      </c>
      <c r="T566" s="82"/>
      <c r="U566" s="81">
        <v>131757929</v>
      </c>
      <c r="V566" s="81">
        <v>46549</v>
      </c>
      <c r="W566" s="81">
        <v>9665</v>
      </c>
      <c r="X566" s="81">
        <v>363505</v>
      </c>
      <c r="Y566" s="81">
        <v>420351</v>
      </c>
      <c r="Z566" s="81">
        <v>588360</v>
      </c>
      <c r="AA566" s="81">
        <v>203900</v>
      </c>
      <c r="AB566" s="81">
        <v>1097588</v>
      </c>
      <c r="AC566" s="81">
        <v>13406257</v>
      </c>
      <c r="AD566" s="81">
        <v>152.93695112216997</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6.3719999999999999</v>
      </c>
      <c r="BH566" s="81">
        <v>18.995999999999999</v>
      </c>
      <c r="BI566" s="81">
        <v>1742.2360000000001</v>
      </c>
      <c r="BJ566" s="81">
        <v>147.179</v>
      </c>
      <c r="BK566" s="81">
        <v>566.87</v>
      </c>
      <c r="BL566" s="81">
        <v>0</v>
      </c>
      <c r="BM566" s="82"/>
      <c r="BN566" s="81">
        <v>2</v>
      </c>
      <c r="BO566" s="81">
        <v>3</v>
      </c>
      <c r="BP566" s="81">
        <v>64</v>
      </c>
      <c r="BQ566" s="81">
        <v>3</v>
      </c>
      <c r="BR566" s="81">
        <v>45</v>
      </c>
      <c r="BS566" s="81">
        <v>0</v>
      </c>
      <c r="BT566"/>
      <c r="BU566" s="80">
        <v>1885.249</v>
      </c>
      <c r="BV566" s="80">
        <v>408.72</v>
      </c>
      <c r="BW566" s="80">
        <v>2.2320000000000002</v>
      </c>
      <c r="BX566" s="80">
        <v>27.085000000000001</v>
      </c>
      <c r="BY566" s="80">
        <v>98.418000000000006</v>
      </c>
      <c r="BZ566" s="80">
        <v>0</v>
      </c>
      <c r="CA566" s="80">
        <v>0</v>
      </c>
      <c r="CB566" s="80">
        <v>59.948999999999998</v>
      </c>
      <c r="CC566" s="80">
        <v>0</v>
      </c>
    </row>
    <row r="567" spans="1:81">
      <c r="A567" s="80" t="s">
        <v>2360</v>
      </c>
      <c r="B567" s="80">
        <v>518</v>
      </c>
      <c r="C567" s="80">
        <v>8</v>
      </c>
      <c r="D567" s="80">
        <v>31</v>
      </c>
      <c r="E567" s="80">
        <v>2011</v>
      </c>
      <c r="F567" s="80" t="s">
        <v>87</v>
      </c>
      <c r="G567" s="80" t="s">
        <v>2352</v>
      </c>
      <c r="H567" s="80" t="s">
        <v>2353</v>
      </c>
      <c r="I567" s="177"/>
      <c r="J567" s="81">
        <v>2234.3919919639025</v>
      </c>
      <c r="K567" s="81">
        <v>163.37189674405695</v>
      </c>
      <c r="L567" s="81">
        <v>372.87560442069923</v>
      </c>
      <c r="M567" s="81">
        <v>2055.5528851723184</v>
      </c>
      <c r="N567" s="81">
        <v>2175.2840363969262</v>
      </c>
      <c r="O567" s="81">
        <v>1141.4838203834345</v>
      </c>
      <c r="P567" s="81">
        <v>995.78799631503784</v>
      </c>
      <c r="Q567" s="81">
        <v>76.214914137090886</v>
      </c>
      <c r="R567" s="81">
        <v>94.243784436851556</v>
      </c>
      <c r="S567" s="81">
        <v>150.53389430756704</v>
      </c>
      <c r="T567" s="82"/>
      <c r="U567" s="81">
        <v>121095434</v>
      </c>
      <c r="V567" s="81">
        <v>46549</v>
      </c>
      <c r="W567" s="81">
        <v>9665</v>
      </c>
      <c r="X567" s="81">
        <v>363505</v>
      </c>
      <c r="Y567" s="81">
        <v>421338</v>
      </c>
      <c r="Z567" s="81">
        <v>592324</v>
      </c>
      <c r="AA567" s="81">
        <v>201232</v>
      </c>
      <c r="AB567" s="81">
        <v>1086018</v>
      </c>
      <c r="AC567" s="81">
        <v>16430438</v>
      </c>
      <c r="AD567" s="81">
        <v>150.53389430756704</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6.008</v>
      </c>
      <c r="BH567" s="81">
        <v>18.96</v>
      </c>
      <c r="BI567" s="81">
        <v>1693.3309999999999</v>
      </c>
      <c r="BJ567" s="81">
        <v>609.05499999999995</v>
      </c>
      <c r="BK567" s="81">
        <v>533.68999999999994</v>
      </c>
      <c r="BL567" s="81">
        <v>0</v>
      </c>
      <c r="BM567" s="82"/>
      <c r="BN567" s="81">
        <v>2</v>
      </c>
      <c r="BO567" s="81">
        <v>3</v>
      </c>
      <c r="BP567" s="81">
        <v>67</v>
      </c>
      <c r="BQ567" s="81">
        <v>3</v>
      </c>
      <c r="BR567" s="81">
        <v>44</v>
      </c>
      <c r="BS567" s="81">
        <v>0</v>
      </c>
      <c r="BT567"/>
      <c r="BU567" s="80">
        <v>2295.1379999999999</v>
      </c>
      <c r="BV567" s="80">
        <v>328.60599999999999</v>
      </c>
      <c r="BW567" s="80">
        <v>72.009</v>
      </c>
      <c r="BX567" s="80">
        <v>23.268999999999998</v>
      </c>
      <c r="BY567" s="80">
        <v>108.938</v>
      </c>
      <c r="BZ567" s="80">
        <v>0</v>
      </c>
      <c r="CA567" s="80">
        <v>0</v>
      </c>
      <c r="CB567" s="80">
        <v>33.084000000000003</v>
      </c>
      <c r="CC567" s="80">
        <v>0</v>
      </c>
    </row>
    <row r="568" spans="1:81">
      <c r="A568" s="80" t="s">
        <v>2361</v>
      </c>
      <c r="B568" s="80">
        <v>519</v>
      </c>
      <c r="C568" s="80">
        <v>9</v>
      </c>
      <c r="D568" s="80">
        <v>31</v>
      </c>
      <c r="E568" s="80">
        <v>2012</v>
      </c>
      <c r="F568" s="80" t="s">
        <v>88</v>
      </c>
      <c r="G568" s="80" t="s">
        <v>2352</v>
      </c>
      <c r="H568" s="80" t="s">
        <v>2353</v>
      </c>
      <c r="I568" s="177"/>
      <c r="J568" s="81">
        <v>1785.1182659056785</v>
      </c>
      <c r="K568" s="81">
        <v>151.88127987173459</v>
      </c>
      <c r="L568" s="81">
        <v>368.19604377456807</v>
      </c>
      <c r="M568" s="81">
        <v>2045.194406983316</v>
      </c>
      <c r="N568" s="81">
        <v>2337.5700296655482</v>
      </c>
      <c r="O568" s="81">
        <v>1141.5792627612559</v>
      </c>
      <c r="P568" s="81">
        <v>992.91378964035096</v>
      </c>
      <c r="Q568" s="81">
        <v>82.057470102310134</v>
      </c>
      <c r="R568" s="81">
        <v>93.357159594823642</v>
      </c>
      <c r="S568" s="81">
        <v>128.79265284371994</v>
      </c>
      <c r="T568" s="82"/>
      <c r="U568" s="81">
        <v>112364176</v>
      </c>
      <c r="V568" s="81">
        <v>46549</v>
      </c>
      <c r="W568" s="81">
        <v>9665</v>
      </c>
      <c r="X568" s="81">
        <v>363505</v>
      </c>
      <c r="Y568" s="81">
        <v>423751</v>
      </c>
      <c r="Z568" s="81">
        <v>597072</v>
      </c>
      <c r="AA568" s="81">
        <v>199516</v>
      </c>
      <c r="AB568" s="81">
        <v>1076205</v>
      </c>
      <c r="AC568" s="81">
        <v>15854306</v>
      </c>
      <c r="AD568" s="81">
        <v>128.79265284371996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7.7350000000000003</v>
      </c>
      <c r="BH568" s="81">
        <v>19.047999999999998</v>
      </c>
      <c r="BI568" s="81">
        <v>1456.9359999999999</v>
      </c>
      <c r="BJ568" s="81">
        <v>580.96699999999998</v>
      </c>
      <c r="BK568" s="81">
        <v>550.51699999999994</v>
      </c>
      <c r="BL568" s="81">
        <v>0</v>
      </c>
      <c r="BM568" s="82"/>
      <c r="BN568" s="81">
        <v>2</v>
      </c>
      <c r="BO568" s="81">
        <v>3</v>
      </c>
      <c r="BP568" s="81">
        <v>67</v>
      </c>
      <c r="BQ568" s="81">
        <v>3</v>
      </c>
      <c r="BR568" s="81">
        <v>45</v>
      </c>
      <c r="BS568" s="81">
        <v>0</v>
      </c>
      <c r="BT568"/>
      <c r="BU568" s="80">
        <v>2160.0329999999999</v>
      </c>
      <c r="BV568" s="80">
        <v>231.27099999999999</v>
      </c>
      <c r="BW568" s="80">
        <v>99.057000000000002</v>
      </c>
      <c r="BX568" s="80">
        <v>26.161000000000001</v>
      </c>
      <c r="BY568" s="80">
        <v>65.116</v>
      </c>
      <c r="BZ568" s="80">
        <v>0</v>
      </c>
      <c r="CA568" s="80">
        <v>0</v>
      </c>
      <c r="CB568" s="80">
        <v>33.564999999999998</v>
      </c>
      <c r="CC568" s="80">
        <v>0</v>
      </c>
    </row>
    <row r="569" spans="1:81">
      <c r="A569" s="80" t="s">
        <v>2362</v>
      </c>
      <c r="B569" s="80">
        <v>520</v>
      </c>
      <c r="C569" s="80">
        <v>10</v>
      </c>
      <c r="D569" s="80">
        <v>31</v>
      </c>
      <c r="E569" s="80">
        <v>2013</v>
      </c>
      <c r="F569" s="80" t="s">
        <v>89</v>
      </c>
      <c r="G569" s="80" t="s">
        <v>2352</v>
      </c>
      <c r="H569" s="80" t="s">
        <v>2353</v>
      </c>
      <c r="I569" s="177"/>
      <c r="J569" s="81">
        <v>1847.121523452146</v>
      </c>
      <c r="K569" s="81">
        <v>137.82666187173601</v>
      </c>
      <c r="L569" s="81">
        <v>291.59676083263224</v>
      </c>
      <c r="M569" s="81">
        <v>2018.0232865214391</v>
      </c>
      <c r="N569" s="81">
        <v>2674.4634716254109</v>
      </c>
      <c r="O569" s="81">
        <v>1103.2279956676766</v>
      </c>
      <c r="P569" s="81">
        <v>992.45388114106697</v>
      </c>
      <c r="Q569" s="81">
        <v>82.788633229722961</v>
      </c>
      <c r="R569" s="81">
        <v>94.666783368000978</v>
      </c>
      <c r="S569" s="81">
        <v>148.85951371246358</v>
      </c>
      <c r="T569" s="82"/>
      <c r="U569" s="81">
        <v>110646529</v>
      </c>
      <c r="V569" s="81">
        <v>46549</v>
      </c>
      <c r="W569" s="81">
        <v>9665</v>
      </c>
      <c r="X569" s="81">
        <v>363505</v>
      </c>
      <c r="Y569" s="81">
        <v>425062</v>
      </c>
      <c r="Z569" s="81">
        <v>602776</v>
      </c>
      <c r="AA569" s="81">
        <v>198675</v>
      </c>
      <c r="AB569" s="81">
        <v>1070226</v>
      </c>
      <c r="AC569" s="81">
        <v>15693084</v>
      </c>
      <c r="AD569" s="81">
        <v>148.85951371246358</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8.9009999999999998</v>
      </c>
      <c r="BH569" s="81">
        <v>18.823</v>
      </c>
      <c r="BI569" s="81">
        <v>1996.6969999999999</v>
      </c>
      <c r="BJ569" s="81">
        <v>567.29499999999996</v>
      </c>
      <c r="BK569" s="81">
        <v>614.20999999999992</v>
      </c>
      <c r="BL569" s="81">
        <v>0</v>
      </c>
      <c r="BM569" s="82"/>
      <c r="BN569" s="81">
        <v>2</v>
      </c>
      <c r="BO569" s="81">
        <v>3</v>
      </c>
      <c r="BP569" s="81">
        <v>63</v>
      </c>
      <c r="BQ569" s="81">
        <v>3</v>
      </c>
      <c r="BR569" s="81">
        <v>45</v>
      </c>
      <c r="BS569" s="81">
        <v>0</v>
      </c>
      <c r="BT569"/>
      <c r="BU569" s="80">
        <v>2641.873</v>
      </c>
      <c r="BV569" s="80">
        <v>271.36</v>
      </c>
      <c r="BW569" s="80">
        <v>155.21100000000001</v>
      </c>
      <c r="BX569" s="80">
        <v>30.645</v>
      </c>
      <c r="BY569" s="80">
        <v>100.255</v>
      </c>
      <c r="BZ569" s="80">
        <v>0</v>
      </c>
      <c r="CA569" s="80">
        <v>0</v>
      </c>
      <c r="CB569" s="80">
        <v>6.5819999999999999</v>
      </c>
      <c r="CC569" s="80">
        <v>0</v>
      </c>
    </row>
    <row r="570" spans="1:81">
      <c r="A570" s="80" t="s">
        <v>2363</v>
      </c>
      <c r="B570" s="80">
        <v>521</v>
      </c>
      <c r="C570" s="80">
        <v>11</v>
      </c>
      <c r="D570" s="80">
        <v>31</v>
      </c>
      <c r="E570" s="80">
        <v>2014</v>
      </c>
      <c r="F570" s="80" t="s">
        <v>90</v>
      </c>
      <c r="G570" s="80" t="s">
        <v>2352</v>
      </c>
      <c r="H570" s="80" t="s">
        <v>2353</v>
      </c>
      <c r="I570" s="177"/>
      <c r="J570" s="81">
        <v>1540.7996683218712</v>
      </c>
      <c r="K570" s="81">
        <v>132.77740848317279</v>
      </c>
      <c r="L570" s="81">
        <v>387.7127765219268</v>
      </c>
      <c r="M570" s="81">
        <v>1896.0160456624483</v>
      </c>
      <c r="N570" s="81">
        <v>2169.9270878138473</v>
      </c>
      <c r="O570" s="81">
        <v>1050.4839736676843</v>
      </c>
      <c r="P570" s="81">
        <v>982.81279294340197</v>
      </c>
      <c r="Q570" s="81">
        <v>78.419077646131228</v>
      </c>
      <c r="R570" s="81">
        <v>95.996893374323847</v>
      </c>
      <c r="S570" s="81">
        <v>114.23296387062</v>
      </c>
      <c r="T570" s="82"/>
      <c r="U570" s="81">
        <v>121493567</v>
      </c>
      <c r="V570" s="81">
        <v>41990</v>
      </c>
      <c r="W570" s="81">
        <v>7946</v>
      </c>
      <c r="X570" s="81">
        <v>349691</v>
      </c>
      <c r="Y570" s="81">
        <v>425771</v>
      </c>
      <c r="Z570" s="81">
        <v>604499</v>
      </c>
      <c r="AA570" s="81">
        <v>195727</v>
      </c>
      <c r="AB570" s="81">
        <v>1056579</v>
      </c>
      <c r="AC570" s="81">
        <v>15963617</v>
      </c>
      <c r="AD570" s="81">
        <v>114.23296387062003</v>
      </c>
      <c r="AE570" s="82"/>
      <c r="AF570" s="81">
        <v>1579101749.7387323</v>
      </c>
      <c r="AG570" s="81">
        <v>97883211.654041439</v>
      </c>
      <c r="AH570" s="81">
        <v>102851302.08827832</v>
      </c>
      <c r="AI570" s="81">
        <v>2214679797.2938423</v>
      </c>
      <c r="AJ570" s="81">
        <v>2082725126.5417058</v>
      </c>
      <c r="AK570" s="81">
        <v>0</v>
      </c>
      <c r="AL570" s="81">
        <v>0</v>
      </c>
      <c r="AM570" s="81">
        <v>145052508.01287279</v>
      </c>
      <c r="AN570" s="81">
        <v>0</v>
      </c>
      <c r="AO570" s="81">
        <v>0</v>
      </c>
      <c r="AP570" s="82"/>
      <c r="AQ570" s="81">
        <v>5303</v>
      </c>
      <c r="AR570" s="81">
        <v>337</v>
      </c>
      <c r="AS570" s="81">
        <v>29</v>
      </c>
      <c r="AT570" s="81">
        <v>4</v>
      </c>
      <c r="AU570" s="81">
        <v>0</v>
      </c>
      <c r="AV570" s="81">
        <v>4</v>
      </c>
      <c r="AW570" s="81" t="s">
        <v>564</v>
      </c>
      <c r="AX570" s="82"/>
      <c r="AY570" s="81">
        <v>22072.6</v>
      </c>
      <c r="AZ570" s="81">
        <v>50618.6</v>
      </c>
      <c r="BA570" s="81">
        <v>205300</v>
      </c>
      <c r="BB570" s="81">
        <v>5025.5</v>
      </c>
      <c r="BC570" s="81">
        <v>0</v>
      </c>
      <c r="BD570" s="81">
        <v>8565</v>
      </c>
      <c r="BE570" s="81" t="s">
        <v>564</v>
      </c>
      <c r="BF570" s="82"/>
      <c r="BG570" s="81">
        <v>7.5469999999999997</v>
      </c>
      <c r="BH570" s="81">
        <v>21.213999999999999</v>
      </c>
      <c r="BI570" s="81">
        <v>1839.357</v>
      </c>
      <c r="BJ570" s="81">
        <v>519.274</v>
      </c>
      <c r="BK570" s="81">
        <v>576.46699999999998</v>
      </c>
      <c r="BL570" s="81">
        <v>0</v>
      </c>
      <c r="BM570" s="82"/>
      <c r="BN570" s="81">
        <v>2</v>
      </c>
      <c r="BO570" s="81">
        <v>3</v>
      </c>
      <c r="BP570" s="81">
        <v>58</v>
      </c>
      <c r="BQ570" s="81">
        <v>3</v>
      </c>
      <c r="BR570" s="81">
        <v>40</v>
      </c>
      <c r="BS570" s="81">
        <v>0</v>
      </c>
      <c r="BT570"/>
      <c r="BU570" s="80">
        <v>2482.3510000000001</v>
      </c>
      <c r="BV570" s="80">
        <v>260.47500000000002</v>
      </c>
      <c r="BW570" s="80">
        <v>75.302000000000007</v>
      </c>
      <c r="BX570" s="80">
        <v>28.233000000000001</v>
      </c>
      <c r="BY570" s="80">
        <v>98.305999999999997</v>
      </c>
      <c r="BZ570" s="80">
        <v>0</v>
      </c>
      <c r="CA570" s="80">
        <v>0</v>
      </c>
      <c r="CB570" s="80">
        <v>19.192</v>
      </c>
      <c r="CC570" s="80">
        <v>0</v>
      </c>
    </row>
    <row r="571" spans="1:81">
      <c r="A571" s="80" t="s">
        <v>2364</v>
      </c>
      <c r="B571" s="80">
        <v>522</v>
      </c>
      <c r="C571" s="80">
        <v>12</v>
      </c>
      <c r="D571" s="80">
        <v>31</v>
      </c>
      <c r="E571" s="80">
        <v>2015</v>
      </c>
      <c r="F571" s="80" t="s">
        <v>91</v>
      </c>
      <c r="G571" s="80" t="s">
        <v>2352</v>
      </c>
      <c r="H571" s="80" t="s">
        <v>2353</v>
      </c>
      <c r="I571" s="177"/>
      <c r="J571" s="81">
        <v>1577.40406151295</v>
      </c>
      <c r="K571" s="81">
        <v>125.22454275896942</v>
      </c>
      <c r="L571" s="81">
        <v>415.08152176061998</v>
      </c>
      <c r="M571" s="81">
        <v>1800.6382873214711</v>
      </c>
      <c r="N571" s="81">
        <v>2101.5935221014906</v>
      </c>
      <c r="O571" s="81">
        <v>1041.1237768082215</v>
      </c>
      <c r="P571" s="81">
        <v>970.67610142878925</v>
      </c>
      <c r="Q571" s="81">
        <v>75.782857751544569</v>
      </c>
      <c r="R571" s="81">
        <v>90.021672009817152</v>
      </c>
      <c r="S571" s="81">
        <v>148.83315123529724</v>
      </c>
      <c r="T571" s="82"/>
      <c r="U571" s="81">
        <v>122413931</v>
      </c>
      <c r="V571" s="81">
        <v>41990</v>
      </c>
      <c r="W571" s="81">
        <v>7946</v>
      </c>
      <c r="X571" s="81">
        <v>349691</v>
      </c>
      <c r="Y571" s="81">
        <v>426035</v>
      </c>
      <c r="Z571" s="81">
        <v>604885</v>
      </c>
      <c r="AA571" s="81">
        <v>193158</v>
      </c>
      <c r="AB571" s="81">
        <v>1043015</v>
      </c>
      <c r="AC571" s="81">
        <v>15420964</v>
      </c>
      <c r="AD571" s="81">
        <v>148.83315123529721</v>
      </c>
      <c r="AE571" s="82"/>
      <c r="AF571" s="81">
        <v>1717283663.7396116</v>
      </c>
      <c r="AG571" s="81">
        <v>88064276.819695801</v>
      </c>
      <c r="AH571" s="81">
        <v>104892981.90457055</v>
      </c>
      <c r="AI571" s="81">
        <v>2234629236.2820845</v>
      </c>
      <c r="AJ571" s="81">
        <v>2261934800.4522195</v>
      </c>
      <c r="AK571" s="81">
        <v>0</v>
      </c>
      <c r="AL571" s="81">
        <v>0</v>
      </c>
      <c r="AM571" s="81">
        <v>142940830.46663257</v>
      </c>
      <c r="AN571" s="81">
        <v>0</v>
      </c>
      <c r="AO571" s="81">
        <v>0</v>
      </c>
      <c r="AP571" s="82"/>
      <c r="AQ571" s="81">
        <v>5802</v>
      </c>
      <c r="AR571" s="81">
        <v>561</v>
      </c>
      <c r="AS571" s="81">
        <v>46</v>
      </c>
      <c r="AT571" s="81">
        <v>5</v>
      </c>
      <c r="AU571" s="81">
        <v>0</v>
      </c>
      <c r="AV571" s="81">
        <v>4</v>
      </c>
      <c r="AW571" s="81" t="s">
        <v>564</v>
      </c>
      <c r="AX571" s="82"/>
      <c r="AY571" s="81">
        <v>24648.400000000001</v>
      </c>
      <c r="AZ571" s="81">
        <v>88785.4</v>
      </c>
      <c r="BA571" s="81">
        <v>277843</v>
      </c>
      <c r="BB571" s="81">
        <v>12549</v>
      </c>
      <c r="BC571" s="81">
        <v>0</v>
      </c>
      <c r="BD571" s="81">
        <v>8565</v>
      </c>
      <c r="BE571" s="81" t="s">
        <v>564</v>
      </c>
      <c r="BF571" s="82"/>
      <c r="BG571" s="81">
        <v>6.7720000000000002</v>
      </c>
      <c r="BH571" s="81">
        <v>21.443999999999999</v>
      </c>
      <c r="BI571" s="81">
        <v>1873.348</v>
      </c>
      <c r="BJ571" s="81">
        <v>546.63499999999999</v>
      </c>
      <c r="BK571" s="81">
        <v>571.82599999999991</v>
      </c>
      <c r="BL571" s="81">
        <v>0</v>
      </c>
      <c r="BM571" s="82"/>
      <c r="BN571" s="81">
        <v>2</v>
      </c>
      <c r="BO571" s="81">
        <v>3</v>
      </c>
      <c r="BP571" s="81">
        <v>55</v>
      </c>
      <c r="BQ571" s="81">
        <v>3</v>
      </c>
      <c r="BR571" s="81">
        <v>40</v>
      </c>
      <c r="BS571" s="81">
        <v>0</v>
      </c>
      <c r="BT571"/>
      <c r="BU571" s="80">
        <v>2454.366</v>
      </c>
      <c r="BV571" s="80">
        <v>251.69</v>
      </c>
      <c r="BW571" s="80">
        <v>170.845</v>
      </c>
      <c r="BX571" s="80">
        <v>32.034999999999997</v>
      </c>
      <c r="BY571" s="80">
        <v>101.947</v>
      </c>
      <c r="BZ571" s="80">
        <v>0</v>
      </c>
      <c r="CA571" s="80">
        <v>0</v>
      </c>
      <c r="CB571" s="80">
        <v>6.0049999999999999</v>
      </c>
      <c r="CC571" s="80">
        <v>3.137</v>
      </c>
    </row>
    <row r="572" spans="1:81">
      <c r="A572" s="80" t="s">
        <v>2365</v>
      </c>
      <c r="B572" s="80">
        <v>523</v>
      </c>
      <c r="C572" s="80">
        <v>13</v>
      </c>
      <c r="D572" s="80">
        <v>31</v>
      </c>
      <c r="E572" s="80">
        <v>2016</v>
      </c>
      <c r="F572" s="80" t="s">
        <v>92</v>
      </c>
      <c r="G572" s="80" t="s">
        <v>2352</v>
      </c>
      <c r="H572" s="80" t="s">
        <v>2353</v>
      </c>
      <c r="I572" s="177"/>
      <c r="J572" s="81">
        <v>2017.9636632596648</v>
      </c>
      <c r="K572" s="81">
        <v>133.10795995024682</v>
      </c>
      <c r="L572" s="81">
        <v>393.31692511631962</v>
      </c>
      <c r="M572" s="81">
        <v>1565.1537164984863</v>
      </c>
      <c r="N572" s="81">
        <v>2138.3674863987771</v>
      </c>
      <c r="O572" s="81">
        <v>1029.9125912431555</v>
      </c>
      <c r="P572" s="81">
        <v>967.91085520616969</v>
      </c>
      <c r="Q572" s="81">
        <v>72.694200536452811</v>
      </c>
      <c r="R572" s="81">
        <v>94.792295540627606</v>
      </c>
      <c r="S572" s="81">
        <v>154.55757798959999</v>
      </c>
      <c r="T572" s="82"/>
      <c r="U572" s="81">
        <v>123528453</v>
      </c>
      <c r="V572" s="81">
        <v>41990</v>
      </c>
      <c r="W572" s="81">
        <v>7946</v>
      </c>
      <c r="X572" s="81">
        <v>349691</v>
      </c>
      <c r="Y572" s="81">
        <v>426020</v>
      </c>
      <c r="Z572" s="81">
        <v>605727</v>
      </c>
      <c r="AA572" s="81">
        <v>199211</v>
      </c>
      <c r="AB572" s="81">
        <v>1029196</v>
      </c>
      <c r="AC572" s="81">
        <v>16189590.992269389</v>
      </c>
      <c r="AD572" s="81">
        <v>154.55757798959999</v>
      </c>
      <c r="AE572" s="82"/>
      <c r="AF572" s="81">
        <v>2528816110.917788</v>
      </c>
      <c r="AG572" s="81">
        <v>92612284.159295559</v>
      </c>
      <c r="AH572" s="81">
        <v>70799138.218075842</v>
      </c>
      <c r="AI572" s="81">
        <v>2162032439.2830038</v>
      </c>
      <c r="AJ572" s="81">
        <v>2375854800.7612891</v>
      </c>
      <c r="AK572" s="81"/>
      <c r="AL572" s="81"/>
      <c r="AM572" s="81">
        <v>141156574.16046521</v>
      </c>
      <c r="AN572" s="81"/>
      <c r="AO572" s="81"/>
      <c r="AP572" s="82"/>
      <c r="AQ572" s="81">
        <v>6345</v>
      </c>
      <c r="AR572" s="81">
        <v>722</v>
      </c>
      <c r="AS572" s="81">
        <v>88</v>
      </c>
      <c r="AT572" s="81">
        <v>10</v>
      </c>
      <c r="AU572" s="81">
        <v>0</v>
      </c>
      <c r="AV572" s="81">
        <v>6</v>
      </c>
      <c r="AW572" s="81" t="s">
        <v>564</v>
      </c>
      <c r="AX572" s="82"/>
      <c r="AY572" s="81">
        <v>27737.3</v>
      </c>
      <c r="AZ572" s="81">
        <v>141375.9</v>
      </c>
      <c r="BA572" s="81">
        <v>352627</v>
      </c>
      <c r="BB572" s="81">
        <v>17685.7</v>
      </c>
      <c r="BC572" s="81">
        <v>0</v>
      </c>
      <c r="BD572" s="81">
        <v>30000.400000000001</v>
      </c>
      <c r="BE572" s="81" t="s">
        <v>564</v>
      </c>
      <c r="BF572" s="82"/>
      <c r="BG572" s="81">
        <v>4.181</v>
      </c>
      <c r="BH572" s="81">
        <v>20.681000000000001</v>
      </c>
      <c r="BI572" s="81">
        <v>1843.5409999999999</v>
      </c>
      <c r="BJ572" s="81">
        <v>535.84400000000005</v>
      </c>
      <c r="BK572" s="81">
        <v>565.08799999999997</v>
      </c>
      <c r="BL572" s="81">
        <v>0</v>
      </c>
      <c r="BM572" s="82"/>
      <c r="BN572" s="81">
        <v>1</v>
      </c>
      <c r="BO572" s="81">
        <v>3</v>
      </c>
      <c r="BP572" s="81">
        <v>62</v>
      </c>
      <c r="BQ572" s="81">
        <v>2</v>
      </c>
      <c r="BR572" s="81">
        <v>41</v>
      </c>
      <c r="BS572" s="81">
        <v>0</v>
      </c>
      <c r="BT572"/>
      <c r="BU572" s="80">
        <v>2409.0650000000001</v>
      </c>
      <c r="BV572" s="80">
        <v>259.10000000000002</v>
      </c>
      <c r="BW572" s="80">
        <v>176.36799999999999</v>
      </c>
      <c r="BX572" s="80">
        <v>14.015000000000001</v>
      </c>
      <c r="BY572" s="80">
        <v>105.318</v>
      </c>
      <c r="BZ572" s="80">
        <v>0</v>
      </c>
      <c r="CA572" s="80">
        <v>0</v>
      </c>
      <c r="CB572" s="80">
        <v>5.4690000000000003</v>
      </c>
      <c r="CC572" s="80">
        <v>0</v>
      </c>
    </row>
    <row r="573" spans="1:81">
      <c r="A573" s="80" t="s">
        <v>2366</v>
      </c>
      <c r="B573" s="80">
        <v>524</v>
      </c>
      <c r="C573" s="80">
        <v>14</v>
      </c>
      <c r="D573" s="80">
        <v>31</v>
      </c>
      <c r="E573" s="80">
        <v>2017</v>
      </c>
      <c r="F573" s="80" t="s">
        <v>71</v>
      </c>
      <c r="G573" s="80" t="s">
        <v>2352</v>
      </c>
      <c r="H573" s="80" t="s">
        <v>2353</v>
      </c>
      <c r="I573" s="177"/>
      <c r="J573" s="81">
        <v>1813.801109014169</v>
      </c>
      <c r="K573" s="81">
        <v>129.15192189297127</v>
      </c>
      <c r="L573" s="81">
        <v>379.88906970654938</v>
      </c>
      <c r="M573" s="81">
        <v>1407.91119523164</v>
      </c>
      <c r="N573" s="81">
        <v>2298.5527303245431</v>
      </c>
      <c r="O573" s="81">
        <v>1014.5670052958739</v>
      </c>
      <c r="P573" s="81">
        <v>952.76088679958241</v>
      </c>
      <c r="Q573" s="81">
        <v>69.329061885986761</v>
      </c>
      <c r="R573" s="81">
        <v>86.489392897226949</v>
      </c>
      <c r="S573" s="81">
        <v>138.75805347896289</v>
      </c>
      <c r="T573" s="82"/>
      <c r="U573" s="81">
        <v>137544978</v>
      </c>
      <c r="V573" s="81">
        <v>41990</v>
      </c>
      <c r="W573" s="81">
        <v>7946</v>
      </c>
      <c r="X573" s="81">
        <v>349691</v>
      </c>
      <c r="Y573" s="81">
        <v>425933</v>
      </c>
      <c r="Z573" s="81">
        <v>606600</v>
      </c>
      <c r="AA573" s="81">
        <v>197343</v>
      </c>
      <c r="AB573" s="81">
        <v>1015057</v>
      </c>
      <c r="AC573" s="81">
        <v>15064635</v>
      </c>
      <c r="AD573" s="81">
        <v>138.75805347896289</v>
      </c>
      <c r="AE573" s="82"/>
      <c r="AF573" s="81">
        <v>2321256872.3913488</v>
      </c>
      <c r="AG573" s="81">
        <v>88671438.321966365</v>
      </c>
      <c r="AH573" s="81">
        <v>82151850.469741672</v>
      </c>
      <c r="AI573" s="81">
        <v>2060393254.705899</v>
      </c>
      <c r="AJ573" s="81">
        <v>2375823019.2120609</v>
      </c>
      <c r="AK573" s="81"/>
      <c r="AL573" s="81"/>
      <c r="AM573" s="81">
        <v>139435215.32034451</v>
      </c>
      <c r="AN573" s="81"/>
      <c r="AO573" s="81"/>
      <c r="AP573" s="82"/>
      <c r="AQ573" s="81">
        <v>6706</v>
      </c>
      <c r="AR573" s="81">
        <v>813</v>
      </c>
      <c r="AS573" s="81">
        <v>166</v>
      </c>
      <c r="AT573" s="81">
        <v>12</v>
      </c>
      <c r="AU573" s="81">
        <v>0</v>
      </c>
      <c r="AV573" s="81">
        <v>9</v>
      </c>
      <c r="AW573" s="81" t="s">
        <v>564</v>
      </c>
      <c r="AX573" s="82"/>
      <c r="AY573" s="81">
        <v>29825.899999999991</v>
      </c>
      <c r="AZ573" s="81">
        <v>181320.8</v>
      </c>
      <c r="BA573" s="81">
        <v>367493.8</v>
      </c>
      <c r="BB573" s="81">
        <v>26471.7</v>
      </c>
      <c r="BC573" s="81">
        <v>0</v>
      </c>
      <c r="BD573" s="81">
        <v>30810.400000000001</v>
      </c>
      <c r="BE573" s="81" t="s">
        <v>564</v>
      </c>
      <c r="BF573" s="82"/>
      <c r="BG573" s="81">
        <v>12.994999999999999</v>
      </c>
      <c r="BH573" s="81">
        <v>20.782</v>
      </c>
      <c r="BI573" s="81">
        <v>1935.248</v>
      </c>
      <c r="BJ573" s="81">
        <v>512.54100000000005</v>
      </c>
      <c r="BK573" s="81">
        <v>565.89700000000005</v>
      </c>
      <c r="BL573" s="81">
        <v>0</v>
      </c>
      <c r="BM573" s="82"/>
      <c r="BN573" s="81">
        <v>2</v>
      </c>
      <c r="BO573" s="81">
        <v>3</v>
      </c>
      <c r="BP573" s="81">
        <v>64</v>
      </c>
      <c r="BQ573" s="81">
        <v>2</v>
      </c>
      <c r="BR573" s="81">
        <v>43</v>
      </c>
      <c r="BS573" s="81">
        <v>0</v>
      </c>
      <c r="BT573"/>
      <c r="BU573" s="80">
        <v>2482.4180000000001</v>
      </c>
      <c r="BV573" s="80">
        <v>255.303</v>
      </c>
      <c r="BW573" s="80">
        <v>180.351</v>
      </c>
      <c r="BX573" s="80">
        <v>16.437000000000001</v>
      </c>
      <c r="BY573" s="80">
        <v>106.19199999999999</v>
      </c>
      <c r="BZ573" s="80">
        <v>0</v>
      </c>
      <c r="CA573" s="80">
        <v>0</v>
      </c>
      <c r="CB573" s="80">
        <v>3.6560000000000001</v>
      </c>
      <c r="CC573" s="80">
        <v>3.1059999999999999</v>
      </c>
    </row>
    <row r="574" spans="1:81">
      <c r="A574" s="80" t="s">
        <v>2367</v>
      </c>
      <c r="B574" s="80">
        <v>525</v>
      </c>
      <c r="C574" s="80">
        <v>15</v>
      </c>
      <c r="D574" s="80">
        <v>31</v>
      </c>
      <c r="E574" s="80">
        <v>2018</v>
      </c>
      <c r="F574" s="80" t="s">
        <v>93</v>
      </c>
      <c r="G574" s="80" t="s">
        <v>2352</v>
      </c>
      <c r="H574" s="80" t="s">
        <v>2353</v>
      </c>
      <c r="I574" s="177"/>
      <c r="J574" s="81">
        <v>1954.6272512866474</v>
      </c>
      <c r="K574" s="81">
        <v>122.12694722024757</v>
      </c>
      <c r="L574" s="81">
        <v>348.16138988276839</v>
      </c>
      <c r="M574" s="81">
        <v>1475.1860332225608</v>
      </c>
      <c r="N574" s="81">
        <v>1957.954412299413</v>
      </c>
      <c r="O574" s="81">
        <v>992.63682165115495</v>
      </c>
      <c r="P574" s="81">
        <v>937.49321773424447</v>
      </c>
      <c r="Q574" s="81">
        <v>63.393698217138009</v>
      </c>
      <c r="R574" s="81">
        <v>79.30685243654375</v>
      </c>
      <c r="S574" s="81">
        <v>137.71369942328198</v>
      </c>
      <c r="T574" s="82"/>
      <c r="U574" s="81">
        <v>133576925</v>
      </c>
      <c r="V574" s="81">
        <v>41990</v>
      </c>
      <c r="W574" s="81">
        <v>7946</v>
      </c>
      <c r="X574" s="81">
        <v>349691</v>
      </c>
      <c r="Y574" s="81">
        <v>425775</v>
      </c>
      <c r="Z574" s="81">
        <v>604852</v>
      </c>
      <c r="AA574" s="81">
        <v>196133</v>
      </c>
      <c r="AB574" s="81">
        <v>1000223</v>
      </c>
      <c r="AC574" s="81">
        <v>13759450</v>
      </c>
      <c r="AD574" s="81">
        <v>137.71369942328201</v>
      </c>
      <c r="AE574" s="82"/>
      <c r="AF574" s="81">
        <v>2461455334.1171169</v>
      </c>
      <c r="AG574" s="81">
        <v>82967127.340501934</v>
      </c>
      <c r="AH574" s="81">
        <v>79167313.483773604</v>
      </c>
      <c r="AI574" s="81">
        <v>2080789318.172729</v>
      </c>
      <c r="AJ574" s="81">
        <v>2147314186.5419469</v>
      </c>
      <c r="AK574" s="81"/>
      <c r="AL574" s="81"/>
      <c r="AM574" s="81">
        <v>137681806.90933761</v>
      </c>
      <c r="AN574" s="81"/>
      <c r="AO574" s="81"/>
      <c r="AP574" s="82"/>
      <c r="AQ574" s="81">
        <v>7168</v>
      </c>
      <c r="AR574" s="81">
        <v>958</v>
      </c>
      <c r="AS574" s="81">
        <v>262</v>
      </c>
      <c r="AT574" s="81">
        <v>12</v>
      </c>
      <c r="AU574" s="81">
        <v>0</v>
      </c>
      <c r="AV574" s="81">
        <v>10</v>
      </c>
      <c r="AW574" s="81" t="s">
        <v>564</v>
      </c>
      <c r="AX574" s="82"/>
      <c r="AY574" s="81">
        <v>32459.5</v>
      </c>
      <c r="AZ574" s="81">
        <v>233085.8</v>
      </c>
      <c r="BA574" s="81">
        <v>440324</v>
      </c>
      <c r="BB574" s="81">
        <v>26442</v>
      </c>
      <c r="BC574" s="81">
        <v>0</v>
      </c>
      <c r="BD574" s="81">
        <v>37865</v>
      </c>
      <c r="BE574" s="81" t="s">
        <v>564</v>
      </c>
      <c r="BF574" s="82"/>
      <c r="BG574" s="81">
        <v>15.22</v>
      </c>
      <c r="BH574" s="81">
        <v>19.646000000000001</v>
      </c>
      <c r="BI574" s="81">
        <v>1899.346</v>
      </c>
      <c r="BJ574" s="81">
        <v>492.49</v>
      </c>
      <c r="BK574" s="81">
        <v>536.20500000000004</v>
      </c>
      <c r="BL574" s="81">
        <v>0</v>
      </c>
      <c r="BM574" s="82"/>
      <c r="BN574" s="81">
        <v>3</v>
      </c>
      <c r="BO574" s="81">
        <v>3</v>
      </c>
      <c r="BP574" s="81">
        <v>67</v>
      </c>
      <c r="BQ574" s="81">
        <v>2</v>
      </c>
      <c r="BR574" s="81">
        <v>43</v>
      </c>
      <c r="BS574" s="81">
        <v>0</v>
      </c>
      <c r="BT574"/>
      <c r="BU574" s="80">
        <v>2429.0250000000001</v>
      </c>
      <c r="BV574" s="80">
        <v>241.12</v>
      </c>
      <c r="BW574" s="80">
        <v>166.71700000000001</v>
      </c>
      <c r="BX574" s="80">
        <v>16.888999999999999</v>
      </c>
      <c r="BY574" s="80">
        <v>100.196</v>
      </c>
      <c r="BZ574" s="80">
        <v>0</v>
      </c>
      <c r="CA574" s="80">
        <v>0</v>
      </c>
      <c r="CB574" s="80">
        <v>5.343</v>
      </c>
      <c r="CC574" s="80">
        <v>3.617</v>
      </c>
    </row>
    <row r="575" spans="1:81">
      <c r="A575" s="80" t="s">
        <v>2368</v>
      </c>
      <c r="B575" s="80">
        <v>526</v>
      </c>
      <c r="C575" s="80">
        <v>16</v>
      </c>
      <c r="D575" s="80">
        <v>31</v>
      </c>
      <c r="E575" s="80">
        <v>2019</v>
      </c>
      <c r="F575" s="80" t="s">
        <v>73</v>
      </c>
      <c r="G575" s="80" t="s">
        <v>2352</v>
      </c>
      <c r="H575" s="80" t="s">
        <v>2353</v>
      </c>
      <c r="I575" s="177"/>
      <c r="J575" s="81">
        <v>1784.4585259878629</v>
      </c>
      <c r="K575" s="81">
        <v>114.45111138018103</v>
      </c>
      <c r="L575" s="81">
        <v>351.38536856107885</v>
      </c>
      <c r="M575" s="81">
        <v>1394.134323469272</v>
      </c>
      <c r="N575" s="81">
        <v>1841.9480555832788</v>
      </c>
      <c r="O575" s="81">
        <v>962.17583006414611</v>
      </c>
      <c r="P575" s="81">
        <v>891.32264553828679</v>
      </c>
      <c r="Q575" s="81">
        <v>60.808828928586813</v>
      </c>
      <c r="R575" s="81">
        <v>71.990906798533132</v>
      </c>
      <c r="S575" s="81">
        <v>121.87055831456094</v>
      </c>
      <c r="T575" s="82"/>
      <c r="U575" s="81">
        <v>128617154</v>
      </c>
      <c r="V575" s="81">
        <v>41990</v>
      </c>
      <c r="W575" s="81">
        <v>7946</v>
      </c>
      <c r="X575" s="81">
        <v>349691</v>
      </c>
      <c r="Y575" s="81">
        <v>425547</v>
      </c>
      <c r="Z575" s="81">
        <v>602388</v>
      </c>
      <c r="AA575" s="81">
        <v>185078</v>
      </c>
      <c r="AB575" s="81">
        <v>985416</v>
      </c>
      <c r="AC575" s="81">
        <v>12694734</v>
      </c>
      <c r="AD575" s="81">
        <v>121.87055831456099</v>
      </c>
      <c r="AE575" s="82"/>
      <c r="AF575" s="81">
        <v>2399485529.2257099</v>
      </c>
      <c r="AG575" s="81">
        <v>79825093.077394083</v>
      </c>
      <c r="AH575" s="81">
        <v>82434999.969679952</v>
      </c>
      <c r="AI575" s="81">
        <v>2013509216.6317148</v>
      </c>
      <c r="AJ575" s="81">
        <v>2043090284.8643091</v>
      </c>
      <c r="AK575" s="81">
        <v>0</v>
      </c>
      <c r="AL575" s="81">
        <v>0</v>
      </c>
      <c r="AM575" s="81">
        <v>134206240.99232371</v>
      </c>
      <c r="AN575" s="81">
        <v>0</v>
      </c>
      <c r="AO575" s="81">
        <v>0</v>
      </c>
      <c r="AP575" s="82"/>
      <c r="AQ575" s="81">
        <v>7610</v>
      </c>
      <c r="AR575" s="81">
        <v>1065</v>
      </c>
      <c r="AS575" s="81">
        <v>321</v>
      </c>
      <c r="AT575" s="81">
        <v>15</v>
      </c>
      <c r="AU575" s="81">
        <v>1</v>
      </c>
      <c r="AV575" s="81">
        <v>10</v>
      </c>
      <c r="AW575" s="81" t="s">
        <v>564</v>
      </c>
      <c r="AX575" s="82"/>
      <c r="AY575" s="81">
        <v>34979.599999999991</v>
      </c>
      <c r="AZ575" s="81">
        <v>242462.6</v>
      </c>
      <c r="BA575" s="81">
        <v>581722.19999999995</v>
      </c>
      <c r="BB575" s="81">
        <v>28809.599999999999</v>
      </c>
      <c r="BC575" s="81">
        <v>46199</v>
      </c>
      <c r="BD575" s="81">
        <v>37865.275999999998</v>
      </c>
      <c r="BE575" s="81" t="s">
        <v>564</v>
      </c>
      <c r="BF575" s="82"/>
      <c r="BG575" s="81">
        <v>14.507999999999999</v>
      </c>
      <c r="BH575" s="81">
        <v>23.221</v>
      </c>
      <c r="BI575" s="81">
        <v>1482.2339999999999</v>
      </c>
      <c r="BJ575" s="81">
        <v>520.22799999999995</v>
      </c>
      <c r="BK575" s="81">
        <v>544.48400000000004</v>
      </c>
      <c r="BL575" s="81">
        <v>0</v>
      </c>
      <c r="BM575" s="82"/>
      <c r="BN575" s="81">
        <v>3</v>
      </c>
      <c r="BO575" s="81">
        <v>4</v>
      </c>
      <c r="BP575" s="81">
        <v>63</v>
      </c>
      <c r="BQ575" s="81">
        <v>2</v>
      </c>
      <c r="BR575" s="81">
        <v>41</v>
      </c>
      <c r="BS575" s="81">
        <v>0</v>
      </c>
      <c r="BT575"/>
      <c r="BU575" s="80">
        <v>2193.11</v>
      </c>
      <c r="BV575" s="80">
        <v>238.95500000000001</v>
      </c>
      <c r="BW575" s="80">
        <v>89.965000000000003</v>
      </c>
      <c r="BX575" s="80">
        <v>19.678000000000001</v>
      </c>
      <c r="BY575" s="80">
        <v>42.966999999999999</v>
      </c>
      <c r="BZ575" s="80">
        <v>0</v>
      </c>
      <c r="CA575" s="80">
        <v>0</v>
      </c>
      <c r="CB575" s="80">
        <v>0</v>
      </c>
      <c r="CC575" s="80">
        <v>0</v>
      </c>
    </row>
    <row r="576" spans="1:81">
      <c r="A576" s="80" t="s">
        <v>2369</v>
      </c>
      <c r="B576" s="80">
        <v>527</v>
      </c>
      <c r="C576" s="80">
        <v>17</v>
      </c>
      <c r="D576" s="80">
        <v>31</v>
      </c>
      <c r="E576" s="80">
        <v>2020</v>
      </c>
      <c r="F576" s="80" t="s">
        <v>218</v>
      </c>
      <c r="G576" s="80" t="s">
        <v>2352</v>
      </c>
      <c r="H576" s="80" t="s">
        <v>2353</v>
      </c>
      <c r="I576" s="177"/>
      <c r="J576" s="81">
        <v>1723.0989083196771</v>
      </c>
      <c r="K576" s="81">
        <v>121.87620745918332</v>
      </c>
      <c r="L576" s="81">
        <v>374.41290361264055</v>
      </c>
      <c r="M576" s="81">
        <v>1228.1749747132446</v>
      </c>
      <c r="N576" s="81">
        <v>1733.3863041816883</v>
      </c>
      <c r="O576" s="81">
        <v>842.08834615001183</v>
      </c>
      <c r="P576" s="81">
        <v>856.06090685822619</v>
      </c>
      <c r="Q576" s="81">
        <v>57.288852846999831</v>
      </c>
      <c r="R576" s="81">
        <v>68.522918643694524</v>
      </c>
      <c r="S576" s="81">
        <v>119.93619902851299</v>
      </c>
      <c r="T576" s="82"/>
      <c r="U576" s="81">
        <v>130782705</v>
      </c>
      <c r="V576" s="81">
        <v>38495</v>
      </c>
      <c r="W576" s="81">
        <v>10139</v>
      </c>
      <c r="X576" s="81">
        <v>328494</v>
      </c>
      <c r="Y576" s="81">
        <v>425698</v>
      </c>
      <c r="Z576" s="81">
        <v>601735</v>
      </c>
      <c r="AA576" s="81">
        <v>193129</v>
      </c>
      <c r="AB576" s="81">
        <v>971604</v>
      </c>
      <c r="AC576" s="81">
        <v>12146233</v>
      </c>
      <c r="AD576" s="81">
        <v>119.93619902851299</v>
      </c>
      <c r="AE576" s="82"/>
      <c r="AF576" s="81">
        <v>2302071681.8869519</v>
      </c>
      <c r="AG576" s="81">
        <v>86689760.927803352</v>
      </c>
      <c r="AH576" s="81">
        <v>90779503.585795611</v>
      </c>
      <c r="AI576" s="81">
        <v>1888935341.5061772</v>
      </c>
      <c r="AJ576" s="81">
        <v>1973426708.443166</v>
      </c>
      <c r="AK576" s="81">
        <v>0</v>
      </c>
      <c r="AL576" s="81">
        <v>0</v>
      </c>
      <c r="AM576" s="81">
        <v>126805116.7455865</v>
      </c>
      <c r="AN576" s="81">
        <v>0</v>
      </c>
      <c r="AO576" s="81">
        <v>0</v>
      </c>
      <c r="AP576" s="82"/>
      <c r="AQ576" s="81">
        <v>8113</v>
      </c>
      <c r="AR576" s="81">
        <v>1225</v>
      </c>
      <c r="AS576" s="81">
        <v>380</v>
      </c>
      <c r="AT576" s="81">
        <v>18</v>
      </c>
      <c r="AU576" s="81">
        <v>2</v>
      </c>
      <c r="AV576" s="81">
        <v>10</v>
      </c>
      <c r="AW576" s="81">
        <v>380</v>
      </c>
      <c r="AX576" s="82"/>
      <c r="AY576" s="81">
        <v>37861.299999999981</v>
      </c>
      <c r="AZ576" s="81">
        <v>261794.2</v>
      </c>
      <c r="BA576" s="81">
        <v>658694.89999999991</v>
      </c>
      <c r="BB576" s="81">
        <v>30817.1</v>
      </c>
      <c r="BC576" s="81">
        <v>46449</v>
      </c>
      <c r="BD576" s="81">
        <v>38215.816000000013</v>
      </c>
      <c r="BE576" s="81">
        <v>658694.89999999991</v>
      </c>
      <c r="BF576" s="82"/>
      <c r="BG576" s="81">
        <v>19.420000000000002</v>
      </c>
      <c r="BH576" s="81">
        <v>21.123000000000001</v>
      </c>
      <c r="BI576" s="81">
        <v>1656.2080000000001</v>
      </c>
      <c r="BJ576" s="81">
        <v>606.93200000000002</v>
      </c>
      <c r="BK576" s="81">
        <v>519.17300000000012</v>
      </c>
      <c r="BL576" s="81">
        <v>0</v>
      </c>
      <c r="BM576" s="82"/>
      <c r="BN576" s="81">
        <v>4</v>
      </c>
      <c r="BO576" s="81">
        <v>4</v>
      </c>
      <c r="BP576" s="81">
        <v>59</v>
      </c>
      <c r="BQ576" s="81">
        <v>2</v>
      </c>
      <c r="BR576" s="81">
        <v>37</v>
      </c>
      <c r="BS576" s="81">
        <v>0</v>
      </c>
      <c r="BT576"/>
      <c r="BU576" s="80">
        <v>2304.6350000000002</v>
      </c>
      <c r="BV576" s="80">
        <v>245.29599999999999</v>
      </c>
      <c r="BW576" s="80">
        <v>171.63800000000001</v>
      </c>
      <c r="BX576" s="80">
        <v>14.439</v>
      </c>
      <c r="BY576" s="80">
        <v>86.847999999999999</v>
      </c>
      <c r="BZ576" s="80">
        <v>0</v>
      </c>
      <c r="CA576" s="80">
        <v>0</v>
      </c>
      <c r="CB576" s="80">
        <v>0</v>
      </c>
      <c r="CC576" s="80">
        <v>0</v>
      </c>
    </row>
    <row r="577" spans="1:81">
      <c r="A577" s="80" t="s">
        <v>2370</v>
      </c>
      <c r="B577" s="80">
        <v>527</v>
      </c>
      <c r="C577" s="80">
        <v>18</v>
      </c>
      <c r="D577" s="80">
        <v>31</v>
      </c>
      <c r="E577" s="80">
        <v>2021</v>
      </c>
      <c r="F577" s="80" t="s">
        <v>75</v>
      </c>
      <c r="G577" s="174" t="s">
        <v>2352</v>
      </c>
      <c r="H577" s="80" t="s">
        <v>2353</v>
      </c>
      <c r="I577" s="177"/>
      <c r="J577" s="81">
        <v>1784.2560764599957</v>
      </c>
      <c r="K577" s="81">
        <v>119.24001222319923</v>
      </c>
      <c r="L577" s="81">
        <v>391.54643427904915</v>
      </c>
      <c r="M577" s="81">
        <v>1419.0121857374595</v>
      </c>
      <c r="N577" s="81">
        <v>1835.3768264906555</v>
      </c>
      <c r="O577" s="81">
        <v>813.5356789027777</v>
      </c>
      <c r="P577" s="81">
        <v>875.72775676703577</v>
      </c>
      <c r="Q577" s="81">
        <v>57.095147503040032</v>
      </c>
      <c r="R577" s="81">
        <v>69.130342110404285</v>
      </c>
      <c r="S577" s="81">
        <v>113.29079561066568</v>
      </c>
      <c r="T577" s="82"/>
      <c r="U577" s="81">
        <v>140572345</v>
      </c>
      <c r="V577" s="81">
        <v>38495</v>
      </c>
      <c r="W577" s="81">
        <v>10139</v>
      </c>
      <c r="X577" s="81">
        <v>328494</v>
      </c>
      <c r="Y577" s="81">
        <v>425716</v>
      </c>
      <c r="Z577" s="81">
        <v>598589</v>
      </c>
      <c r="AA577" s="81">
        <v>192667</v>
      </c>
      <c r="AB577" s="81">
        <v>956836</v>
      </c>
      <c r="AC577" s="81">
        <v>11877264.999999998</v>
      </c>
      <c r="AD577" s="81">
        <v>113.29079561066568</v>
      </c>
      <c r="AE577" s="82"/>
      <c r="AF577" s="81">
        <v>2425400116.6167798</v>
      </c>
      <c r="AG577" s="81">
        <v>81395529.521681696</v>
      </c>
      <c r="AH577" s="81">
        <v>83231719.063836783</v>
      </c>
      <c r="AI577" s="81">
        <v>2138295455.4847269</v>
      </c>
      <c r="AJ577" s="81">
        <v>2153935183.7974501</v>
      </c>
      <c r="AK577" s="81">
        <v>0</v>
      </c>
      <c r="AL577" s="81">
        <v>0</v>
      </c>
      <c r="AM577" s="81">
        <v>125598013.35446689</v>
      </c>
      <c r="AN577" s="81">
        <v>0</v>
      </c>
      <c r="AO577" s="81">
        <v>0</v>
      </c>
      <c r="AP577" s="82"/>
      <c r="AQ577" s="81">
        <v>8655</v>
      </c>
      <c r="AR577" s="81">
        <v>1355</v>
      </c>
      <c r="AS577" s="81">
        <v>406</v>
      </c>
      <c r="AT577" s="81">
        <v>23</v>
      </c>
      <c r="AU577" s="81">
        <v>2</v>
      </c>
      <c r="AV577" s="81">
        <v>18</v>
      </c>
      <c r="AW577" s="81"/>
      <c r="AX577" s="82"/>
      <c r="AY577" s="81">
        <v>41201.200000000237</v>
      </c>
      <c r="AZ577" s="81">
        <v>271313.49999999988</v>
      </c>
      <c r="BA577" s="81">
        <v>673577.9</v>
      </c>
      <c r="BB577" s="81">
        <v>32180.799999999999</v>
      </c>
      <c r="BC577" s="81">
        <v>46449</v>
      </c>
      <c r="BD577" s="81">
        <v>38535.816000000013</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2371</v>
      </c>
      <c r="B578" s="80">
        <v>527</v>
      </c>
      <c r="C578" s="80">
        <v>19</v>
      </c>
      <c r="D578" s="80">
        <v>31</v>
      </c>
      <c r="E578" s="80">
        <v>2022</v>
      </c>
      <c r="F578" s="80" t="s">
        <v>568</v>
      </c>
      <c r="G578" s="174" t="s">
        <v>2352</v>
      </c>
      <c r="H578" s="80" t="s">
        <v>2353</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9288</v>
      </c>
      <c r="AR578" s="81">
        <v>1443</v>
      </c>
      <c r="AS578" s="81">
        <v>442</v>
      </c>
      <c r="AT578" s="81">
        <v>24</v>
      </c>
      <c r="AU578" s="81">
        <v>2</v>
      </c>
      <c r="AV578" s="81">
        <v>19</v>
      </c>
      <c r="AW578" s="81"/>
      <c r="AX578" s="82"/>
      <c r="AY578" s="81">
        <v>45270.800000000527</v>
      </c>
      <c r="AZ578" s="81">
        <v>276215.39999999997</v>
      </c>
      <c r="BA578" s="81">
        <v>758221.7</v>
      </c>
      <c r="BB578" s="81">
        <v>42506.8</v>
      </c>
      <c r="BC578" s="81">
        <v>46449</v>
      </c>
      <c r="BD578" s="81">
        <v>38575.815999999999</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2045</v>
      </c>
      <c r="B9" s="80">
        <v>1</v>
      </c>
      <c r="C9" s="80">
        <v>1</v>
      </c>
      <c r="D9" s="80">
        <v>1</v>
      </c>
      <c r="E9" s="80">
        <v>1990</v>
      </c>
      <c r="F9" s="80" t="s">
        <v>562</v>
      </c>
      <c r="G9" s="182" t="s">
        <v>2046</v>
      </c>
      <c r="H9" s="80" t="s">
        <v>2047</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2048</v>
      </c>
      <c r="B10" s="80">
        <v>2</v>
      </c>
      <c r="C10" s="80">
        <v>2</v>
      </c>
      <c r="D10" s="80">
        <v>1</v>
      </c>
      <c r="E10" s="80">
        <v>2005</v>
      </c>
      <c r="F10" s="80" t="s">
        <v>565</v>
      </c>
      <c r="G10" s="182" t="s">
        <v>2046</v>
      </c>
      <c r="H10" s="80" t="s">
        <v>2047</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2049</v>
      </c>
      <c r="B11" s="80">
        <v>3</v>
      </c>
      <c r="C11" s="80">
        <v>3</v>
      </c>
      <c r="D11" s="80">
        <v>1</v>
      </c>
      <c r="E11" s="80">
        <v>2006</v>
      </c>
      <c r="F11" s="80" t="s">
        <v>566</v>
      </c>
      <c r="G11" s="182" t="s">
        <v>2046</v>
      </c>
      <c r="H11" s="80" t="s">
        <v>2047</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2050</v>
      </c>
      <c r="B12" s="80">
        <v>4</v>
      </c>
      <c r="C12" s="80">
        <v>4</v>
      </c>
      <c r="D12" s="80">
        <v>1</v>
      </c>
      <c r="E12" s="80">
        <v>2007</v>
      </c>
      <c r="F12" s="80" t="s">
        <v>567</v>
      </c>
      <c r="G12" s="182" t="s">
        <v>2046</v>
      </c>
      <c r="H12" s="80" t="s">
        <v>2047</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2051</v>
      </c>
      <c r="B13" s="80">
        <v>5</v>
      </c>
      <c r="C13" s="80">
        <v>5</v>
      </c>
      <c r="D13" s="80">
        <v>1</v>
      </c>
      <c r="E13" s="80">
        <v>2008</v>
      </c>
      <c r="F13" s="80" t="s">
        <v>84</v>
      </c>
      <c r="G13" s="182" t="s">
        <v>2046</v>
      </c>
      <c r="H13" s="80" t="s">
        <v>2047</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2052</v>
      </c>
      <c r="B14" s="80">
        <v>6</v>
      </c>
      <c r="C14" s="80">
        <v>6</v>
      </c>
      <c r="D14" s="80">
        <v>1</v>
      </c>
      <c r="E14" s="80">
        <v>2009</v>
      </c>
      <c r="F14" s="80" t="s">
        <v>85</v>
      </c>
      <c r="G14" s="182" t="s">
        <v>2046</v>
      </c>
      <c r="H14" s="80" t="s">
        <v>2047</v>
      </c>
      <c r="I14" s="173"/>
      <c r="J14" s="83">
        <v>0</v>
      </c>
      <c r="K14" s="83">
        <v>0</v>
      </c>
      <c r="L14" s="83">
        <v>0</v>
      </c>
      <c r="M14" s="83">
        <v>0</v>
      </c>
      <c r="N14" s="83">
        <v>15.699</v>
      </c>
      <c r="O14" s="83">
        <v>0</v>
      </c>
      <c r="P14" s="83">
        <v>0</v>
      </c>
      <c r="Q14" s="83">
        <v>0</v>
      </c>
      <c r="R14" s="83">
        <v>0</v>
      </c>
      <c r="S14" s="83">
        <v>0</v>
      </c>
      <c r="T14" s="83">
        <v>0</v>
      </c>
      <c r="U14" s="83">
        <v>0</v>
      </c>
      <c r="V14" s="83">
        <v>0</v>
      </c>
      <c r="W14" s="83">
        <v>0</v>
      </c>
      <c r="X14" s="83">
        <v>0</v>
      </c>
      <c r="Y14" s="83">
        <v>0</v>
      </c>
      <c r="Z14" s="83">
        <v>0</v>
      </c>
      <c r="AA14" s="83">
        <v>0</v>
      </c>
      <c r="AB14" s="83">
        <v>0</v>
      </c>
      <c r="AC14" s="83">
        <v>0</v>
      </c>
      <c r="AD14" s="83">
        <v>7.37</v>
      </c>
      <c r="AE14" s="83">
        <v>10.35</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15.699</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7.37</v>
      </c>
      <c r="EF14" s="83">
        <v>10.35</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15.699</v>
      </c>
      <c r="HJ14" s="83">
        <v>0</v>
      </c>
      <c r="HK14" s="83">
        <v>17.72</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15.699</v>
      </c>
      <c r="IE14" s="83">
        <v>0</v>
      </c>
      <c r="IF14" s="83">
        <v>17.72</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2</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1</v>
      </c>
      <c r="JR14" s="81">
        <v>2</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2</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1</v>
      </c>
      <c r="NS14" s="81">
        <v>2</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2</v>
      </c>
      <c r="QW14" s="81">
        <v>0</v>
      </c>
      <c r="QX14" s="81">
        <v>3</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2</v>
      </c>
      <c r="RR14" s="81">
        <v>0</v>
      </c>
      <c r="RS14" s="81">
        <v>3</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2053</v>
      </c>
      <c r="B15" s="80">
        <v>7</v>
      </c>
      <c r="C15" s="80">
        <v>7</v>
      </c>
      <c r="D15" s="80">
        <v>1</v>
      </c>
      <c r="E15" s="80">
        <v>2010</v>
      </c>
      <c r="F15" s="80" t="s">
        <v>86</v>
      </c>
      <c r="G15" s="182" t="s">
        <v>2046</v>
      </c>
      <c r="H15" s="80" t="s">
        <v>2047</v>
      </c>
      <c r="I15" s="173"/>
      <c r="J15" s="83">
        <v>0</v>
      </c>
      <c r="K15" s="83">
        <v>0</v>
      </c>
      <c r="L15" s="83">
        <v>0</v>
      </c>
      <c r="M15" s="83">
        <v>0</v>
      </c>
      <c r="N15" s="83">
        <v>15.789</v>
      </c>
      <c r="O15" s="83">
        <v>0</v>
      </c>
      <c r="P15" s="83">
        <v>0</v>
      </c>
      <c r="Q15" s="83">
        <v>0</v>
      </c>
      <c r="R15" s="83">
        <v>0</v>
      </c>
      <c r="S15" s="83">
        <v>0</v>
      </c>
      <c r="T15" s="83">
        <v>0</v>
      </c>
      <c r="U15" s="83">
        <v>0</v>
      </c>
      <c r="V15" s="83">
        <v>0</v>
      </c>
      <c r="W15" s="83">
        <v>0</v>
      </c>
      <c r="X15" s="83">
        <v>0</v>
      </c>
      <c r="Y15" s="83">
        <v>0</v>
      </c>
      <c r="Z15" s="83">
        <v>0</v>
      </c>
      <c r="AA15" s="83">
        <v>0</v>
      </c>
      <c r="AB15" s="83">
        <v>0</v>
      </c>
      <c r="AC15" s="83">
        <v>0</v>
      </c>
      <c r="AD15" s="83">
        <v>7.4119999999999999</v>
      </c>
      <c r="AE15" s="83">
        <v>12.228999999999999</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15.789</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7.4119999999999999</v>
      </c>
      <c r="EF15" s="83">
        <v>12.228999999999999</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15.789</v>
      </c>
      <c r="HJ15" s="83">
        <v>0</v>
      </c>
      <c r="HK15" s="83">
        <v>19.640999999999998</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15.789</v>
      </c>
      <c r="IE15" s="83">
        <v>0</v>
      </c>
      <c r="IF15" s="83">
        <v>19.640999999999998</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2</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1</v>
      </c>
      <c r="JR15" s="81">
        <v>2</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2</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1</v>
      </c>
      <c r="NS15" s="81">
        <v>2</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2</v>
      </c>
      <c r="QW15" s="81">
        <v>0</v>
      </c>
      <c r="QX15" s="81">
        <v>3</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2</v>
      </c>
      <c r="RR15" s="81">
        <v>0</v>
      </c>
      <c r="RS15" s="81">
        <v>3</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2054</v>
      </c>
      <c r="B16" s="80">
        <v>8</v>
      </c>
      <c r="C16" s="80">
        <v>8</v>
      </c>
      <c r="D16" s="80">
        <v>1</v>
      </c>
      <c r="E16" s="80">
        <v>2011</v>
      </c>
      <c r="F16" s="80" t="s">
        <v>87</v>
      </c>
      <c r="G16" s="182" t="s">
        <v>2046</v>
      </c>
      <c r="H16" s="80" t="s">
        <v>2047</v>
      </c>
      <c r="I16" s="173"/>
      <c r="J16" s="83">
        <v>0</v>
      </c>
      <c r="K16" s="83">
        <v>0</v>
      </c>
      <c r="L16" s="83">
        <v>0</v>
      </c>
      <c r="M16" s="83">
        <v>0</v>
      </c>
      <c r="N16" s="83">
        <v>15.676</v>
      </c>
      <c r="O16" s="83">
        <v>0</v>
      </c>
      <c r="P16" s="83">
        <v>0</v>
      </c>
      <c r="Q16" s="83">
        <v>0</v>
      </c>
      <c r="R16" s="83">
        <v>0</v>
      </c>
      <c r="S16" s="83">
        <v>0</v>
      </c>
      <c r="T16" s="83">
        <v>0</v>
      </c>
      <c r="U16" s="83">
        <v>0</v>
      </c>
      <c r="V16" s="83">
        <v>0</v>
      </c>
      <c r="W16" s="83">
        <v>0</v>
      </c>
      <c r="X16" s="83">
        <v>0</v>
      </c>
      <c r="Y16" s="83">
        <v>0</v>
      </c>
      <c r="Z16" s="83">
        <v>0</v>
      </c>
      <c r="AA16" s="83">
        <v>0</v>
      </c>
      <c r="AB16" s="83">
        <v>0</v>
      </c>
      <c r="AC16" s="83">
        <v>0</v>
      </c>
      <c r="AD16" s="83">
        <v>7.367</v>
      </c>
      <c r="AE16" s="83">
        <v>13.211</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3.8319999999999999</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15.676</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7.367</v>
      </c>
      <c r="EF16" s="83">
        <v>13.211</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3.8319999999999999</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15.676</v>
      </c>
      <c r="HJ16" s="83">
        <v>0</v>
      </c>
      <c r="HK16" s="83">
        <v>20.577999999999999</v>
      </c>
      <c r="HL16" s="83">
        <v>0</v>
      </c>
      <c r="HM16" s="83">
        <v>0</v>
      </c>
      <c r="HN16" s="83">
        <v>0</v>
      </c>
      <c r="HO16" s="83">
        <v>0</v>
      </c>
      <c r="HP16" s="83">
        <v>0</v>
      </c>
      <c r="HQ16" s="83">
        <v>0</v>
      </c>
      <c r="HR16" s="83">
        <v>0</v>
      </c>
      <c r="HS16" s="83">
        <v>0</v>
      </c>
      <c r="HT16" s="83">
        <v>0</v>
      </c>
      <c r="HU16" s="83">
        <v>0</v>
      </c>
      <c r="HV16" s="83">
        <v>3.8319999999999999</v>
      </c>
      <c r="HW16" s="83">
        <v>0</v>
      </c>
      <c r="HX16" s="83">
        <v>0</v>
      </c>
      <c r="HY16" s="83">
        <v>0</v>
      </c>
      <c r="HZ16" s="83">
        <v>0</v>
      </c>
      <c r="IA16" s="83">
        <v>0</v>
      </c>
      <c r="IB16" s="83">
        <v>0</v>
      </c>
      <c r="IC16" s="83">
        <v>0</v>
      </c>
      <c r="ID16" s="83">
        <v>15.676</v>
      </c>
      <c r="IE16" s="83">
        <v>0</v>
      </c>
      <c r="IF16" s="83">
        <v>20.577999999999999</v>
      </c>
      <c r="IG16" s="83">
        <v>0</v>
      </c>
      <c r="IH16" s="83">
        <v>0</v>
      </c>
      <c r="II16" s="83">
        <v>0</v>
      </c>
      <c r="IJ16" s="83">
        <v>0</v>
      </c>
      <c r="IK16" s="83">
        <v>0</v>
      </c>
      <c r="IL16" s="83">
        <v>0</v>
      </c>
      <c r="IM16" s="83">
        <v>0</v>
      </c>
      <c r="IN16" s="83">
        <v>0</v>
      </c>
      <c r="IO16" s="83">
        <v>0</v>
      </c>
      <c r="IP16" s="83">
        <v>0</v>
      </c>
      <c r="IQ16" s="83">
        <v>3.8319999999999999</v>
      </c>
      <c r="IR16" s="83">
        <v>0</v>
      </c>
      <c r="IS16" s="83">
        <v>0</v>
      </c>
      <c r="IT16" s="83">
        <v>0</v>
      </c>
      <c r="IU16" s="83">
        <v>0</v>
      </c>
      <c r="IV16" s="84">
        <v>0</v>
      </c>
      <c r="IW16" s="81">
        <v>0</v>
      </c>
      <c r="IX16" s="81">
        <v>0</v>
      </c>
      <c r="IY16" s="81">
        <v>0</v>
      </c>
      <c r="IZ16" s="81">
        <v>0</v>
      </c>
      <c r="JA16" s="81">
        <v>2</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1</v>
      </c>
      <c r="JR16" s="81">
        <v>2</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1</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2</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1</v>
      </c>
      <c r="NS16" s="81">
        <v>2</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1</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2</v>
      </c>
      <c r="QW16" s="81">
        <v>0</v>
      </c>
      <c r="QX16" s="81">
        <v>3</v>
      </c>
      <c r="QY16" s="81">
        <v>0</v>
      </c>
      <c r="QZ16" s="81">
        <v>0</v>
      </c>
      <c r="RA16" s="81">
        <v>0</v>
      </c>
      <c r="RB16" s="81">
        <v>0</v>
      </c>
      <c r="RC16" s="81">
        <v>0</v>
      </c>
      <c r="RD16" s="81">
        <v>0</v>
      </c>
      <c r="RE16" s="81">
        <v>0</v>
      </c>
      <c r="RF16" s="81">
        <v>0</v>
      </c>
      <c r="RG16" s="81">
        <v>0</v>
      </c>
      <c r="RH16" s="81">
        <v>0</v>
      </c>
      <c r="RI16" s="81">
        <v>1</v>
      </c>
      <c r="RJ16" s="81">
        <v>0</v>
      </c>
      <c r="RK16" s="81">
        <v>0</v>
      </c>
      <c r="RL16" s="81">
        <v>0</v>
      </c>
      <c r="RM16" s="81">
        <v>0</v>
      </c>
      <c r="RN16" s="81">
        <v>0</v>
      </c>
      <c r="RO16" s="81">
        <v>0</v>
      </c>
      <c r="RP16" s="81">
        <v>0</v>
      </c>
      <c r="RQ16" s="81">
        <v>2</v>
      </c>
      <c r="RR16" s="81">
        <v>0</v>
      </c>
      <c r="RS16" s="81">
        <v>3</v>
      </c>
      <c r="RT16" s="81">
        <v>0</v>
      </c>
      <c r="RU16" s="81">
        <v>0</v>
      </c>
      <c r="RV16" s="81">
        <v>0</v>
      </c>
      <c r="RW16" s="81">
        <v>0</v>
      </c>
      <c r="RX16" s="81">
        <v>0</v>
      </c>
      <c r="RY16" s="81">
        <v>0</v>
      </c>
      <c r="RZ16" s="81">
        <v>0</v>
      </c>
      <c r="SA16" s="81">
        <v>0</v>
      </c>
      <c r="SB16" s="81">
        <v>0</v>
      </c>
      <c r="SC16" s="81">
        <v>0</v>
      </c>
      <c r="SD16" s="81">
        <v>1</v>
      </c>
      <c r="SE16" s="81">
        <v>0</v>
      </c>
      <c r="SF16" s="81">
        <v>0</v>
      </c>
      <c r="SG16" s="81">
        <v>0</v>
      </c>
      <c r="SH16" s="81">
        <v>0</v>
      </c>
    </row>
    <row r="17" spans="1:502">
      <c r="A17" s="18" t="s">
        <v>2055</v>
      </c>
      <c r="B17" s="80">
        <v>9</v>
      </c>
      <c r="C17" s="80">
        <v>9</v>
      </c>
      <c r="D17" s="80">
        <v>1</v>
      </c>
      <c r="E17" s="80">
        <v>2012</v>
      </c>
      <c r="F17" s="80" t="s">
        <v>88</v>
      </c>
      <c r="G17" s="182" t="s">
        <v>2046</v>
      </c>
      <c r="H17" s="80" t="s">
        <v>2047</v>
      </c>
      <c r="I17" s="173"/>
      <c r="J17" s="83">
        <v>0</v>
      </c>
      <c r="K17" s="83">
        <v>0</v>
      </c>
      <c r="L17" s="83">
        <v>0</v>
      </c>
      <c r="M17" s="83">
        <v>0</v>
      </c>
      <c r="N17" s="83">
        <v>15.554</v>
      </c>
      <c r="O17" s="83">
        <v>0</v>
      </c>
      <c r="P17" s="83">
        <v>0</v>
      </c>
      <c r="Q17" s="83">
        <v>0</v>
      </c>
      <c r="R17" s="83">
        <v>0</v>
      </c>
      <c r="S17" s="83">
        <v>0</v>
      </c>
      <c r="T17" s="83">
        <v>0</v>
      </c>
      <c r="U17" s="83">
        <v>0</v>
      </c>
      <c r="V17" s="83">
        <v>0</v>
      </c>
      <c r="W17" s="83">
        <v>0</v>
      </c>
      <c r="X17" s="83">
        <v>0</v>
      </c>
      <c r="Y17" s="83">
        <v>0</v>
      </c>
      <c r="Z17" s="83">
        <v>0</v>
      </c>
      <c r="AA17" s="83">
        <v>0</v>
      </c>
      <c r="AB17" s="83">
        <v>0</v>
      </c>
      <c r="AC17" s="83">
        <v>0</v>
      </c>
      <c r="AD17" s="83">
        <v>7.3390000000000004</v>
      </c>
      <c r="AE17" s="83">
        <v>15.608000000000001</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4.2889999999999997</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15.554</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7.3390000000000004</v>
      </c>
      <c r="EF17" s="83">
        <v>15.608000000000001</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4.2889999999999997</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15.554</v>
      </c>
      <c r="HJ17" s="83">
        <v>0</v>
      </c>
      <c r="HK17" s="83">
        <v>22.946999999999999</v>
      </c>
      <c r="HL17" s="83">
        <v>0</v>
      </c>
      <c r="HM17" s="83">
        <v>0</v>
      </c>
      <c r="HN17" s="83">
        <v>0</v>
      </c>
      <c r="HO17" s="83">
        <v>0</v>
      </c>
      <c r="HP17" s="83">
        <v>0</v>
      </c>
      <c r="HQ17" s="83">
        <v>0</v>
      </c>
      <c r="HR17" s="83">
        <v>0</v>
      </c>
      <c r="HS17" s="83">
        <v>0</v>
      </c>
      <c r="HT17" s="83">
        <v>0</v>
      </c>
      <c r="HU17" s="83">
        <v>0</v>
      </c>
      <c r="HV17" s="83">
        <v>4.2889999999999997</v>
      </c>
      <c r="HW17" s="83">
        <v>0</v>
      </c>
      <c r="HX17" s="83">
        <v>0</v>
      </c>
      <c r="HY17" s="83">
        <v>0</v>
      </c>
      <c r="HZ17" s="83">
        <v>0</v>
      </c>
      <c r="IA17" s="83">
        <v>0</v>
      </c>
      <c r="IB17" s="83">
        <v>0</v>
      </c>
      <c r="IC17" s="83">
        <v>0</v>
      </c>
      <c r="ID17" s="83">
        <v>15.554</v>
      </c>
      <c r="IE17" s="83">
        <v>0</v>
      </c>
      <c r="IF17" s="83">
        <v>22.946999999999999</v>
      </c>
      <c r="IG17" s="83">
        <v>0</v>
      </c>
      <c r="IH17" s="83">
        <v>0</v>
      </c>
      <c r="II17" s="83">
        <v>0</v>
      </c>
      <c r="IJ17" s="83">
        <v>0</v>
      </c>
      <c r="IK17" s="83">
        <v>0</v>
      </c>
      <c r="IL17" s="83">
        <v>0</v>
      </c>
      <c r="IM17" s="83">
        <v>0</v>
      </c>
      <c r="IN17" s="83">
        <v>0</v>
      </c>
      <c r="IO17" s="83">
        <v>0</v>
      </c>
      <c r="IP17" s="83">
        <v>0</v>
      </c>
      <c r="IQ17" s="83">
        <v>4.2889999999999997</v>
      </c>
      <c r="IR17" s="83">
        <v>0</v>
      </c>
      <c r="IS17" s="83">
        <v>0</v>
      </c>
      <c r="IT17" s="83">
        <v>0</v>
      </c>
      <c r="IU17" s="83">
        <v>0</v>
      </c>
      <c r="IV17" s="84">
        <v>0</v>
      </c>
      <c r="IW17" s="81">
        <v>0</v>
      </c>
      <c r="IX17" s="81">
        <v>0</v>
      </c>
      <c r="IY17" s="81">
        <v>0</v>
      </c>
      <c r="IZ17" s="81">
        <v>0</v>
      </c>
      <c r="JA17" s="81">
        <v>2</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1</v>
      </c>
      <c r="JR17" s="81">
        <v>2</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1</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2</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1</v>
      </c>
      <c r="NS17" s="81">
        <v>2</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1</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2</v>
      </c>
      <c r="QW17" s="81">
        <v>0</v>
      </c>
      <c r="QX17" s="81">
        <v>3</v>
      </c>
      <c r="QY17" s="81">
        <v>0</v>
      </c>
      <c r="QZ17" s="81">
        <v>0</v>
      </c>
      <c r="RA17" s="81">
        <v>0</v>
      </c>
      <c r="RB17" s="81">
        <v>0</v>
      </c>
      <c r="RC17" s="81">
        <v>0</v>
      </c>
      <c r="RD17" s="81">
        <v>0</v>
      </c>
      <c r="RE17" s="81">
        <v>0</v>
      </c>
      <c r="RF17" s="81">
        <v>0</v>
      </c>
      <c r="RG17" s="81">
        <v>0</v>
      </c>
      <c r="RH17" s="81">
        <v>0</v>
      </c>
      <c r="RI17" s="81">
        <v>1</v>
      </c>
      <c r="RJ17" s="81">
        <v>0</v>
      </c>
      <c r="RK17" s="81">
        <v>0</v>
      </c>
      <c r="RL17" s="81">
        <v>0</v>
      </c>
      <c r="RM17" s="81">
        <v>0</v>
      </c>
      <c r="RN17" s="81">
        <v>0</v>
      </c>
      <c r="RO17" s="81">
        <v>0</v>
      </c>
      <c r="RP17" s="81">
        <v>0</v>
      </c>
      <c r="RQ17" s="81">
        <v>2</v>
      </c>
      <c r="RR17" s="81">
        <v>0</v>
      </c>
      <c r="RS17" s="81">
        <v>3</v>
      </c>
      <c r="RT17" s="81">
        <v>0</v>
      </c>
      <c r="RU17" s="81">
        <v>0</v>
      </c>
      <c r="RV17" s="81">
        <v>0</v>
      </c>
      <c r="RW17" s="81">
        <v>0</v>
      </c>
      <c r="RX17" s="81">
        <v>0</v>
      </c>
      <c r="RY17" s="81">
        <v>0</v>
      </c>
      <c r="RZ17" s="81">
        <v>0</v>
      </c>
      <c r="SA17" s="81">
        <v>0</v>
      </c>
      <c r="SB17" s="81">
        <v>0</v>
      </c>
      <c r="SC17" s="81">
        <v>0</v>
      </c>
      <c r="SD17" s="81">
        <v>1</v>
      </c>
      <c r="SE17" s="81">
        <v>0</v>
      </c>
      <c r="SF17" s="81">
        <v>0</v>
      </c>
      <c r="SG17" s="81">
        <v>0</v>
      </c>
      <c r="SH17" s="81">
        <v>0</v>
      </c>
    </row>
    <row r="18" spans="1:502">
      <c r="A18" s="18" t="s">
        <v>2056</v>
      </c>
      <c r="B18" s="80">
        <v>10</v>
      </c>
      <c r="C18" s="80">
        <v>10</v>
      </c>
      <c r="D18" s="80">
        <v>1</v>
      </c>
      <c r="E18" s="80">
        <v>2013</v>
      </c>
      <c r="F18" s="80" t="s">
        <v>89</v>
      </c>
      <c r="G18" s="182" t="s">
        <v>2046</v>
      </c>
      <c r="H18" s="80" t="s">
        <v>2047</v>
      </c>
      <c r="I18" s="173"/>
      <c r="J18" s="83">
        <v>0</v>
      </c>
      <c r="K18" s="83">
        <v>0</v>
      </c>
      <c r="L18" s="83">
        <v>0</v>
      </c>
      <c r="M18" s="83">
        <v>0</v>
      </c>
      <c r="N18" s="83">
        <v>15.128</v>
      </c>
      <c r="O18" s="83">
        <v>0</v>
      </c>
      <c r="P18" s="83">
        <v>0</v>
      </c>
      <c r="Q18" s="83">
        <v>0</v>
      </c>
      <c r="R18" s="83">
        <v>0</v>
      </c>
      <c r="S18" s="83">
        <v>0</v>
      </c>
      <c r="T18" s="83">
        <v>0</v>
      </c>
      <c r="U18" s="83">
        <v>0</v>
      </c>
      <c r="V18" s="83">
        <v>0</v>
      </c>
      <c r="W18" s="83">
        <v>0</v>
      </c>
      <c r="X18" s="83">
        <v>0</v>
      </c>
      <c r="Y18" s="83">
        <v>0</v>
      </c>
      <c r="Z18" s="83">
        <v>0</v>
      </c>
      <c r="AA18" s="83">
        <v>0</v>
      </c>
      <c r="AB18" s="83">
        <v>0</v>
      </c>
      <c r="AC18" s="83">
        <v>0</v>
      </c>
      <c r="AD18" s="83">
        <v>7.4180000000000001</v>
      </c>
      <c r="AE18" s="83">
        <v>12.782</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4.3929999999999998</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15.128</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7.4180000000000001</v>
      </c>
      <c r="EF18" s="83">
        <v>12.782</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4.3929999999999998</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15.128</v>
      </c>
      <c r="HJ18" s="83">
        <v>0</v>
      </c>
      <c r="HK18" s="83">
        <v>20.2</v>
      </c>
      <c r="HL18" s="83">
        <v>0</v>
      </c>
      <c r="HM18" s="83">
        <v>0</v>
      </c>
      <c r="HN18" s="83">
        <v>0</v>
      </c>
      <c r="HO18" s="83">
        <v>0</v>
      </c>
      <c r="HP18" s="83">
        <v>0</v>
      </c>
      <c r="HQ18" s="83">
        <v>0</v>
      </c>
      <c r="HR18" s="83">
        <v>0</v>
      </c>
      <c r="HS18" s="83">
        <v>0</v>
      </c>
      <c r="HT18" s="83">
        <v>0</v>
      </c>
      <c r="HU18" s="83">
        <v>0</v>
      </c>
      <c r="HV18" s="83">
        <v>4.3929999999999998</v>
      </c>
      <c r="HW18" s="83">
        <v>0</v>
      </c>
      <c r="HX18" s="83">
        <v>0</v>
      </c>
      <c r="HY18" s="83">
        <v>0</v>
      </c>
      <c r="HZ18" s="83">
        <v>0</v>
      </c>
      <c r="IA18" s="83">
        <v>0</v>
      </c>
      <c r="IB18" s="83">
        <v>0</v>
      </c>
      <c r="IC18" s="83">
        <v>0</v>
      </c>
      <c r="ID18" s="83">
        <v>15.128</v>
      </c>
      <c r="IE18" s="83">
        <v>0</v>
      </c>
      <c r="IF18" s="83">
        <v>20.2</v>
      </c>
      <c r="IG18" s="83">
        <v>0</v>
      </c>
      <c r="IH18" s="83">
        <v>0</v>
      </c>
      <c r="II18" s="83">
        <v>0</v>
      </c>
      <c r="IJ18" s="83">
        <v>0</v>
      </c>
      <c r="IK18" s="83">
        <v>0</v>
      </c>
      <c r="IL18" s="83">
        <v>0</v>
      </c>
      <c r="IM18" s="83">
        <v>0</v>
      </c>
      <c r="IN18" s="83">
        <v>0</v>
      </c>
      <c r="IO18" s="83">
        <v>0</v>
      </c>
      <c r="IP18" s="83">
        <v>0</v>
      </c>
      <c r="IQ18" s="83">
        <v>4.3929999999999998</v>
      </c>
      <c r="IR18" s="83">
        <v>0</v>
      </c>
      <c r="IS18" s="83">
        <v>0</v>
      </c>
      <c r="IT18" s="83">
        <v>0</v>
      </c>
      <c r="IU18" s="83">
        <v>0</v>
      </c>
      <c r="IV18" s="84">
        <v>0</v>
      </c>
      <c r="IW18" s="81">
        <v>0</v>
      </c>
      <c r="IX18" s="81">
        <v>0</v>
      </c>
      <c r="IY18" s="81">
        <v>0</v>
      </c>
      <c r="IZ18" s="81">
        <v>0</v>
      </c>
      <c r="JA18" s="81">
        <v>2</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1</v>
      </c>
      <c r="JR18" s="81">
        <v>2</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1</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2</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1</v>
      </c>
      <c r="NS18" s="81">
        <v>2</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1</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2</v>
      </c>
      <c r="QW18" s="81">
        <v>0</v>
      </c>
      <c r="QX18" s="81">
        <v>3</v>
      </c>
      <c r="QY18" s="81">
        <v>0</v>
      </c>
      <c r="QZ18" s="81">
        <v>0</v>
      </c>
      <c r="RA18" s="81">
        <v>0</v>
      </c>
      <c r="RB18" s="81">
        <v>0</v>
      </c>
      <c r="RC18" s="81">
        <v>0</v>
      </c>
      <c r="RD18" s="81">
        <v>0</v>
      </c>
      <c r="RE18" s="81">
        <v>0</v>
      </c>
      <c r="RF18" s="81">
        <v>0</v>
      </c>
      <c r="RG18" s="81">
        <v>0</v>
      </c>
      <c r="RH18" s="81">
        <v>0</v>
      </c>
      <c r="RI18" s="81">
        <v>1</v>
      </c>
      <c r="RJ18" s="81">
        <v>0</v>
      </c>
      <c r="RK18" s="81">
        <v>0</v>
      </c>
      <c r="RL18" s="81">
        <v>0</v>
      </c>
      <c r="RM18" s="81">
        <v>0</v>
      </c>
      <c r="RN18" s="81">
        <v>0</v>
      </c>
      <c r="RO18" s="81">
        <v>0</v>
      </c>
      <c r="RP18" s="81">
        <v>0</v>
      </c>
      <c r="RQ18" s="81">
        <v>2</v>
      </c>
      <c r="RR18" s="81">
        <v>0</v>
      </c>
      <c r="RS18" s="81">
        <v>3</v>
      </c>
      <c r="RT18" s="81">
        <v>0</v>
      </c>
      <c r="RU18" s="81">
        <v>0</v>
      </c>
      <c r="RV18" s="81">
        <v>0</v>
      </c>
      <c r="RW18" s="81">
        <v>0</v>
      </c>
      <c r="RX18" s="81">
        <v>0</v>
      </c>
      <c r="RY18" s="81">
        <v>0</v>
      </c>
      <c r="RZ18" s="81">
        <v>0</v>
      </c>
      <c r="SA18" s="81">
        <v>0</v>
      </c>
      <c r="SB18" s="81">
        <v>0</v>
      </c>
      <c r="SC18" s="81">
        <v>0</v>
      </c>
      <c r="SD18" s="81">
        <v>1</v>
      </c>
      <c r="SE18" s="81">
        <v>0</v>
      </c>
      <c r="SF18" s="81">
        <v>0</v>
      </c>
      <c r="SG18" s="81">
        <v>0</v>
      </c>
      <c r="SH18" s="81">
        <v>0</v>
      </c>
    </row>
    <row r="19" spans="1:502">
      <c r="A19" s="18" t="s">
        <v>2057</v>
      </c>
      <c r="B19" s="80">
        <v>11</v>
      </c>
      <c r="C19" s="80">
        <v>11</v>
      </c>
      <c r="D19" s="80">
        <v>1</v>
      </c>
      <c r="E19" s="80">
        <v>2014</v>
      </c>
      <c r="F19" s="80" t="s">
        <v>90</v>
      </c>
      <c r="G19" s="182" t="s">
        <v>2046</v>
      </c>
      <c r="H19" s="80" t="s">
        <v>2047</v>
      </c>
      <c r="I19" s="173"/>
      <c r="J19" s="83">
        <v>0</v>
      </c>
      <c r="K19" s="83">
        <v>0</v>
      </c>
      <c r="L19" s="83">
        <v>0</v>
      </c>
      <c r="M19" s="83">
        <v>0</v>
      </c>
      <c r="N19" s="83">
        <v>15.259</v>
      </c>
      <c r="O19" s="83">
        <v>0</v>
      </c>
      <c r="P19" s="83">
        <v>0</v>
      </c>
      <c r="Q19" s="83">
        <v>0</v>
      </c>
      <c r="R19" s="83">
        <v>0</v>
      </c>
      <c r="S19" s="83">
        <v>0</v>
      </c>
      <c r="T19" s="83">
        <v>0</v>
      </c>
      <c r="U19" s="83">
        <v>0</v>
      </c>
      <c r="V19" s="83">
        <v>0</v>
      </c>
      <c r="W19" s="83">
        <v>0</v>
      </c>
      <c r="X19" s="83">
        <v>0</v>
      </c>
      <c r="Y19" s="83">
        <v>0</v>
      </c>
      <c r="Z19" s="83">
        <v>0</v>
      </c>
      <c r="AA19" s="83">
        <v>0</v>
      </c>
      <c r="AB19" s="83">
        <v>0</v>
      </c>
      <c r="AC19" s="83">
        <v>0</v>
      </c>
      <c r="AD19" s="83">
        <v>7.125</v>
      </c>
      <c r="AE19" s="83">
        <v>11.63</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4.3369999999999997</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15.259</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7.125</v>
      </c>
      <c r="EF19" s="83">
        <v>11.63</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4.3369999999999997</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15.259</v>
      </c>
      <c r="HJ19" s="83">
        <v>0</v>
      </c>
      <c r="HK19" s="83">
        <v>18.754999999999999</v>
      </c>
      <c r="HL19" s="83">
        <v>0</v>
      </c>
      <c r="HM19" s="83">
        <v>0</v>
      </c>
      <c r="HN19" s="83">
        <v>0</v>
      </c>
      <c r="HO19" s="83">
        <v>0</v>
      </c>
      <c r="HP19" s="83">
        <v>0</v>
      </c>
      <c r="HQ19" s="83">
        <v>0</v>
      </c>
      <c r="HR19" s="83">
        <v>0</v>
      </c>
      <c r="HS19" s="83">
        <v>0</v>
      </c>
      <c r="HT19" s="83">
        <v>0</v>
      </c>
      <c r="HU19" s="83">
        <v>0</v>
      </c>
      <c r="HV19" s="83">
        <v>4.3369999999999997</v>
      </c>
      <c r="HW19" s="83">
        <v>0</v>
      </c>
      <c r="HX19" s="83">
        <v>0</v>
      </c>
      <c r="HY19" s="83">
        <v>0</v>
      </c>
      <c r="HZ19" s="83">
        <v>0</v>
      </c>
      <c r="IA19" s="83">
        <v>0</v>
      </c>
      <c r="IB19" s="83">
        <v>0</v>
      </c>
      <c r="IC19" s="83">
        <v>0</v>
      </c>
      <c r="ID19" s="83">
        <v>15.259</v>
      </c>
      <c r="IE19" s="83">
        <v>0</v>
      </c>
      <c r="IF19" s="83">
        <v>18.754999999999999</v>
      </c>
      <c r="IG19" s="83">
        <v>0</v>
      </c>
      <c r="IH19" s="83">
        <v>0</v>
      </c>
      <c r="II19" s="83">
        <v>0</v>
      </c>
      <c r="IJ19" s="83">
        <v>0</v>
      </c>
      <c r="IK19" s="83">
        <v>0</v>
      </c>
      <c r="IL19" s="83">
        <v>0</v>
      </c>
      <c r="IM19" s="83">
        <v>0</v>
      </c>
      <c r="IN19" s="83">
        <v>0</v>
      </c>
      <c r="IO19" s="83">
        <v>0</v>
      </c>
      <c r="IP19" s="83">
        <v>0</v>
      </c>
      <c r="IQ19" s="83">
        <v>4.3369999999999997</v>
      </c>
      <c r="IR19" s="83">
        <v>0</v>
      </c>
      <c r="IS19" s="83">
        <v>0</v>
      </c>
      <c r="IT19" s="83">
        <v>0</v>
      </c>
      <c r="IU19" s="83">
        <v>0</v>
      </c>
      <c r="IV19" s="84">
        <v>0</v>
      </c>
      <c r="IW19" s="81">
        <v>0</v>
      </c>
      <c r="IX19" s="81">
        <v>0</v>
      </c>
      <c r="IY19" s="81">
        <v>0</v>
      </c>
      <c r="IZ19" s="81">
        <v>0</v>
      </c>
      <c r="JA19" s="81">
        <v>2</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1</v>
      </c>
      <c r="JR19" s="81">
        <v>2</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1</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2</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1</v>
      </c>
      <c r="NS19" s="81">
        <v>2</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1</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2</v>
      </c>
      <c r="QW19" s="81">
        <v>0</v>
      </c>
      <c r="QX19" s="81">
        <v>3</v>
      </c>
      <c r="QY19" s="81">
        <v>0</v>
      </c>
      <c r="QZ19" s="81">
        <v>0</v>
      </c>
      <c r="RA19" s="81">
        <v>0</v>
      </c>
      <c r="RB19" s="81">
        <v>0</v>
      </c>
      <c r="RC19" s="81">
        <v>0</v>
      </c>
      <c r="RD19" s="81">
        <v>0</v>
      </c>
      <c r="RE19" s="81">
        <v>0</v>
      </c>
      <c r="RF19" s="81">
        <v>0</v>
      </c>
      <c r="RG19" s="81">
        <v>0</v>
      </c>
      <c r="RH19" s="81">
        <v>0</v>
      </c>
      <c r="RI19" s="81">
        <v>1</v>
      </c>
      <c r="RJ19" s="81">
        <v>0</v>
      </c>
      <c r="RK19" s="81">
        <v>0</v>
      </c>
      <c r="RL19" s="81">
        <v>0</v>
      </c>
      <c r="RM19" s="81">
        <v>0</v>
      </c>
      <c r="RN19" s="81">
        <v>0</v>
      </c>
      <c r="RO19" s="81">
        <v>0</v>
      </c>
      <c r="RP19" s="81">
        <v>0</v>
      </c>
      <c r="RQ19" s="81">
        <v>2</v>
      </c>
      <c r="RR19" s="81">
        <v>0</v>
      </c>
      <c r="RS19" s="81">
        <v>3</v>
      </c>
      <c r="RT19" s="81">
        <v>0</v>
      </c>
      <c r="RU19" s="81">
        <v>0</v>
      </c>
      <c r="RV19" s="81">
        <v>0</v>
      </c>
      <c r="RW19" s="81">
        <v>0</v>
      </c>
      <c r="RX19" s="81">
        <v>0</v>
      </c>
      <c r="RY19" s="81">
        <v>0</v>
      </c>
      <c r="RZ19" s="81">
        <v>0</v>
      </c>
      <c r="SA19" s="81">
        <v>0</v>
      </c>
      <c r="SB19" s="81">
        <v>0</v>
      </c>
      <c r="SC19" s="81">
        <v>0</v>
      </c>
      <c r="SD19" s="81">
        <v>1</v>
      </c>
      <c r="SE19" s="81">
        <v>0</v>
      </c>
      <c r="SF19" s="81">
        <v>0</v>
      </c>
      <c r="SG19" s="81">
        <v>0</v>
      </c>
      <c r="SH19" s="81">
        <v>0</v>
      </c>
    </row>
    <row r="20" spans="1:502">
      <c r="A20" s="18" t="s">
        <v>2058</v>
      </c>
      <c r="B20" s="80">
        <v>12</v>
      </c>
      <c r="C20" s="80">
        <v>12</v>
      </c>
      <c r="D20" s="80">
        <v>1</v>
      </c>
      <c r="E20" s="80">
        <v>2015</v>
      </c>
      <c r="F20" s="80" t="s">
        <v>91</v>
      </c>
      <c r="G20" s="182" t="s">
        <v>2046</v>
      </c>
      <c r="H20" s="80" t="s">
        <v>2047</v>
      </c>
      <c r="I20" s="173"/>
      <c r="J20" s="83">
        <v>0</v>
      </c>
      <c r="K20" s="83">
        <v>0</v>
      </c>
      <c r="L20" s="83">
        <v>0</v>
      </c>
      <c r="M20" s="83">
        <v>0</v>
      </c>
      <c r="N20" s="83">
        <v>15.615</v>
      </c>
      <c r="O20" s="83">
        <v>0</v>
      </c>
      <c r="P20" s="83">
        <v>0</v>
      </c>
      <c r="Q20" s="83">
        <v>0</v>
      </c>
      <c r="R20" s="83">
        <v>0</v>
      </c>
      <c r="S20" s="83">
        <v>0</v>
      </c>
      <c r="T20" s="83">
        <v>0</v>
      </c>
      <c r="U20" s="83">
        <v>0</v>
      </c>
      <c r="V20" s="83">
        <v>0</v>
      </c>
      <c r="W20" s="83">
        <v>0</v>
      </c>
      <c r="X20" s="83">
        <v>0</v>
      </c>
      <c r="Y20" s="83">
        <v>0</v>
      </c>
      <c r="Z20" s="83">
        <v>0</v>
      </c>
      <c r="AA20" s="83">
        <v>0</v>
      </c>
      <c r="AB20" s="83">
        <v>0</v>
      </c>
      <c r="AC20" s="83">
        <v>0</v>
      </c>
      <c r="AD20" s="83">
        <v>6.8579999999999997</v>
      </c>
      <c r="AE20" s="83">
        <v>3.7480000000000002</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4.2130000000000001</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15.615</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6.8579999999999997</v>
      </c>
      <c r="EF20" s="83">
        <v>3.7480000000000002</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4.2130000000000001</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15.615</v>
      </c>
      <c r="HJ20" s="83">
        <v>0</v>
      </c>
      <c r="HK20" s="83">
        <v>10.606</v>
      </c>
      <c r="HL20" s="83">
        <v>0</v>
      </c>
      <c r="HM20" s="83">
        <v>0</v>
      </c>
      <c r="HN20" s="83">
        <v>0</v>
      </c>
      <c r="HO20" s="83">
        <v>0</v>
      </c>
      <c r="HP20" s="83">
        <v>0</v>
      </c>
      <c r="HQ20" s="83">
        <v>0</v>
      </c>
      <c r="HR20" s="83">
        <v>0</v>
      </c>
      <c r="HS20" s="83">
        <v>0</v>
      </c>
      <c r="HT20" s="83">
        <v>0</v>
      </c>
      <c r="HU20" s="83">
        <v>0</v>
      </c>
      <c r="HV20" s="83">
        <v>4.2130000000000001</v>
      </c>
      <c r="HW20" s="83">
        <v>0</v>
      </c>
      <c r="HX20" s="83">
        <v>0</v>
      </c>
      <c r="HY20" s="83">
        <v>0</v>
      </c>
      <c r="HZ20" s="83">
        <v>0</v>
      </c>
      <c r="IA20" s="83">
        <v>0</v>
      </c>
      <c r="IB20" s="83">
        <v>0</v>
      </c>
      <c r="IC20" s="83">
        <v>0</v>
      </c>
      <c r="ID20" s="83">
        <v>15.615</v>
      </c>
      <c r="IE20" s="83">
        <v>0</v>
      </c>
      <c r="IF20" s="83">
        <v>10.606</v>
      </c>
      <c r="IG20" s="83">
        <v>0</v>
      </c>
      <c r="IH20" s="83">
        <v>0</v>
      </c>
      <c r="II20" s="83">
        <v>0</v>
      </c>
      <c r="IJ20" s="83">
        <v>0</v>
      </c>
      <c r="IK20" s="83">
        <v>0</v>
      </c>
      <c r="IL20" s="83">
        <v>0</v>
      </c>
      <c r="IM20" s="83">
        <v>0</v>
      </c>
      <c r="IN20" s="83">
        <v>0</v>
      </c>
      <c r="IO20" s="83">
        <v>0</v>
      </c>
      <c r="IP20" s="83">
        <v>0</v>
      </c>
      <c r="IQ20" s="83">
        <v>4.2130000000000001</v>
      </c>
      <c r="IR20" s="83">
        <v>0</v>
      </c>
      <c r="IS20" s="83">
        <v>0</v>
      </c>
      <c r="IT20" s="83">
        <v>0</v>
      </c>
      <c r="IU20" s="83">
        <v>0</v>
      </c>
      <c r="IV20" s="84">
        <v>0</v>
      </c>
      <c r="IW20" s="81">
        <v>0</v>
      </c>
      <c r="IX20" s="81">
        <v>0</v>
      </c>
      <c r="IY20" s="81">
        <v>0</v>
      </c>
      <c r="IZ20" s="81">
        <v>0</v>
      </c>
      <c r="JA20" s="81">
        <v>2</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1</v>
      </c>
      <c r="JR20" s="81">
        <v>1</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1</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2</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1</v>
      </c>
      <c r="NS20" s="81">
        <v>1</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1</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2</v>
      </c>
      <c r="QW20" s="81">
        <v>0</v>
      </c>
      <c r="QX20" s="81">
        <v>2</v>
      </c>
      <c r="QY20" s="81">
        <v>0</v>
      </c>
      <c r="QZ20" s="81">
        <v>0</v>
      </c>
      <c r="RA20" s="81">
        <v>0</v>
      </c>
      <c r="RB20" s="81">
        <v>0</v>
      </c>
      <c r="RC20" s="81">
        <v>0</v>
      </c>
      <c r="RD20" s="81">
        <v>0</v>
      </c>
      <c r="RE20" s="81">
        <v>0</v>
      </c>
      <c r="RF20" s="81">
        <v>0</v>
      </c>
      <c r="RG20" s="81">
        <v>0</v>
      </c>
      <c r="RH20" s="81">
        <v>0</v>
      </c>
      <c r="RI20" s="81">
        <v>1</v>
      </c>
      <c r="RJ20" s="81">
        <v>0</v>
      </c>
      <c r="RK20" s="81">
        <v>0</v>
      </c>
      <c r="RL20" s="81">
        <v>0</v>
      </c>
      <c r="RM20" s="81">
        <v>0</v>
      </c>
      <c r="RN20" s="81">
        <v>0</v>
      </c>
      <c r="RO20" s="81">
        <v>0</v>
      </c>
      <c r="RP20" s="81">
        <v>0</v>
      </c>
      <c r="RQ20" s="81">
        <v>2</v>
      </c>
      <c r="RR20" s="81">
        <v>0</v>
      </c>
      <c r="RS20" s="81">
        <v>2</v>
      </c>
      <c r="RT20" s="81">
        <v>0</v>
      </c>
      <c r="RU20" s="81">
        <v>0</v>
      </c>
      <c r="RV20" s="81">
        <v>0</v>
      </c>
      <c r="RW20" s="81">
        <v>0</v>
      </c>
      <c r="RX20" s="81">
        <v>0</v>
      </c>
      <c r="RY20" s="81">
        <v>0</v>
      </c>
      <c r="RZ20" s="81">
        <v>0</v>
      </c>
      <c r="SA20" s="81">
        <v>0</v>
      </c>
      <c r="SB20" s="81">
        <v>0</v>
      </c>
      <c r="SC20" s="81">
        <v>0</v>
      </c>
      <c r="SD20" s="81">
        <v>1</v>
      </c>
      <c r="SE20" s="81">
        <v>0</v>
      </c>
      <c r="SF20" s="81">
        <v>0</v>
      </c>
      <c r="SG20" s="81">
        <v>0</v>
      </c>
      <c r="SH20" s="81">
        <v>0</v>
      </c>
    </row>
    <row r="21" spans="1:502">
      <c r="A21" s="18" t="s">
        <v>2059</v>
      </c>
      <c r="B21" s="80">
        <v>13</v>
      </c>
      <c r="C21" s="80">
        <v>13</v>
      </c>
      <c r="D21" s="80">
        <v>1</v>
      </c>
      <c r="E21" s="80">
        <v>2016</v>
      </c>
      <c r="F21" s="80" t="s">
        <v>92</v>
      </c>
      <c r="G21" s="182" t="s">
        <v>2046</v>
      </c>
      <c r="H21" s="80" t="s">
        <v>2047</v>
      </c>
      <c r="I21" s="173"/>
      <c r="J21" s="83">
        <v>0</v>
      </c>
      <c r="K21" s="83">
        <v>0</v>
      </c>
      <c r="L21" s="83">
        <v>0</v>
      </c>
      <c r="M21" s="83">
        <v>0</v>
      </c>
      <c r="N21" s="83">
        <v>15.571999999999999</v>
      </c>
      <c r="O21" s="83">
        <v>0</v>
      </c>
      <c r="P21" s="83">
        <v>0</v>
      </c>
      <c r="Q21" s="83">
        <v>0</v>
      </c>
      <c r="R21" s="83">
        <v>0</v>
      </c>
      <c r="S21" s="83">
        <v>0</v>
      </c>
      <c r="T21" s="83">
        <v>0</v>
      </c>
      <c r="U21" s="83">
        <v>0</v>
      </c>
      <c r="V21" s="83">
        <v>0</v>
      </c>
      <c r="W21" s="83">
        <v>0</v>
      </c>
      <c r="X21" s="83">
        <v>0</v>
      </c>
      <c r="Y21" s="83">
        <v>0</v>
      </c>
      <c r="Z21" s="83">
        <v>0</v>
      </c>
      <c r="AA21" s="83">
        <v>0</v>
      </c>
      <c r="AB21" s="83">
        <v>0</v>
      </c>
      <c r="AC21" s="83">
        <v>0</v>
      </c>
      <c r="AD21" s="83">
        <v>7.4950000000000001</v>
      </c>
      <c r="AE21" s="83">
        <v>11.462</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3.8220000000000001</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15.571999999999999</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7.4950000000000001</v>
      </c>
      <c r="EF21" s="83">
        <v>11.462</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3.8220000000000001</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15.571999999999999</v>
      </c>
      <c r="HJ21" s="83">
        <v>0</v>
      </c>
      <c r="HK21" s="83">
        <v>18.957000000000001</v>
      </c>
      <c r="HL21" s="83">
        <v>0</v>
      </c>
      <c r="HM21" s="83">
        <v>0</v>
      </c>
      <c r="HN21" s="83">
        <v>0</v>
      </c>
      <c r="HO21" s="83">
        <v>0</v>
      </c>
      <c r="HP21" s="83">
        <v>0</v>
      </c>
      <c r="HQ21" s="83">
        <v>0</v>
      </c>
      <c r="HR21" s="83">
        <v>0</v>
      </c>
      <c r="HS21" s="83">
        <v>0</v>
      </c>
      <c r="HT21" s="83">
        <v>0</v>
      </c>
      <c r="HU21" s="83">
        <v>0</v>
      </c>
      <c r="HV21" s="83">
        <v>3.8220000000000001</v>
      </c>
      <c r="HW21" s="83">
        <v>0</v>
      </c>
      <c r="HX21" s="83">
        <v>0</v>
      </c>
      <c r="HY21" s="83">
        <v>0</v>
      </c>
      <c r="HZ21" s="83">
        <v>0</v>
      </c>
      <c r="IA21" s="83">
        <v>0</v>
      </c>
      <c r="IB21" s="83">
        <v>0</v>
      </c>
      <c r="IC21" s="83">
        <v>0</v>
      </c>
      <c r="ID21" s="83">
        <v>15.571999999999999</v>
      </c>
      <c r="IE21" s="83">
        <v>0</v>
      </c>
      <c r="IF21" s="83">
        <v>18.957000000000001</v>
      </c>
      <c r="IG21" s="83">
        <v>0</v>
      </c>
      <c r="IH21" s="83">
        <v>0</v>
      </c>
      <c r="II21" s="83">
        <v>0</v>
      </c>
      <c r="IJ21" s="83">
        <v>0</v>
      </c>
      <c r="IK21" s="83">
        <v>0</v>
      </c>
      <c r="IL21" s="83">
        <v>0</v>
      </c>
      <c r="IM21" s="83">
        <v>0</v>
      </c>
      <c r="IN21" s="83">
        <v>0</v>
      </c>
      <c r="IO21" s="83">
        <v>0</v>
      </c>
      <c r="IP21" s="83">
        <v>0</v>
      </c>
      <c r="IQ21" s="83">
        <v>3.8220000000000001</v>
      </c>
      <c r="IR21" s="83">
        <v>0</v>
      </c>
      <c r="IS21" s="83">
        <v>0</v>
      </c>
      <c r="IT21" s="83">
        <v>0</v>
      </c>
      <c r="IU21" s="83">
        <v>0</v>
      </c>
      <c r="IV21" s="84">
        <v>0</v>
      </c>
      <c r="IW21" s="81">
        <v>0</v>
      </c>
      <c r="IX21" s="81">
        <v>0</v>
      </c>
      <c r="IY21" s="81">
        <v>0</v>
      </c>
      <c r="IZ21" s="81">
        <v>0</v>
      </c>
      <c r="JA21" s="81">
        <v>2</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1</v>
      </c>
      <c r="JR21" s="81">
        <v>2</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1</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2</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1</v>
      </c>
      <c r="NS21" s="81">
        <v>2</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1</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2</v>
      </c>
      <c r="QW21" s="81">
        <v>0</v>
      </c>
      <c r="QX21" s="81">
        <v>3</v>
      </c>
      <c r="QY21" s="81">
        <v>0</v>
      </c>
      <c r="QZ21" s="81">
        <v>0</v>
      </c>
      <c r="RA21" s="81">
        <v>0</v>
      </c>
      <c r="RB21" s="81">
        <v>0</v>
      </c>
      <c r="RC21" s="81">
        <v>0</v>
      </c>
      <c r="RD21" s="81">
        <v>0</v>
      </c>
      <c r="RE21" s="81">
        <v>0</v>
      </c>
      <c r="RF21" s="81">
        <v>0</v>
      </c>
      <c r="RG21" s="81">
        <v>0</v>
      </c>
      <c r="RH21" s="81">
        <v>0</v>
      </c>
      <c r="RI21" s="81">
        <v>1</v>
      </c>
      <c r="RJ21" s="81">
        <v>0</v>
      </c>
      <c r="RK21" s="81">
        <v>0</v>
      </c>
      <c r="RL21" s="81">
        <v>0</v>
      </c>
      <c r="RM21" s="81">
        <v>0</v>
      </c>
      <c r="RN21" s="81">
        <v>0</v>
      </c>
      <c r="RO21" s="81">
        <v>0</v>
      </c>
      <c r="RP21" s="81">
        <v>0</v>
      </c>
      <c r="RQ21" s="81">
        <v>2</v>
      </c>
      <c r="RR21" s="81">
        <v>0</v>
      </c>
      <c r="RS21" s="81">
        <v>3</v>
      </c>
      <c r="RT21" s="81">
        <v>0</v>
      </c>
      <c r="RU21" s="81">
        <v>0</v>
      </c>
      <c r="RV21" s="81">
        <v>0</v>
      </c>
      <c r="RW21" s="81">
        <v>0</v>
      </c>
      <c r="RX21" s="81">
        <v>0</v>
      </c>
      <c r="RY21" s="81">
        <v>0</v>
      </c>
      <c r="RZ21" s="81">
        <v>0</v>
      </c>
      <c r="SA21" s="81">
        <v>0</v>
      </c>
      <c r="SB21" s="81">
        <v>0</v>
      </c>
      <c r="SC21" s="81">
        <v>0</v>
      </c>
      <c r="SD21" s="81">
        <v>1</v>
      </c>
      <c r="SE21" s="81">
        <v>0</v>
      </c>
      <c r="SF21" s="81">
        <v>0</v>
      </c>
      <c r="SG21" s="81">
        <v>0</v>
      </c>
      <c r="SH21" s="81">
        <v>0</v>
      </c>
    </row>
    <row r="22" spans="1:502">
      <c r="A22" s="18" t="s">
        <v>2060</v>
      </c>
      <c r="B22" s="80">
        <v>14</v>
      </c>
      <c r="C22" s="80">
        <v>14</v>
      </c>
      <c r="D22" s="80">
        <v>1</v>
      </c>
      <c r="E22" s="80">
        <v>2017</v>
      </c>
      <c r="F22" s="80" t="s">
        <v>71</v>
      </c>
      <c r="G22" s="182" t="s">
        <v>2046</v>
      </c>
      <c r="H22" s="80" t="s">
        <v>2047</v>
      </c>
      <c r="I22" s="173"/>
      <c r="J22" s="83">
        <v>0</v>
      </c>
      <c r="K22" s="83">
        <v>0</v>
      </c>
      <c r="L22" s="83">
        <v>0</v>
      </c>
      <c r="M22" s="83">
        <v>0</v>
      </c>
      <c r="N22" s="83">
        <v>15.327999999999999</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12.007</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4.3520000000000003</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15.327999999999999</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12.007</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4.3520000000000003</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15.327999999999999</v>
      </c>
      <c r="HJ22" s="83">
        <v>0</v>
      </c>
      <c r="HK22" s="83">
        <v>12.007</v>
      </c>
      <c r="HL22" s="83">
        <v>0</v>
      </c>
      <c r="HM22" s="83">
        <v>0</v>
      </c>
      <c r="HN22" s="83">
        <v>0</v>
      </c>
      <c r="HO22" s="83">
        <v>0</v>
      </c>
      <c r="HP22" s="83">
        <v>0</v>
      </c>
      <c r="HQ22" s="83">
        <v>0</v>
      </c>
      <c r="HR22" s="83">
        <v>0</v>
      </c>
      <c r="HS22" s="83">
        <v>0</v>
      </c>
      <c r="HT22" s="83">
        <v>0</v>
      </c>
      <c r="HU22" s="83">
        <v>0</v>
      </c>
      <c r="HV22" s="83">
        <v>4.3520000000000003</v>
      </c>
      <c r="HW22" s="83">
        <v>0</v>
      </c>
      <c r="HX22" s="83">
        <v>0</v>
      </c>
      <c r="HY22" s="83">
        <v>0</v>
      </c>
      <c r="HZ22" s="83">
        <v>0</v>
      </c>
      <c r="IA22" s="83">
        <v>0</v>
      </c>
      <c r="IB22" s="83">
        <v>0</v>
      </c>
      <c r="IC22" s="83">
        <v>0</v>
      </c>
      <c r="ID22" s="83">
        <v>15.327999999999999</v>
      </c>
      <c r="IE22" s="83">
        <v>0</v>
      </c>
      <c r="IF22" s="83">
        <v>12.007</v>
      </c>
      <c r="IG22" s="83">
        <v>0</v>
      </c>
      <c r="IH22" s="83">
        <v>0</v>
      </c>
      <c r="II22" s="83">
        <v>0</v>
      </c>
      <c r="IJ22" s="83">
        <v>0</v>
      </c>
      <c r="IK22" s="83">
        <v>0</v>
      </c>
      <c r="IL22" s="83">
        <v>0</v>
      </c>
      <c r="IM22" s="83">
        <v>0</v>
      </c>
      <c r="IN22" s="83">
        <v>0</v>
      </c>
      <c r="IO22" s="83">
        <v>0</v>
      </c>
      <c r="IP22" s="83">
        <v>0</v>
      </c>
      <c r="IQ22" s="83">
        <v>4.3520000000000003</v>
      </c>
      <c r="IR22" s="83">
        <v>0</v>
      </c>
      <c r="IS22" s="83">
        <v>0</v>
      </c>
      <c r="IT22" s="83">
        <v>0</v>
      </c>
      <c r="IU22" s="83">
        <v>0</v>
      </c>
      <c r="IV22" s="84">
        <v>0</v>
      </c>
      <c r="IW22" s="81">
        <v>0</v>
      </c>
      <c r="IX22" s="81">
        <v>0</v>
      </c>
      <c r="IY22" s="81">
        <v>0</v>
      </c>
      <c r="IZ22" s="81">
        <v>0</v>
      </c>
      <c r="JA22" s="81">
        <v>2</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2</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1</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2</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2</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1</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2</v>
      </c>
      <c r="QW22" s="81">
        <v>0</v>
      </c>
      <c r="QX22" s="81">
        <v>2</v>
      </c>
      <c r="QY22" s="81">
        <v>0</v>
      </c>
      <c r="QZ22" s="81">
        <v>0</v>
      </c>
      <c r="RA22" s="81">
        <v>0</v>
      </c>
      <c r="RB22" s="81">
        <v>0</v>
      </c>
      <c r="RC22" s="81">
        <v>0</v>
      </c>
      <c r="RD22" s="81">
        <v>0</v>
      </c>
      <c r="RE22" s="81">
        <v>0</v>
      </c>
      <c r="RF22" s="81">
        <v>0</v>
      </c>
      <c r="RG22" s="81">
        <v>0</v>
      </c>
      <c r="RH22" s="81">
        <v>0</v>
      </c>
      <c r="RI22" s="81">
        <v>1</v>
      </c>
      <c r="RJ22" s="81">
        <v>0</v>
      </c>
      <c r="RK22" s="81">
        <v>0</v>
      </c>
      <c r="RL22" s="81">
        <v>0</v>
      </c>
      <c r="RM22" s="81">
        <v>0</v>
      </c>
      <c r="RN22" s="81">
        <v>0</v>
      </c>
      <c r="RO22" s="81">
        <v>0</v>
      </c>
      <c r="RP22" s="81">
        <v>0</v>
      </c>
      <c r="RQ22" s="81">
        <v>2</v>
      </c>
      <c r="RR22" s="81">
        <v>0</v>
      </c>
      <c r="RS22" s="81">
        <v>2</v>
      </c>
      <c r="RT22" s="81">
        <v>0</v>
      </c>
      <c r="RU22" s="81">
        <v>0</v>
      </c>
      <c r="RV22" s="81">
        <v>0</v>
      </c>
      <c r="RW22" s="81">
        <v>0</v>
      </c>
      <c r="RX22" s="81">
        <v>0</v>
      </c>
      <c r="RY22" s="81">
        <v>0</v>
      </c>
      <c r="RZ22" s="81">
        <v>0</v>
      </c>
      <c r="SA22" s="81">
        <v>0</v>
      </c>
      <c r="SB22" s="81">
        <v>0</v>
      </c>
      <c r="SC22" s="81">
        <v>0</v>
      </c>
      <c r="SD22" s="81">
        <v>1</v>
      </c>
      <c r="SE22" s="81">
        <v>0</v>
      </c>
      <c r="SF22" s="81">
        <v>0</v>
      </c>
      <c r="SG22" s="81">
        <v>0</v>
      </c>
      <c r="SH22" s="81">
        <v>0</v>
      </c>
    </row>
    <row r="23" spans="1:502">
      <c r="A23" s="18" t="s">
        <v>2061</v>
      </c>
      <c r="B23" s="80">
        <v>15</v>
      </c>
      <c r="C23" s="80">
        <v>15</v>
      </c>
      <c r="D23" s="80">
        <v>1</v>
      </c>
      <c r="E23" s="80">
        <v>2018</v>
      </c>
      <c r="F23" s="80" t="s">
        <v>93</v>
      </c>
      <c r="G23" s="182" t="s">
        <v>2046</v>
      </c>
      <c r="H23" s="80" t="s">
        <v>2047</v>
      </c>
      <c r="I23" s="173"/>
      <c r="J23" s="83">
        <v>0</v>
      </c>
      <c r="K23" s="83">
        <v>0</v>
      </c>
      <c r="L23" s="83">
        <v>0</v>
      </c>
      <c r="M23" s="83">
        <v>0</v>
      </c>
      <c r="N23" s="83">
        <v>14.683999999999999</v>
      </c>
      <c r="O23" s="83">
        <v>0</v>
      </c>
      <c r="P23" s="83">
        <v>0</v>
      </c>
      <c r="Q23" s="83">
        <v>0</v>
      </c>
      <c r="R23" s="83">
        <v>0</v>
      </c>
      <c r="S23" s="83">
        <v>0</v>
      </c>
      <c r="T23" s="83">
        <v>0</v>
      </c>
      <c r="U23" s="83">
        <v>0</v>
      </c>
      <c r="V23" s="83">
        <v>0</v>
      </c>
      <c r="W23" s="83">
        <v>0</v>
      </c>
      <c r="X23" s="83">
        <v>0</v>
      </c>
      <c r="Y23" s="83">
        <v>0</v>
      </c>
      <c r="Z23" s="83">
        <v>0</v>
      </c>
      <c r="AA23" s="83">
        <v>0</v>
      </c>
      <c r="AB23" s="83">
        <v>0</v>
      </c>
      <c r="AC23" s="83">
        <v>0</v>
      </c>
      <c r="AD23" s="83">
        <v>8.1159999999999997</v>
      </c>
      <c r="AE23" s="83">
        <v>11.632999999999999</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4.0609999999999999</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14.683999999999999</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8.1159999999999997</v>
      </c>
      <c r="EF23" s="83">
        <v>11.632999999999999</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4.0609999999999999</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14.683999999999999</v>
      </c>
      <c r="HJ23" s="83">
        <v>0</v>
      </c>
      <c r="HK23" s="83">
        <v>19.748999999999999</v>
      </c>
      <c r="HL23" s="83">
        <v>0</v>
      </c>
      <c r="HM23" s="83">
        <v>0</v>
      </c>
      <c r="HN23" s="83">
        <v>0</v>
      </c>
      <c r="HO23" s="83">
        <v>0</v>
      </c>
      <c r="HP23" s="83">
        <v>0</v>
      </c>
      <c r="HQ23" s="83">
        <v>0</v>
      </c>
      <c r="HR23" s="83">
        <v>0</v>
      </c>
      <c r="HS23" s="83">
        <v>0</v>
      </c>
      <c r="HT23" s="83">
        <v>0</v>
      </c>
      <c r="HU23" s="83">
        <v>0</v>
      </c>
      <c r="HV23" s="83">
        <v>4.0609999999999999</v>
      </c>
      <c r="HW23" s="83">
        <v>0</v>
      </c>
      <c r="HX23" s="83">
        <v>0</v>
      </c>
      <c r="HY23" s="83">
        <v>0</v>
      </c>
      <c r="HZ23" s="83">
        <v>0</v>
      </c>
      <c r="IA23" s="83">
        <v>0</v>
      </c>
      <c r="IB23" s="83">
        <v>0</v>
      </c>
      <c r="IC23" s="83">
        <v>0</v>
      </c>
      <c r="ID23" s="83">
        <v>14.683999999999999</v>
      </c>
      <c r="IE23" s="83">
        <v>0</v>
      </c>
      <c r="IF23" s="83">
        <v>19.748999999999999</v>
      </c>
      <c r="IG23" s="83">
        <v>0</v>
      </c>
      <c r="IH23" s="83">
        <v>0</v>
      </c>
      <c r="II23" s="83">
        <v>0</v>
      </c>
      <c r="IJ23" s="83">
        <v>0</v>
      </c>
      <c r="IK23" s="83">
        <v>0</v>
      </c>
      <c r="IL23" s="83">
        <v>0</v>
      </c>
      <c r="IM23" s="83">
        <v>0</v>
      </c>
      <c r="IN23" s="83">
        <v>0</v>
      </c>
      <c r="IO23" s="83">
        <v>0</v>
      </c>
      <c r="IP23" s="83">
        <v>0</v>
      </c>
      <c r="IQ23" s="83">
        <v>4.0609999999999999</v>
      </c>
      <c r="IR23" s="83">
        <v>0</v>
      </c>
      <c r="IS23" s="83">
        <v>0</v>
      </c>
      <c r="IT23" s="83">
        <v>0</v>
      </c>
      <c r="IU23" s="83">
        <v>0</v>
      </c>
      <c r="IV23" s="84">
        <v>0</v>
      </c>
      <c r="IW23" s="81">
        <v>0</v>
      </c>
      <c r="IX23" s="81">
        <v>0</v>
      </c>
      <c r="IY23" s="81">
        <v>0</v>
      </c>
      <c r="IZ23" s="81">
        <v>0</v>
      </c>
      <c r="JA23" s="81">
        <v>2</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1</v>
      </c>
      <c r="JR23" s="81">
        <v>2</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1</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2</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1</v>
      </c>
      <c r="NS23" s="81">
        <v>2</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1</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2</v>
      </c>
      <c r="QW23" s="81">
        <v>0</v>
      </c>
      <c r="QX23" s="81">
        <v>3</v>
      </c>
      <c r="QY23" s="81">
        <v>0</v>
      </c>
      <c r="QZ23" s="81">
        <v>0</v>
      </c>
      <c r="RA23" s="81">
        <v>0</v>
      </c>
      <c r="RB23" s="81">
        <v>0</v>
      </c>
      <c r="RC23" s="81">
        <v>0</v>
      </c>
      <c r="RD23" s="81">
        <v>0</v>
      </c>
      <c r="RE23" s="81">
        <v>0</v>
      </c>
      <c r="RF23" s="81">
        <v>0</v>
      </c>
      <c r="RG23" s="81">
        <v>0</v>
      </c>
      <c r="RH23" s="81">
        <v>0</v>
      </c>
      <c r="RI23" s="81">
        <v>1</v>
      </c>
      <c r="RJ23" s="81">
        <v>0</v>
      </c>
      <c r="RK23" s="81">
        <v>0</v>
      </c>
      <c r="RL23" s="81">
        <v>0</v>
      </c>
      <c r="RM23" s="81">
        <v>0</v>
      </c>
      <c r="RN23" s="81">
        <v>0</v>
      </c>
      <c r="RO23" s="81">
        <v>0</v>
      </c>
      <c r="RP23" s="81">
        <v>0</v>
      </c>
      <c r="RQ23" s="81">
        <v>2</v>
      </c>
      <c r="RR23" s="81">
        <v>0</v>
      </c>
      <c r="RS23" s="81">
        <v>3</v>
      </c>
      <c r="RT23" s="81">
        <v>0</v>
      </c>
      <c r="RU23" s="81">
        <v>0</v>
      </c>
      <c r="RV23" s="81">
        <v>0</v>
      </c>
      <c r="RW23" s="81">
        <v>0</v>
      </c>
      <c r="RX23" s="81">
        <v>0</v>
      </c>
      <c r="RY23" s="81">
        <v>0</v>
      </c>
      <c r="RZ23" s="81">
        <v>0</v>
      </c>
      <c r="SA23" s="81">
        <v>0</v>
      </c>
      <c r="SB23" s="81">
        <v>0</v>
      </c>
      <c r="SC23" s="81">
        <v>0</v>
      </c>
      <c r="SD23" s="81">
        <v>1</v>
      </c>
      <c r="SE23" s="81">
        <v>0</v>
      </c>
      <c r="SF23" s="81">
        <v>0</v>
      </c>
      <c r="SG23" s="81">
        <v>0</v>
      </c>
      <c r="SH23" s="81">
        <v>0</v>
      </c>
    </row>
    <row r="24" spans="1:502">
      <c r="A24" s="18" t="s">
        <v>2062</v>
      </c>
      <c r="B24" s="80">
        <v>16</v>
      </c>
      <c r="C24" s="80">
        <v>16</v>
      </c>
      <c r="D24" s="80">
        <v>1</v>
      </c>
      <c r="E24" s="80">
        <v>2019</v>
      </c>
      <c r="F24" s="80" t="s">
        <v>73</v>
      </c>
      <c r="G24" s="182" t="s">
        <v>2046</v>
      </c>
      <c r="H24" s="80" t="s">
        <v>2047</v>
      </c>
      <c r="I24" s="173"/>
      <c r="J24" s="83">
        <v>0</v>
      </c>
      <c r="K24" s="83">
        <v>0</v>
      </c>
      <c r="L24" s="83">
        <v>0</v>
      </c>
      <c r="M24" s="83">
        <v>0</v>
      </c>
      <c r="N24" s="83">
        <v>13.616</v>
      </c>
      <c r="O24" s="83">
        <v>0</v>
      </c>
      <c r="P24" s="83">
        <v>0</v>
      </c>
      <c r="Q24" s="83">
        <v>0</v>
      </c>
      <c r="R24" s="83">
        <v>0</v>
      </c>
      <c r="S24" s="83">
        <v>0</v>
      </c>
      <c r="T24" s="83">
        <v>0</v>
      </c>
      <c r="U24" s="83">
        <v>0</v>
      </c>
      <c r="V24" s="83">
        <v>0</v>
      </c>
      <c r="W24" s="83">
        <v>0</v>
      </c>
      <c r="X24" s="83">
        <v>0</v>
      </c>
      <c r="Y24" s="83">
        <v>0</v>
      </c>
      <c r="Z24" s="83">
        <v>0</v>
      </c>
      <c r="AA24" s="83">
        <v>0</v>
      </c>
      <c r="AB24" s="83">
        <v>0</v>
      </c>
      <c r="AC24" s="83">
        <v>0</v>
      </c>
      <c r="AD24" s="83">
        <v>8.0039999999999996</v>
      </c>
      <c r="AE24" s="83">
        <v>5.1260000000000003</v>
      </c>
      <c r="AF24" s="83">
        <v>5.6769999999999996</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4.0449999999999999</v>
      </c>
      <c r="DD24" s="83">
        <v>0</v>
      </c>
      <c r="DE24" s="83">
        <v>0</v>
      </c>
      <c r="DF24" s="83">
        <v>0</v>
      </c>
      <c r="DG24" s="83">
        <v>0</v>
      </c>
      <c r="DH24" s="83">
        <v>0</v>
      </c>
      <c r="DI24" s="83">
        <v>0</v>
      </c>
      <c r="DJ24" s="83">
        <v>0</v>
      </c>
      <c r="DK24" s="83">
        <v>0</v>
      </c>
      <c r="DL24" s="83">
        <v>0</v>
      </c>
      <c r="DM24" s="83">
        <v>0</v>
      </c>
      <c r="DN24" s="83">
        <v>0</v>
      </c>
      <c r="DO24" s="83">
        <v>13.616</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8.0039999999999996</v>
      </c>
      <c r="EF24" s="83">
        <v>5.1260000000000003</v>
      </c>
      <c r="EG24" s="83">
        <v>5.6769999999999996</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4.0449999999999999</v>
      </c>
      <c r="HE24" s="83">
        <v>0</v>
      </c>
      <c r="HF24" s="83">
        <v>0</v>
      </c>
      <c r="HG24" s="83">
        <v>0</v>
      </c>
      <c r="HH24" s="83">
        <v>0</v>
      </c>
      <c r="HI24" s="83">
        <v>13.616</v>
      </c>
      <c r="HJ24" s="83">
        <v>0</v>
      </c>
      <c r="HK24" s="83">
        <v>18.806999999999999</v>
      </c>
      <c r="HL24" s="83">
        <v>0</v>
      </c>
      <c r="HM24" s="83">
        <v>0</v>
      </c>
      <c r="HN24" s="83">
        <v>0</v>
      </c>
      <c r="HO24" s="83">
        <v>0</v>
      </c>
      <c r="HP24" s="83">
        <v>0</v>
      </c>
      <c r="HQ24" s="83">
        <v>0</v>
      </c>
      <c r="HR24" s="83">
        <v>0</v>
      </c>
      <c r="HS24" s="83">
        <v>0</v>
      </c>
      <c r="HT24" s="83">
        <v>0</v>
      </c>
      <c r="HU24" s="83">
        <v>0</v>
      </c>
      <c r="HV24" s="83">
        <v>0</v>
      </c>
      <c r="HW24" s="83">
        <v>0</v>
      </c>
      <c r="HX24" s="83">
        <v>0</v>
      </c>
      <c r="HY24" s="83">
        <v>4.0449999999999999</v>
      </c>
      <c r="HZ24" s="83">
        <v>0</v>
      </c>
      <c r="IA24" s="83">
        <v>0</v>
      </c>
      <c r="IB24" s="83">
        <v>0</v>
      </c>
      <c r="IC24" s="83">
        <v>0</v>
      </c>
      <c r="ID24" s="83">
        <v>13.616</v>
      </c>
      <c r="IE24" s="83">
        <v>0</v>
      </c>
      <c r="IF24" s="83">
        <v>18.806999999999999</v>
      </c>
      <c r="IG24" s="83">
        <v>0</v>
      </c>
      <c r="IH24" s="83">
        <v>0</v>
      </c>
      <c r="II24" s="83">
        <v>0</v>
      </c>
      <c r="IJ24" s="83">
        <v>0</v>
      </c>
      <c r="IK24" s="83">
        <v>0</v>
      </c>
      <c r="IL24" s="83">
        <v>0</v>
      </c>
      <c r="IM24" s="83">
        <v>0</v>
      </c>
      <c r="IN24" s="83">
        <v>0</v>
      </c>
      <c r="IO24" s="83">
        <v>0</v>
      </c>
      <c r="IP24" s="83">
        <v>0</v>
      </c>
      <c r="IQ24" s="83">
        <v>0</v>
      </c>
      <c r="IR24" s="83">
        <v>0</v>
      </c>
      <c r="IS24" s="83">
        <v>0</v>
      </c>
      <c r="IT24" s="83">
        <v>4.0449999999999999</v>
      </c>
      <c r="IU24" s="83">
        <v>0</v>
      </c>
      <c r="IV24" s="84">
        <v>0</v>
      </c>
      <c r="IW24" s="81">
        <v>0</v>
      </c>
      <c r="IX24" s="81">
        <v>0</v>
      </c>
      <c r="IY24" s="81">
        <v>0</v>
      </c>
      <c r="IZ24" s="81">
        <v>0</v>
      </c>
      <c r="JA24" s="81">
        <v>2</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1</v>
      </c>
      <c r="JR24" s="81">
        <v>1</v>
      </c>
      <c r="JS24" s="81">
        <v>1</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1</v>
      </c>
      <c r="MQ24" s="81">
        <v>0</v>
      </c>
      <c r="MR24" s="81">
        <v>0</v>
      </c>
      <c r="MS24" s="81">
        <v>0</v>
      </c>
      <c r="MT24" s="81">
        <v>0</v>
      </c>
      <c r="MU24" s="81">
        <v>0</v>
      </c>
      <c r="MV24" s="81">
        <v>0</v>
      </c>
      <c r="MW24" s="81">
        <v>0</v>
      </c>
      <c r="MX24" s="81">
        <v>0</v>
      </c>
      <c r="MY24" s="81">
        <v>0</v>
      </c>
      <c r="MZ24" s="81">
        <v>0</v>
      </c>
      <c r="NA24" s="81">
        <v>0</v>
      </c>
      <c r="NB24" s="81">
        <v>2</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1</v>
      </c>
      <c r="NS24" s="81">
        <v>1</v>
      </c>
      <c r="NT24" s="81">
        <v>1</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1</v>
      </c>
      <c r="QR24" s="81">
        <v>0</v>
      </c>
      <c r="QS24" s="81">
        <v>0</v>
      </c>
      <c r="QT24" s="81">
        <v>0</v>
      </c>
      <c r="QU24" s="81">
        <v>0</v>
      </c>
      <c r="QV24" s="81">
        <v>2</v>
      </c>
      <c r="QW24" s="81">
        <v>0</v>
      </c>
      <c r="QX24" s="81">
        <v>3</v>
      </c>
      <c r="QY24" s="81">
        <v>0</v>
      </c>
      <c r="QZ24" s="81">
        <v>0</v>
      </c>
      <c r="RA24" s="81">
        <v>0</v>
      </c>
      <c r="RB24" s="81">
        <v>0</v>
      </c>
      <c r="RC24" s="81">
        <v>0</v>
      </c>
      <c r="RD24" s="81">
        <v>0</v>
      </c>
      <c r="RE24" s="81">
        <v>0</v>
      </c>
      <c r="RF24" s="81">
        <v>0</v>
      </c>
      <c r="RG24" s="81">
        <v>0</v>
      </c>
      <c r="RH24" s="81">
        <v>0</v>
      </c>
      <c r="RI24" s="81">
        <v>0</v>
      </c>
      <c r="RJ24" s="81">
        <v>0</v>
      </c>
      <c r="RK24" s="81">
        <v>0</v>
      </c>
      <c r="RL24" s="81">
        <v>1</v>
      </c>
      <c r="RM24" s="81">
        <v>0</v>
      </c>
      <c r="RN24" s="81">
        <v>0</v>
      </c>
      <c r="RO24" s="81">
        <v>0</v>
      </c>
      <c r="RP24" s="81">
        <v>0</v>
      </c>
      <c r="RQ24" s="81">
        <v>2</v>
      </c>
      <c r="RR24" s="81">
        <v>0</v>
      </c>
      <c r="RS24" s="81">
        <v>3</v>
      </c>
      <c r="RT24" s="81">
        <v>0</v>
      </c>
      <c r="RU24" s="81">
        <v>0</v>
      </c>
      <c r="RV24" s="81">
        <v>0</v>
      </c>
      <c r="RW24" s="81">
        <v>0</v>
      </c>
      <c r="RX24" s="81">
        <v>0</v>
      </c>
      <c r="RY24" s="81">
        <v>0</v>
      </c>
      <c r="RZ24" s="81">
        <v>0</v>
      </c>
      <c r="SA24" s="81">
        <v>0</v>
      </c>
      <c r="SB24" s="81">
        <v>0</v>
      </c>
      <c r="SC24" s="81">
        <v>0</v>
      </c>
      <c r="SD24" s="81">
        <v>0</v>
      </c>
      <c r="SE24" s="81">
        <v>0</v>
      </c>
      <c r="SF24" s="81">
        <v>0</v>
      </c>
      <c r="SG24" s="81">
        <v>1</v>
      </c>
      <c r="SH24" s="81">
        <v>0</v>
      </c>
    </row>
    <row r="25" spans="1:502">
      <c r="A25" s="18" t="s">
        <v>2063</v>
      </c>
      <c r="B25" s="80">
        <v>17</v>
      </c>
      <c r="C25" s="80">
        <v>17</v>
      </c>
      <c r="D25" s="80">
        <v>1</v>
      </c>
      <c r="E25" s="80">
        <v>2020</v>
      </c>
      <c r="F25" s="80" t="s">
        <v>218</v>
      </c>
      <c r="G25" s="182" t="s">
        <v>2046</v>
      </c>
      <c r="H25" s="80" t="s">
        <v>2047</v>
      </c>
      <c r="I25" s="173"/>
      <c r="J25" s="83">
        <v>0</v>
      </c>
      <c r="K25" s="83">
        <v>0</v>
      </c>
      <c r="L25" s="83">
        <v>0</v>
      </c>
      <c r="M25" s="83">
        <v>0</v>
      </c>
      <c r="N25" s="83">
        <v>12.387</v>
      </c>
      <c r="O25" s="83">
        <v>0</v>
      </c>
      <c r="P25" s="83">
        <v>0</v>
      </c>
      <c r="Q25" s="83">
        <v>0</v>
      </c>
      <c r="R25" s="83">
        <v>0</v>
      </c>
      <c r="S25" s="83">
        <v>0</v>
      </c>
      <c r="T25" s="83">
        <v>0</v>
      </c>
      <c r="U25" s="83">
        <v>0</v>
      </c>
      <c r="V25" s="83">
        <v>0</v>
      </c>
      <c r="W25" s="83">
        <v>0</v>
      </c>
      <c r="X25" s="83">
        <v>0</v>
      </c>
      <c r="Y25" s="83">
        <v>0</v>
      </c>
      <c r="Z25" s="83">
        <v>0</v>
      </c>
      <c r="AA25" s="83">
        <v>0</v>
      </c>
      <c r="AB25" s="83">
        <v>0</v>
      </c>
      <c r="AC25" s="83">
        <v>0</v>
      </c>
      <c r="AD25" s="83">
        <v>7.1289999999999996</v>
      </c>
      <c r="AE25" s="83">
        <v>8.8160000000000007</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4.0380000000000003</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12.387</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7.1289999999999996</v>
      </c>
      <c r="EF25" s="83">
        <v>8.8160000000000007</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4.0380000000000003</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12.387</v>
      </c>
      <c r="HJ25" s="83">
        <v>0</v>
      </c>
      <c r="HK25" s="83">
        <v>15.945</v>
      </c>
      <c r="HL25" s="83">
        <v>0</v>
      </c>
      <c r="HM25" s="83">
        <v>0</v>
      </c>
      <c r="HN25" s="83">
        <v>0</v>
      </c>
      <c r="HO25" s="83">
        <v>0</v>
      </c>
      <c r="HP25" s="83">
        <v>0</v>
      </c>
      <c r="HQ25" s="83">
        <v>0</v>
      </c>
      <c r="HR25" s="83">
        <v>0</v>
      </c>
      <c r="HS25" s="83">
        <v>0</v>
      </c>
      <c r="HT25" s="83">
        <v>0</v>
      </c>
      <c r="HU25" s="83">
        <v>0</v>
      </c>
      <c r="HV25" s="83">
        <v>4.0380000000000003</v>
      </c>
      <c r="HW25" s="83">
        <v>0</v>
      </c>
      <c r="HX25" s="83">
        <v>0</v>
      </c>
      <c r="HY25" s="83">
        <v>0</v>
      </c>
      <c r="HZ25" s="83">
        <v>0</v>
      </c>
      <c r="IA25" s="83">
        <v>0</v>
      </c>
      <c r="IB25" s="83">
        <v>0</v>
      </c>
      <c r="IC25" s="83">
        <v>0</v>
      </c>
      <c r="ID25" s="83">
        <v>12.387</v>
      </c>
      <c r="IE25" s="83">
        <v>0</v>
      </c>
      <c r="IF25" s="83">
        <v>15.945</v>
      </c>
      <c r="IG25" s="83">
        <v>0</v>
      </c>
      <c r="IH25" s="83">
        <v>0</v>
      </c>
      <c r="II25" s="83">
        <v>0</v>
      </c>
      <c r="IJ25" s="83">
        <v>0</v>
      </c>
      <c r="IK25" s="83">
        <v>0</v>
      </c>
      <c r="IL25" s="83">
        <v>0</v>
      </c>
      <c r="IM25" s="83">
        <v>0</v>
      </c>
      <c r="IN25" s="83">
        <v>0</v>
      </c>
      <c r="IO25" s="83">
        <v>0</v>
      </c>
      <c r="IP25" s="83">
        <v>0</v>
      </c>
      <c r="IQ25" s="83">
        <v>4.0380000000000003</v>
      </c>
      <c r="IR25" s="83">
        <v>0</v>
      </c>
      <c r="IS25" s="83">
        <v>0</v>
      </c>
      <c r="IT25" s="83">
        <v>0</v>
      </c>
      <c r="IU25" s="83">
        <v>0</v>
      </c>
      <c r="IV25" s="84">
        <v>0</v>
      </c>
      <c r="IW25" s="81">
        <v>0</v>
      </c>
      <c r="IX25" s="81">
        <v>0</v>
      </c>
      <c r="IY25" s="81">
        <v>0</v>
      </c>
      <c r="IZ25" s="81">
        <v>0</v>
      </c>
      <c r="JA25" s="81">
        <v>2</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1</v>
      </c>
      <c r="JR25" s="81">
        <v>2</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1</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2</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1</v>
      </c>
      <c r="NS25" s="81">
        <v>2</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1</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2</v>
      </c>
      <c r="QW25" s="81">
        <v>0</v>
      </c>
      <c r="QX25" s="81">
        <v>3</v>
      </c>
      <c r="QY25" s="81">
        <v>0</v>
      </c>
      <c r="QZ25" s="81">
        <v>0</v>
      </c>
      <c r="RA25" s="81">
        <v>0</v>
      </c>
      <c r="RB25" s="81">
        <v>0</v>
      </c>
      <c r="RC25" s="81">
        <v>0</v>
      </c>
      <c r="RD25" s="81">
        <v>0</v>
      </c>
      <c r="RE25" s="81">
        <v>0</v>
      </c>
      <c r="RF25" s="81">
        <v>0</v>
      </c>
      <c r="RG25" s="81">
        <v>0</v>
      </c>
      <c r="RH25" s="81">
        <v>0</v>
      </c>
      <c r="RI25" s="81">
        <v>1</v>
      </c>
      <c r="RJ25" s="81">
        <v>0</v>
      </c>
      <c r="RK25" s="81">
        <v>0</v>
      </c>
      <c r="RL25" s="81">
        <v>0</v>
      </c>
      <c r="RM25" s="81">
        <v>0</v>
      </c>
      <c r="RN25" s="81">
        <v>0</v>
      </c>
      <c r="RO25" s="81">
        <v>0</v>
      </c>
      <c r="RP25" s="81">
        <v>0</v>
      </c>
      <c r="RQ25" s="81">
        <v>2</v>
      </c>
      <c r="RR25" s="81">
        <v>0</v>
      </c>
      <c r="RS25" s="81">
        <v>3</v>
      </c>
      <c r="RT25" s="81">
        <v>0</v>
      </c>
      <c r="RU25" s="81">
        <v>0</v>
      </c>
      <c r="RV25" s="81">
        <v>0</v>
      </c>
      <c r="RW25" s="81">
        <v>0</v>
      </c>
      <c r="RX25" s="81">
        <v>0</v>
      </c>
      <c r="RY25" s="81">
        <v>0</v>
      </c>
      <c r="RZ25" s="81">
        <v>0</v>
      </c>
      <c r="SA25" s="81">
        <v>0</v>
      </c>
      <c r="SB25" s="81">
        <v>0</v>
      </c>
      <c r="SC25" s="81">
        <v>0</v>
      </c>
      <c r="SD25" s="81">
        <v>1</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1666</v>
      </c>
      <c r="B10" s="80">
        <v>2</v>
      </c>
      <c r="C10" s="80">
        <v>18</v>
      </c>
      <c r="D10" s="80">
        <v>2</v>
      </c>
      <c r="E10" s="80">
        <v>2022</v>
      </c>
      <c r="F10" s="80" t="s">
        <v>568</v>
      </c>
      <c r="G10" s="182" t="s">
        <v>1663</v>
      </c>
      <c r="H10" s="80" t="s">
        <v>1664</v>
      </c>
      <c r="I10" s="173"/>
      <c r="J10" s="83">
        <v>1320106</v>
      </c>
      <c r="K10" s="81">
        <v>1464293454</v>
      </c>
      <c r="L10" s="81">
        <v>1658008</v>
      </c>
      <c r="M10" s="81">
        <v>1838424780</v>
      </c>
      <c r="N10" s="81">
        <v>752000</v>
      </c>
      <c r="O10" s="81">
        <v>1730720928.0000002</v>
      </c>
      <c r="P10" s="81">
        <v>31022</v>
      </c>
      <c r="Q10" s="81">
        <v>210351971</v>
      </c>
      <c r="R10" s="81">
        <v>0</v>
      </c>
      <c r="S10" s="81">
        <v>0</v>
      </c>
      <c r="T10" s="81">
        <v>0</v>
      </c>
      <c r="U10" s="81">
        <v>0</v>
      </c>
      <c r="V10" s="81">
        <v>41</v>
      </c>
      <c r="W10" s="81">
        <v>0</v>
      </c>
      <c r="X10" s="81">
        <v>0</v>
      </c>
      <c r="Y10" s="81">
        <v>248959</v>
      </c>
      <c r="Z10" s="81">
        <v>5244040092</v>
      </c>
      <c r="AA10" s="81">
        <v>3069979091</v>
      </c>
      <c r="AB10" s="81">
        <v>13821462649</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1714</v>
      </c>
      <c r="B11" s="80">
        <v>3</v>
      </c>
      <c r="C11" s="80">
        <v>18</v>
      </c>
      <c r="D11" s="80">
        <v>3</v>
      </c>
      <c r="E11" s="80">
        <v>2022</v>
      </c>
      <c r="F11" s="80" t="s">
        <v>568</v>
      </c>
      <c r="G11" s="182" t="s">
        <v>1711</v>
      </c>
      <c r="H11" s="80" t="s">
        <v>1712</v>
      </c>
      <c r="I11" s="173"/>
      <c r="J11" s="83">
        <v>39015</v>
      </c>
      <c r="K11" s="81">
        <v>43892192</v>
      </c>
      <c r="L11" s="81">
        <v>273022</v>
      </c>
      <c r="M11" s="81">
        <v>307090037</v>
      </c>
      <c r="N11" s="81">
        <v>35200</v>
      </c>
      <c r="O11" s="81">
        <v>78719240</v>
      </c>
      <c r="P11" s="81">
        <v>0</v>
      </c>
      <c r="Q11" s="81">
        <v>0</v>
      </c>
      <c r="R11" s="81">
        <v>0</v>
      </c>
      <c r="S11" s="81">
        <v>0</v>
      </c>
      <c r="T11" s="81">
        <v>0</v>
      </c>
      <c r="U11" s="81">
        <v>0</v>
      </c>
      <c r="V11" s="81">
        <v>0</v>
      </c>
      <c r="W11" s="81">
        <v>0</v>
      </c>
      <c r="X11" s="81">
        <v>0</v>
      </c>
      <c r="Y11" s="81">
        <v>0</v>
      </c>
      <c r="Z11" s="81">
        <v>429701469.00000006</v>
      </c>
      <c r="AA11" s="81">
        <v>78815258</v>
      </c>
      <c r="AB11" s="81">
        <v>361632462</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1706</v>
      </c>
      <c r="B12" s="80">
        <v>4</v>
      </c>
      <c r="C12" s="80">
        <v>18</v>
      </c>
      <c r="D12" s="80">
        <v>4</v>
      </c>
      <c r="E12" s="80">
        <v>2022</v>
      </c>
      <c r="F12" s="80" t="s">
        <v>568</v>
      </c>
      <c r="G12" s="182" t="s">
        <v>1703</v>
      </c>
      <c r="H12" s="80" t="s">
        <v>1704</v>
      </c>
      <c r="I12" s="173"/>
      <c r="J12" s="83">
        <v>107823</v>
      </c>
      <c r="K12" s="81">
        <v>122469320.00000001</v>
      </c>
      <c r="L12" s="81">
        <v>736016</v>
      </c>
      <c r="M12" s="81">
        <v>837414834</v>
      </c>
      <c r="N12" s="81">
        <v>326300</v>
      </c>
      <c r="O12" s="81">
        <v>736233764</v>
      </c>
      <c r="P12" s="81">
        <v>1505</v>
      </c>
      <c r="Q12" s="81">
        <v>10778953</v>
      </c>
      <c r="R12" s="81">
        <v>0</v>
      </c>
      <c r="S12" s="81">
        <v>0</v>
      </c>
      <c r="T12" s="81">
        <v>0</v>
      </c>
      <c r="U12" s="81">
        <v>0</v>
      </c>
      <c r="V12" s="81">
        <v>0</v>
      </c>
      <c r="W12" s="81">
        <v>0</v>
      </c>
      <c r="X12" s="81">
        <v>0</v>
      </c>
      <c r="Y12" s="81">
        <v>0</v>
      </c>
      <c r="Z12" s="81">
        <v>1706896870.9999998</v>
      </c>
      <c r="AA12" s="81">
        <v>88321267</v>
      </c>
      <c r="AB12" s="81">
        <v>802046771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1690</v>
      </c>
      <c r="B13" s="80">
        <v>5</v>
      </c>
      <c r="C13" s="80">
        <v>18</v>
      </c>
      <c r="D13" s="80">
        <v>5</v>
      </c>
      <c r="E13" s="80">
        <v>2022</v>
      </c>
      <c r="F13" s="80" t="s">
        <v>568</v>
      </c>
      <c r="G13" s="182" t="s">
        <v>1687</v>
      </c>
      <c r="H13" s="80" t="s">
        <v>1688</v>
      </c>
      <c r="I13" s="173"/>
      <c r="J13" s="83">
        <v>40020</v>
      </c>
      <c r="K13" s="81">
        <v>45436432.999999993</v>
      </c>
      <c r="L13" s="81">
        <v>3736106</v>
      </c>
      <c r="M13" s="81">
        <v>4243009321.0000005</v>
      </c>
      <c r="N13" s="81">
        <v>173400</v>
      </c>
      <c r="O13" s="81">
        <v>312492283</v>
      </c>
      <c r="P13" s="81">
        <v>0</v>
      </c>
      <c r="Q13" s="81">
        <v>0</v>
      </c>
      <c r="R13" s="81">
        <v>0</v>
      </c>
      <c r="S13" s="81">
        <v>0</v>
      </c>
      <c r="T13" s="81">
        <v>0</v>
      </c>
      <c r="U13" s="81">
        <v>0</v>
      </c>
      <c r="V13" s="81">
        <v>1490</v>
      </c>
      <c r="W13" s="81">
        <v>0</v>
      </c>
      <c r="X13" s="81">
        <v>0</v>
      </c>
      <c r="Y13" s="81">
        <v>9137661</v>
      </c>
      <c r="Z13" s="81">
        <v>4610075698</v>
      </c>
      <c r="AA13" s="81">
        <v>9371038</v>
      </c>
      <c r="AB13" s="81">
        <v>46413963</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2350</v>
      </c>
      <c r="B14" s="80">
        <v>6</v>
      </c>
      <c r="C14" s="80">
        <v>18</v>
      </c>
      <c r="D14" s="80">
        <v>6</v>
      </c>
      <c r="E14" s="80">
        <v>2022</v>
      </c>
      <c r="F14" s="80" t="s">
        <v>568</v>
      </c>
      <c r="G14" s="182" t="s">
        <v>2347</v>
      </c>
      <c r="H14" s="80" t="s">
        <v>2348</v>
      </c>
      <c r="I14" s="173"/>
      <c r="J14" s="83">
        <v>487632</v>
      </c>
      <c r="K14" s="81">
        <v>551635350</v>
      </c>
      <c r="L14" s="81">
        <v>1232380</v>
      </c>
      <c r="M14" s="81">
        <v>1394077331</v>
      </c>
      <c r="N14" s="81">
        <v>1311600</v>
      </c>
      <c r="O14" s="81">
        <v>3142484188</v>
      </c>
      <c r="P14" s="81">
        <v>15850</v>
      </c>
      <c r="Q14" s="81">
        <v>95229036.999999985</v>
      </c>
      <c r="R14" s="81">
        <v>0</v>
      </c>
      <c r="S14" s="81">
        <v>0</v>
      </c>
      <c r="T14" s="81">
        <v>0</v>
      </c>
      <c r="U14" s="81">
        <v>0</v>
      </c>
      <c r="V14" s="81">
        <v>4</v>
      </c>
      <c r="W14" s="81">
        <v>0</v>
      </c>
      <c r="X14" s="81">
        <v>0</v>
      </c>
      <c r="Y14" s="81">
        <v>21585</v>
      </c>
      <c r="Z14" s="81">
        <v>5183447490.999999</v>
      </c>
      <c r="AA14" s="81">
        <v>1303998106</v>
      </c>
      <c r="AB14" s="81">
        <v>5302513727</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1682</v>
      </c>
      <c r="B15" s="80">
        <v>7</v>
      </c>
      <c r="C15" s="80">
        <v>18</v>
      </c>
      <c r="D15" s="80">
        <v>7</v>
      </c>
      <c r="E15" s="80">
        <v>2022</v>
      </c>
      <c r="F15" s="80" t="s">
        <v>568</v>
      </c>
      <c r="G15" s="182" t="s">
        <v>1679</v>
      </c>
      <c r="H15" s="80" t="s">
        <v>1680</v>
      </c>
      <c r="I15" s="173"/>
      <c r="J15" s="83">
        <v>212147</v>
      </c>
      <c r="K15" s="81">
        <v>240856502</v>
      </c>
      <c r="L15" s="81">
        <v>967783</v>
      </c>
      <c r="M15" s="81">
        <v>1099479762.0000002</v>
      </c>
      <c r="N15" s="81">
        <v>502300</v>
      </c>
      <c r="O15" s="81">
        <v>1302128921</v>
      </c>
      <c r="P15" s="81">
        <v>224</v>
      </c>
      <c r="Q15" s="81">
        <v>1293064</v>
      </c>
      <c r="R15" s="81">
        <v>0</v>
      </c>
      <c r="S15" s="81">
        <v>0</v>
      </c>
      <c r="T15" s="81">
        <v>0</v>
      </c>
      <c r="U15" s="81">
        <v>0</v>
      </c>
      <c r="V15" s="81">
        <v>1269</v>
      </c>
      <c r="W15" s="81">
        <v>0</v>
      </c>
      <c r="X15" s="81">
        <v>0</v>
      </c>
      <c r="Y15" s="81">
        <v>7778564.9999999991</v>
      </c>
      <c r="Z15" s="81">
        <v>2651536814.0000005</v>
      </c>
      <c r="AA15" s="81">
        <v>516608257.00000006</v>
      </c>
      <c r="AB15" s="81">
        <v>2091181930.9999998</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1674</v>
      </c>
      <c r="B16" s="80">
        <v>8</v>
      </c>
      <c r="C16" s="80">
        <v>18</v>
      </c>
      <c r="D16" s="80">
        <v>8</v>
      </c>
      <c r="E16" s="80">
        <v>2022</v>
      </c>
      <c r="F16" s="80" t="s">
        <v>568</v>
      </c>
      <c r="G16" s="182" t="s">
        <v>1671</v>
      </c>
      <c r="H16" s="80" t="s">
        <v>1672</v>
      </c>
      <c r="I16" s="173"/>
      <c r="J16" s="83">
        <v>191703</v>
      </c>
      <c r="K16" s="81">
        <v>217037609.99999997</v>
      </c>
      <c r="L16" s="81">
        <v>783063</v>
      </c>
      <c r="M16" s="81">
        <v>886333844</v>
      </c>
      <c r="N16" s="81">
        <v>13200</v>
      </c>
      <c r="O16" s="81">
        <v>24323942</v>
      </c>
      <c r="P16" s="81">
        <v>0</v>
      </c>
      <c r="Q16" s="81">
        <v>0</v>
      </c>
      <c r="R16" s="81">
        <v>0</v>
      </c>
      <c r="S16" s="81">
        <v>0</v>
      </c>
      <c r="T16" s="81">
        <v>0</v>
      </c>
      <c r="U16" s="81">
        <v>0</v>
      </c>
      <c r="V16" s="81">
        <v>0</v>
      </c>
      <c r="W16" s="81">
        <v>0</v>
      </c>
      <c r="X16" s="81">
        <v>0</v>
      </c>
      <c r="Y16" s="81">
        <v>0</v>
      </c>
      <c r="Z16" s="81">
        <v>1127695396.0000002</v>
      </c>
      <c r="AA16" s="81">
        <v>492678207</v>
      </c>
      <c r="AB16" s="81">
        <v>1985141845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2338</v>
      </c>
      <c r="B17" s="80">
        <v>9</v>
      </c>
      <c r="C17" s="80">
        <v>18</v>
      </c>
      <c r="D17" s="80">
        <v>9</v>
      </c>
      <c r="E17" s="80">
        <v>2022</v>
      </c>
      <c r="F17" s="80" t="s">
        <v>568</v>
      </c>
      <c r="G17" s="182" t="s">
        <v>2319</v>
      </c>
      <c r="H17" s="80" t="s">
        <v>2320</v>
      </c>
      <c r="I17" s="173"/>
      <c r="J17" s="83">
        <v>257595.00000000003</v>
      </c>
      <c r="K17" s="81">
        <v>294648128.00000006</v>
      </c>
      <c r="L17" s="81">
        <v>1211312</v>
      </c>
      <c r="M17" s="81">
        <v>1385670397</v>
      </c>
      <c r="N17" s="81">
        <v>1729300</v>
      </c>
      <c r="O17" s="81">
        <v>5172628516</v>
      </c>
      <c r="P17" s="81">
        <v>28874</v>
      </c>
      <c r="Q17" s="81">
        <v>173486686</v>
      </c>
      <c r="R17" s="81">
        <v>0</v>
      </c>
      <c r="S17" s="81">
        <v>0</v>
      </c>
      <c r="T17" s="81">
        <v>321698</v>
      </c>
      <c r="U17" s="81">
        <v>4837</v>
      </c>
      <c r="V17" s="81">
        <v>1750</v>
      </c>
      <c r="W17" s="81">
        <v>2251800953.0000005</v>
      </c>
      <c r="X17" s="81">
        <v>29658767</v>
      </c>
      <c r="Y17" s="81">
        <v>10732961.999999998</v>
      </c>
      <c r="Z17" s="81">
        <v>9318626409</v>
      </c>
      <c r="AA17" s="81">
        <v>713307161</v>
      </c>
      <c r="AB17" s="81">
        <v>2657961102</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1718</v>
      </c>
      <c r="B18" s="80">
        <v>10</v>
      </c>
      <c r="C18" s="80">
        <v>18</v>
      </c>
      <c r="D18" s="80">
        <v>10</v>
      </c>
      <c r="E18" s="80">
        <v>2022</v>
      </c>
      <c r="F18" s="80" t="s">
        <v>568</v>
      </c>
      <c r="G18" s="182" t="s">
        <v>1715</v>
      </c>
      <c r="H18" s="80" t="s">
        <v>1716</v>
      </c>
      <c r="I18" s="173"/>
      <c r="J18" s="83">
        <v>23869</v>
      </c>
      <c r="K18" s="81">
        <v>26464063</v>
      </c>
      <c r="L18" s="81">
        <v>64730.999999999993</v>
      </c>
      <c r="M18" s="81">
        <v>71824276</v>
      </c>
      <c r="N18" s="81">
        <v>628400</v>
      </c>
      <c r="O18" s="81">
        <v>1447359559</v>
      </c>
      <c r="P18" s="81">
        <v>3864</v>
      </c>
      <c r="Q18" s="81">
        <v>22325225.999999996</v>
      </c>
      <c r="R18" s="81">
        <v>0</v>
      </c>
      <c r="S18" s="81">
        <v>0</v>
      </c>
      <c r="T18" s="81">
        <v>0</v>
      </c>
      <c r="U18" s="81">
        <v>0</v>
      </c>
      <c r="V18" s="81">
        <v>0</v>
      </c>
      <c r="W18" s="81">
        <v>0</v>
      </c>
      <c r="X18" s="81">
        <v>0</v>
      </c>
      <c r="Y18" s="81">
        <v>0</v>
      </c>
      <c r="Z18" s="81">
        <v>1567973123.9999998</v>
      </c>
      <c r="AA18" s="81">
        <v>9668265</v>
      </c>
      <c r="AB18" s="81">
        <v>130107655.00000001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2065</v>
      </c>
      <c r="B19" s="80">
        <v>11</v>
      </c>
      <c r="C19" s="80">
        <v>18</v>
      </c>
      <c r="D19" s="80">
        <v>11</v>
      </c>
      <c r="E19" s="80">
        <v>2022</v>
      </c>
      <c r="F19" s="80" t="s">
        <v>568</v>
      </c>
      <c r="G19" s="182" t="s">
        <v>2046</v>
      </c>
      <c r="H19" s="80" t="s">
        <v>2047</v>
      </c>
      <c r="I19" s="173"/>
      <c r="J19" s="83">
        <v>268576</v>
      </c>
      <c r="K19" s="81">
        <v>301888967</v>
      </c>
      <c r="L19" s="81">
        <v>870345</v>
      </c>
      <c r="M19" s="81">
        <v>977711155.00000012</v>
      </c>
      <c r="N19" s="81">
        <v>2362900</v>
      </c>
      <c r="O19" s="81">
        <v>5437159255</v>
      </c>
      <c r="P19" s="81">
        <v>30297</v>
      </c>
      <c r="Q19" s="81">
        <v>181983541</v>
      </c>
      <c r="R19" s="81">
        <v>0</v>
      </c>
      <c r="S19" s="81">
        <v>0</v>
      </c>
      <c r="T19" s="81">
        <v>0</v>
      </c>
      <c r="U19" s="81">
        <v>21</v>
      </c>
      <c r="V19" s="81">
        <v>657</v>
      </c>
      <c r="W19" s="81">
        <v>0</v>
      </c>
      <c r="X19" s="81">
        <v>129263.00000000001</v>
      </c>
      <c r="Y19" s="81">
        <v>4026026</v>
      </c>
      <c r="Z19" s="81">
        <v>6902898206.9999981</v>
      </c>
      <c r="AA19" s="81">
        <v>617172369</v>
      </c>
      <c r="AB19" s="81">
        <v>2580560496</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1710</v>
      </c>
      <c r="B20" s="80">
        <v>12</v>
      </c>
      <c r="C20" s="80">
        <v>18</v>
      </c>
      <c r="D20" s="80">
        <v>12</v>
      </c>
      <c r="E20" s="80">
        <v>2022</v>
      </c>
      <c r="F20" s="80" t="s">
        <v>568</v>
      </c>
      <c r="G20" s="182" t="s">
        <v>1707</v>
      </c>
      <c r="H20" s="80" t="s">
        <v>1708</v>
      </c>
      <c r="I20" s="173"/>
      <c r="J20" s="83">
        <v>52847</v>
      </c>
      <c r="K20" s="81">
        <v>61689947.999999993</v>
      </c>
      <c r="L20" s="81">
        <v>178686</v>
      </c>
      <c r="M20" s="81">
        <v>208560166</v>
      </c>
      <c r="N20" s="81">
        <v>227000</v>
      </c>
      <c r="O20" s="81">
        <v>592070417.99999988</v>
      </c>
      <c r="P20" s="81">
        <v>8092.0000000000009</v>
      </c>
      <c r="Q20" s="81">
        <v>48714969</v>
      </c>
      <c r="R20" s="81">
        <v>0</v>
      </c>
      <c r="S20" s="81">
        <v>0</v>
      </c>
      <c r="T20" s="81">
        <v>0</v>
      </c>
      <c r="U20" s="81">
        <v>0</v>
      </c>
      <c r="V20" s="81">
        <v>73</v>
      </c>
      <c r="W20" s="81">
        <v>0</v>
      </c>
      <c r="X20" s="81">
        <v>0</v>
      </c>
      <c r="Y20" s="81">
        <v>448372</v>
      </c>
      <c r="Z20" s="81">
        <v>911483872.99999988</v>
      </c>
      <c r="AA20" s="81">
        <v>41118615</v>
      </c>
      <c r="AB20" s="81">
        <v>336050479</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1730</v>
      </c>
      <c r="B21" s="80">
        <v>13</v>
      </c>
      <c r="C21" s="80">
        <v>18</v>
      </c>
      <c r="D21" s="80">
        <v>13</v>
      </c>
      <c r="E21" s="80">
        <v>2022</v>
      </c>
      <c r="F21" s="80" t="s">
        <v>568</v>
      </c>
      <c r="G21" s="182" t="s">
        <v>1727</v>
      </c>
      <c r="H21" s="80" t="s">
        <v>1728</v>
      </c>
      <c r="I21" s="173"/>
      <c r="J21" s="83">
        <v>75144</v>
      </c>
      <c r="K21" s="81">
        <v>83561551.000000015</v>
      </c>
      <c r="L21" s="81">
        <v>311871</v>
      </c>
      <c r="M21" s="81">
        <v>347057626.99999994</v>
      </c>
      <c r="N21" s="81">
        <v>233100</v>
      </c>
      <c r="O21" s="81">
        <v>506662087</v>
      </c>
      <c r="P21" s="81">
        <v>1905</v>
      </c>
      <c r="Q21" s="81">
        <v>11004768</v>
      </c>
      <c r="R21" s="81">
        <v>0</v>
      </c>
      <c r="S21" s="81">
        <v>0</v>
      </c>
      <c r="T21" s="81">
        <v>0</v>
      </c>
      <c r="U21" s="81">
        <v>0</v>
      </c>
      <c r="V21" s="81">
        <v>0</v>
      </c>
      <c r="W21" s="81">
        <v>0</v>
      </c>
      <c r="X21" s="81">
        <v>0</v>
      </c>
      <c r="Y21" s="81">
        <v>0</v>
      </c>
      <c r="Z21" s="81">
        <v>948286032.99999988</v>
      </c>
      <c r="AA21" s="81">
        <v>150170246</v>
      </c>
      <c r="AB21" s="81">
        <v>796011160</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1686</v>
      </c>
      <c r="B22" s="80">
        <v>14</v>
      </c>
      <c r="C22" s="80">
        <v>18</v>
      </c>
      <c r="D22" s="80">
        <v>14</v>
      </c>
      <c r="E22" s="80">
        <v>2022</v>
      </c>
      <c r="F22" s="80" t="s">
        <v>568</v>
      </c>
      <c r="G22" s="182" t="s">
        <v>1683</v>
      </c>
      <c r="H22" s="80" t="s">
        <v>1684</v>
      </c>
      <c r="I22" s="173"/>
      <c r="J22" s="83">
        <v>220357</v>
      </c>
      <c r="K22" s="81">
        <v>240166065</v>
      </c>
      <c r="L22" s="81">
        <v>1043256.0000000001</v>
      </c>
      <c r="M22" s="81">
        <v>1137923016</v>
      </c>
      <c r="N22" s="81">
        <v>1057900</v>
      </c>
      <c r="O22" s="81">
        <v>2528397401.9999995</v>
      </c>
      <c r="P22" s="81">
        <v>54426</v>
      </c>
      <c r="Q22" s="81">
        <v>326477535</v>
      </c>
      <c r="R22" s="81">
        <v>4786.4221200000002</v>
      </c>
      <c r="S22" s="81">
        <v>23090848.663770005</v>
      </c>
      <c r="T22" s="81">
        <v>843103</v>
      </c>
      <c r="U22" s="81">
        <v>12185</v>
      </c>
      <c r="V22" s="81">
        <v>6660</v>
      </c>
      <c r="W22" s="81">
        <v>5903148275</v>
      </c>
      <c r="X22" s="81">
        <v>74717683.999999985</v>
      </c>
      <c r="Y22" s="81">
        <v>40839856</v>
      </c>
      <c r="Z22" s="81">
        <v>10274760681.663769</v>
      </c>
      <c r="AA22" s="81">
        <v>294359116</v>
      </c>
      <c r="AB22" s="81">
        <v>1732520760</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1670</v>
      </c>
      <c r="B23" s="80">
        <v>15</v>
      </c>
      <c r="C23" s="80">
        <v>18</v>
      </c>
      <c r="D23" s="80">
        <v>15</v>
      </c>
      <c r="E23" s="80">
        <v>2022</v>
      </c>
      <c r="F23" s="80" t="s">
        <v>568</v>
      </c>
      <c r="G23" s="182" t="s">
        <v>1667</v>
      </c>
      <c r="H23" s="80" t="s">
        <v>1668</v>
      </c>
      <c r="I23" s="173"/>
      <c r="J23" s="83">
        <v>577784</v>
      </c>
      <c r="K23" s="81">
        <v>644294873</v>
      </c>
      <c r="L23" s="81">
        <v>4044849</v>
      </c>
      <c r="M23" s="81">
        <v>4514490926</v>
      </c>
      <c r="N23" s="81">
        <v>513000</v>
      </c>
      <c r="O23" s="81">
        <v>1056757334.0000001</v>
      </c>
      <c r="P23" s="81">
        <v>3503</v>
      </c>
      <c r="Q23" s="81">
        <v>21440041</v>
      </c>
      <c r="R23" s="81">
        <v>385.69641000000001</v>
      </c>
      <c r="S23" s="81">
        <v>1913660.90387</v>
      </c>
      <c r="T23" s="81">
        <v>0</v>
      </c>
      <c r="U23" s="81">
        <v>0</v>
      </c>
      <c r="V23" s="81">
        <v>1</v>
      </c>
      <c r="W23" s="81">
        <v>0</v>
      </c>
      <c r="X23" s="81">
        <v>0</v>
      </c>
      <c r="Y23" s="81">
        <v>4415</v>
      </c>
      <c r="Z23" s="81">
        <v>6238901249.9038696</v>
      </c>
      <c r="AA23" s="81">
        <v>1074616599</v>
      </c>
      <c r="AB23" s="81">
        <v>5404012844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1738</v>
      </c>
      <c r="B24" s="80">
        <v>16</v>
      </c>
      <c r="C24" s="80">
        <v>18</v>
      </c>
      <c r="D24" s="80">
        <v>16</v>
      </c>
      <c r="E24" s="80">
        <v>2022</v>
      </c>
      <c r="F24" s="80" t="s">
        <v>568</v>
      </c>
      <c r="G24" s="182" t="s">
        <v>1735</v>
      </c>
      <c r="H24" s="80" t="s">
        <v>1736</v>
      </c>
      <c r="I24" s="173"/>
      <c r="J24" s="83">
        <v>167337</v>
      </c>
      <c r="K24" s="81">
        <v>183627628.99999997</v>
      </c>
      <c r="L24" s="81">
        <v>716638</v>
      </c>
      <c r="M24" s="81">
        <v>787029709.99999988</v>
      </c>
      <c r="N24" s="81">
        <v>575200</v>
      </c>
      <c r="O24" s="81">
        <v>1404648719</v>
      </c>
      <c r="P24" s="81">
        <v>15142</v>
      </c>
      <c r="Q24" s="81">
        <v>113111831.00000001</v>
      </c>
      <c r="R24" s="81">
        <v>0</v>
      </c>
      <c r="S24" s="81">
        <v>0</v>
      </c>
      <c r="T24" s="81">
        <v>11875</v>
      </c>
      <c r="U24" s="81">
        <v>4363</v>
      </c>
      <c r="V24" s="81">
        <v>7958</v>
      </c>
      <c r="W24" s="81">
        <v>82211341</v>
      </c>
      <c r="X24" s="81">
        <v>26756614.000000004</v>
      </c>
      <c r="Y24" s="81">
        <v>48797720</v>
      </c>
      <c r="Z24" s="81">
        <v>2646183564.0000005</v>
      </c>
      <c r="AA24" s="81">
        <v>349482979</v>
      </c>
      <c r="AB24" s="81">
        <v>1543806452</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2342</v>
      </c>
      <c r="B25" s="80">
        <v>17</v>
      </c>
      <c r="C25" s="80">
        <v>18</v>
      </c>
      <c r="D25" s="80">
        <v>17</v>
      </c>
      <c r="E25" s="80">
        <v>2022</v>
      </c>
      <c r="F25" s="80" t="s">
        <v>568</v>
      </c>
      <c r="G25" s="182" t="s">
        <v>2339</v>
      </c>
      <c r="H25" s="80" t="s">
        <v>2340</v>
      </c>
      <c r="I25" s="173"/>
      <c r="J25" s="83">
        <v>361456</v>
      </c>
      <c r="K25" s="81">
        <v>405165595</v>
      </c>
      <c r="L25" s="81">
        <v>1338328</v>
      </c>
      <c r="M25" s="81">
        <v>1501675692</v>
      </c>
      <c r="N25" s="81">
        <v>973600</v>
      </c>
      <c r="O25" s="81">
        <v>2098179958.9999995</v>
      </c>
      <c r="P25" s="81">
        <v>3456</v>
      </c>
      <c r="Q25" s="81">
        <v>20042530</v>
      </c>
      <c r="R25" s="81">
        <v>0</v>
      </c>
      <c r="S25" s="81">
        <v>0</v>
      </c>
      <c r="T25" s="81">
        <v>0</v>
      </c>
      <c r="U25" s="81">
        <v>0</v>
      </c>
      <c r="V25" s="81">
        <v>628</v>
      </c>
      <c r="W25" s="81">
        <v>0</v>
      </c>
      <c r="X25" s="81">
        <v>0</v>
      </c>
      <c r="Y25" s="81">
        <v>3851632</v>
      </c>
      <c r="Z25" s="81">
        <v>4028915407.9999995</v>
      </c>
      <c r="AA25" s="81">
        <v>797271996</v>
      </c>
      <c r="AB25" s="81">
        <v>3500460019</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1726</v>
      </c>
      <c r="B26" s="80">
        <v>18</v>
      </c>
      <c r="C26" s="80">
        <v>18</v>
      </c>
      <c r="D26" s="80">
        <v>18</v>
      </c>
      <c r="E26" s="80">
        <v>2022</v>
      </c>
      <c r="F26" s="80" t="s">
        <v>568</v>
      </c>
      <c r="G26" s="182" t="s">
        <v>1723</v>
      </c>
      <c r="H26" s="80" t="s">
        <v>1724</v>
      </c>
      <c r="I26" s="173"/>
      <c r="J26" s="83">
        <v>37345</v>
      </c>
      <c r="K26" s="81">
        <v>41648324</v>
      </c>
      <c r="L26" s="81">
        <v>161957</v>
      </c>
      <c r="M26" s="81">
        <v>180769171</v>
      </c>
      <c r="N26" s="81">
        <v>900</v>
      </c>
      <c r="O26" s="81">
        <v>1657537</v>
      </c>
      <c r="P26" s="81">
        <v>0</v>
      </c>
      <c r="Q26" s="81">
        <v>0</v>
      </c>
      <c r="R26" s="81">
        <v>0</v>
      </c>
      <c r="S26" s="81">
        <v>0</v>
      </c>
      <c r="T26" s="81">
        <v>0</v>
      </c>
      <c r="U26" s="81">
        <v>0</v>
      </c>
      <c r="V26" s="81">
        <v>0</v>
      </c>
      <c r="W26" s="81">
        <v>0</v>
      </c>
      <c r="X26" s="81">
        <v>0</v>
      </c>
      <c r="Y26" s="81">
        <v>0</v>
      </c>
      <c r="Z26" s="81">
        <v>224075032</v>
      </c>
      <c r="AA26" s="81">
        <v>82085389</v>
      </c>
      <c r="AB26" s="81">
        <v>458180762</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1702</v>
      </c>
      <c r="B27" s="80">
        <v>19</v>
      </c>
      <c r="C27" s="80">
        <v>18</v>
      </c>
      <c r="D27" s="80">
        <v>19</v>
      </c>
      <c r="E27" s="80">
        <v>2022</v>
      </c>
      <c r="F27" s="80" t="s">
        <v>568</v>
      </c>
      <c r="G27" s="182" t="s">
        <v>1699</v>
      </c>
      <c r="H27" s="80" t="s">
        <v>1700</v>
      </c>
      <c r="I27" s="173"/>
      <c r="J27" s="83">
        <v>66591</v>
      </c>
      <c r="K27" s="81">
        <v>74232474</v>
      </c>
      <c r="L27" s="81">
        <v>425917</v>
      </c>
      <c r="M27" s="81">
        <v>475188614</v>
      </c>
      <c r="N27" s="81">
        <v>136900</v>
      </c>
      <c r="O27" s="81">
        <v>298147221</v>
      </c>
      <c r="P27" s="81">
        <v>16532</v>
      </c>
      <c r="Q27" s="81">
        <v>94281786</v>
      </c>
      <c r="R27" s="81">
        <v>0</v>
      </c>
      <c r="S27" s="81">
        <v>0</v>
      </c>
      <c r="T27" s="81">
        <v>0</v>
      </c>
      <c r="U27" s="81">
        <v>0</v>
      </c>
      <c r="V27" s="81">
        <v>5</v>
      </c>
      <c r="W27" s="81">
        <v>0</v>
      </c>
      <c r="X27" s="81">
        <v>0</v>
      </c>
      <c r="Y27" s="81">
        <v>31396</v>
      </c>
      <c r="Z27" s="81">
        <v>941881491</v>
      </c>
      <c r="AA27" s="81">
        <v>30289006</v>
      </c>
      <c r="AB27" s="81">
        <v>398256903</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1722</v>
      </c>
      <c r="B28" s="80">
        <v>20</v>
      </c>
      <c r="C28" s="80">
        <v>18</v>
      </c>
      <c r="D28" s="80">
        <v>20</v>
      </c>
      <c r="E28" s="80">
        <v>2022</v>
      </c>
      <c r="F28" s="80" t="s">
        <v>568</v>
      </c>
      <c r="G28" s="182" t="s">
        <v>1719</v>
      </c>
      <c r="H28" s="80" t="s">
        <v>1720</v>
      </c>
      <c r="I28" s="173"/>
      <c r="J28" s="83">
        <v>13791</v>
      </c>
      <c r="K28" s="81">
        <v>15089701</v>
      </c>
      <c r="L28" s="81">
        <v>77383</v>
      </c>
      <c r="M28" s="81">
        <v>84773554.999999985</v>
      </c>
      <c r="N28" s="81">
        <v>451600</v>
      </c>
      <c r="O28" s="81">
        <v>1395553601</v>
      </c>
      <c r="P28" s="81">
        <v>16613</v>
      </c>
      <c r="Q28" s="81">
        <v>101616874</v>
      </c>
      <c r="R28" s="81">
        <v>0</v>
      </c>
      <c r="S28" s="81">
        <v>0</v>
      </c>
      <c r="T28" s="81">
        <v>0</v>
      </c>
      <c r="U28" s="81">
        <v>0</v>
      </c>
      <c r="V28" s="81">
        <v>496</v>
      </c>
      <c r="W28" s="81">
        <v>0</v>
      </c>
      <c r="X28" s="81">
        <v>0</v>
      </c>
      <c r="Y28" s="81">
        <v>3042697.9999999995</v>
      </c>
      <c r="Z28" s="81">
        <v>1600076429.0000002</v>
      </c>
      <c r="AA28" s="81">
        <v>8927697</v>
      </c>
      <c r="AB28" s="81">
        <v>144442836</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1694</v>
      </c>
      <c r="B29" s="80">
        <v>21</v>
      </c>
      <c r="C29" s="80">
        <v>18</v>
      </c>
      <c r="D29" s="80">
        <v>21</v>
      </c>
      <c r="E29" s="80">
        <v>2022</v>
      </c>
      <c r="F29" s="80" t="s">
        <v>568</v>
      </c>
      <c r="G29" s="182" t="s">
        <v>1691</v>
      </c>
      <c r="H29" s="80" t="s">
        <v>1692</v>
      </c>
      <c r="I29" s="173"/>
      <c r="J29" s="83">
        <v>32682.000000000004</v>
      </c>
      <c r="K29" s="81">
        <v>36810811</v>
      </c>
      <c r="L29" s="81">
        <v>192572</v>
      </c>
      <c r="M29" s="81">
        <v>217016192.00000003</v>
      </c>
      <c r="N29" s="81">
        <v>268600</v>
      </c>
      <c r="O29" s="81">
        <v>606527856</v>
      </c>
      <c r="P29" s="81">
        <v>18358</v>
      </c>
      <c r="Q29" s="81">
        <v>106505467.00000001</v>
      </c>
      <c r="R29" s="81">
        <v>0</v>
      </c>
      <c r="S29" s="81">
        <v>0</v>
      </c>
      <c r="T29" s="81">
        <v>0</v>
      </c>
      <c r="U29" s="81">
        <v>0</v>
      </c>
      <c r="V29" s="81">
        <v>0</v>
      </c>
      <c r="W29" s="81">
        <v>0</v>
      </c>
      <c r="X29" s="81">
        <v>0</v>
      </c>
      <c r="Y29" s="81">
        <v>0</v>
      </c>
      <c r="Z29" s="81">
        <v>966860326</v>
      </c>
      <c r="AA29" s="81">
        <v>13242957</v>
      </c>
      <c r="AB29" s="81">
        <v>182774801</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1678</v>
      </c>
      <c r="B30" s="80">
        <v>22</v>
      </c>
      <c r="C30" s="80">
        <v>18</v>
      </c>
      <c r="D30" s="80">
        <v>22</v>
      </c>
      <c r="E30" s="80">
        <v>2022</v>
      </c>
      <c r="F30" s="80" t="s">
        <v>568</v>
      </c>
      <c r="G30" s="182" t="s">
        <v>1675</v>
      </c>
      <c r="H30" s="80" t="s">
        <v>1676</v>
      </c>
      <c r="I30" s="173"/>
      <c r="J30" s="83">
        <v>142463</v>
      </c>
      <c r="K30" s="81">
        <v>156080329</v>
      </c>
      <c r="L30" s="81">
        <v>1354041</v>
      </c>
      <c r="M30" s="81">
        <v>1485211730</v>
      </c>
      <c r="N30" s="81">
        <v>76100</v>
      </c>
      <c r="O30" s="81">
        <v>186570079</v>
      </c>
      <c r="P30" s="81">
        <v>2373</v>
      </c>
      <c r="Q30" s="81">
        <v>14754888.000000002</v>
      </c>
      <c r="R30" s="81">
        <v>445.80763999999999</v>
      </c>
      <c r="S30" s="81">
        <v>2293691.1206900007</v>
      </c>
      <c r="T30" s="81">
        <v>0</v>
      </c>
      <c r="U30" s="81">
        <v>0</v>
      </c>
      <c r="V30" s="81">
        <v>1</v>
      </c>
      <c r="W30" s="81">
        <v>0</v>
      </c>
      <c r="X30" s="81">
        <v>0</v>
      </c>
      <c r="Y30" s="81">
        <v>7604.0000000000009</v>
      </c>
      <c r="Z30" s="81">
        <v>1844918321.1206899</v>
      </c>
      <c r="AA30" s="81">
        <v>106586209</v>
      </c>
      <c r="AB30" s="81">
        <v>1247339792</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1734</v>
      </c>
      <c r="B31" s="80">
        <v>23</v>
      </c>
      <c r="C31" s="80">
        <v>18</v>
      </c>
      <c r="D31" s="80">
        <v>23</v>
      </c>
      <c r="E31" s="80">
        <v>2022</v>
      </c>
      <c r="F31" s="80" t="s">
        <v>568</v>
      </c>
      <c r="G31" s="182" t="s">
        <v>1731</v>
      </c>
      <c r="H31" s="80" t="s">
        <v>1732</v>
      </c>
      <c r="I31" s="173"/>
      <c r="J31" s="83">
        <v>154300</v>
      </c>
      <c r="K31" s="81">
        <v>174643885</v>
      </c>
      <c r="L31" s="81">
        <v>1204330</v>
      </c>
      <c r="M31" s="81">
        <v>1364104892</v>
      </c>
      <c r="N31" s="81">
        <v>375100</v>
      </c>
      <c r="O31" s="81">
        <v>750855325</v>
      </c>
      <c r="P31" s="81">
        <v>0</v>
      </c>
      <c r="Q31" s="81">
        <v>0</v>
      </c>
      <c r="R31" s="81">
        <v>0</v>
      </c>
      <c r="S31" s="81">
        <v>0</v>
      </c>
      <c r="T31" s="81">
        <v>0</v>
      </c>
      <c r="U31" s="81">
        <v>0</v>
      </c>
      <c r="V31" s="81">
        <v>616</v>
      </c>
      <c r="W31" s="81">
        <v>0</v>
      </c>
      <c r="X31" s="81">
        <v>0</v>
      </c>
      <c r="Y31" s="81">
        <v>3779274</v>
      </c>
      <c r="Z31" s="81">
        <v>2293383376</v>
      </c>
      <c r="AA31" s="81">
        <v>64831030</v>
      </c>
      <c r="AB31" s="81">
        <v>883131086</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2372</v>
      </c>
      <c r="B32" s="80">
        <v>24</v>
      </c>
      <c r="C32" s="80">
        <v>18</v>
      </c>
      <c r="D32" s="80">
        <v>24</v>
      </c>
      <c r="E32" s="80">
        <v>2022</v>
      </c>
      <c r="F32" s="80" t="s">
        <v>568</v>
      </c>
      <c r="G32" s="182" t="s">
        <v>2373</v>
      </c>
      <c r="H32" s="80" t="s">
        <v>2374</v>
      </c>
      <c r="I32" s="173"/>
      <c r="J32" s="83">
        <v>300767</v>
      </c>
      <c r="K32" s="81">
        <v>337958482</v>
      </c>
      <c r="L32" s="81">
        <v>1129473</v>
      </c>
      <c r="M32" s="81">
        <v>1270748075.9999998</v>
      </c>
      <c r="N32" s="81">
        <v>981100</v>
      </c>
      <c r="O32" s="81">
        <v>2599313994</v>
      </c>
      <c r="P32" s="81">
        <v>30820</v>
      </c>
      <c r="Q32" s="81">
        <v>179424159</v>
      </c>
      <c r="R32" s="81">
        <v>0</v>
      </c>
      <c r="S32" s="81">
        <v>0</v>
      </c>
      <c r="T32" s="81">
        <v>376100</v>
      </c>
      <c r="U32" s="81">
        <v>8302</v>
      </c>
      <c r="V32" s="81">
        <v>2449</v>
      </c>
      <c r="W32" s="81">
        <v>2623856242.0000005</v>
      </c>
      <c r="X32" s="81">
        <v>50909580.999999993</v>
      </c>
      <c r="Y32" s="81">
        <v>15016041.999999998</v>
      </c>
      <c r="Z32" s="81">
        <v>7077226576</v>
      </c>
      <c r="AA32" s="81">
        <v>757477199</v>
      </c>
      <c r="AB32" s="81">
        <v>3234973686</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1698</v>
      </c>
      <c r="B33" s="80">
        <v>25</v>
      </c>
      <c r="C33" s="80">
        <v>18</v>
      </c>
      <c r="D33" s="80">
        <v>25</v>
      </c>
      <c r="E33" s="80">
        <v>2022</v>
      </c>
      <c r="F33" s="80" t="s">
        <v>568</v>
      </c>
      <c r="G33" s="182" t="s">
        <v>1695</v>
      </c>
      <c r="H33" s="80" t="s">
        <v>1696</v>
      </c>
      <c r="I33" s="173"/>
      <c r="J33" s="83">
        <v>533311</v>
      </c>
      <c r="K33" s="81">
        <v>588573212</v>
      </c>
      <c r="L33" s="81">
        <v>1683470</v>
      </c>
      <c r="M33" s="81">
        <v>1860974076</v>
      </c>
      <c r="N33" s="81">
        <v>2934100</v>
      </c>
      <c r="O33" s="81">
        <v>7475257444</v>
      </c>
      <c r="P33" s="81">
        <v>21733</v>
      </c>
      <c r="Q33" s="81">
        <v>154480236</v>
      </c>
      <c r="R33" s="81">
        <v>1071.1363699999999</v>
      </c>
      <c r="S33" s="81">
        <v>5820043.2377500003</v>
      </c>
      <c r="T33" s="81">
        <v>0</v>
      </c>
      <c r="U33" s="81">
        <v>0</v>
      </c>
      <c r="V33" s="81">
        <v>1098</v>
      </c>
      <c r="W33" s="81">
        <v>0</v>
      </c>
      <c r="X33" s="81">
        <v>0</v>
      </c>
      <c r="Y33" s="81">
        <v>6734408</v>
      </c>
      <c r="Z33" s="81">
        <v>10091839419.237751</v>
      </c>
      <c r="AA33" s="81">
        <v>1021274715.9999999</v>
      </c>
      <c r="AB33" s="81">
        <v>4837843615</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2346</v>
      </c>
      <c r="B34" s="80">
        <v>26</v>
      </c>
      <c r="C34" s="80">
        <v>18</v>
      </c>
      <c r="D34" s="80">
        <v>26</v>
      </c>
      <c r="E34" s="80">
        <v>2022</v>
      </c>
      <c r="F34" s="80" t="s">
        <v>568</v>
      </c>
      <c r="G34" s="182" t="s">
        <v>2343</v>
      </c>
      <c r="H34" s="80" t="s">
        <v>2344</v>
      </c>
      <c r="I34" s="173"/>
      <c r="J34" s="83">
        <v>552998</v>
      </c>
      <c r="K34" s="81">
        <v>617988226</v>
      </c>
      <c r="L34" s="81">
        <v>3778337</v>
      </c>
      <c r="M34" s="81">
        <v>4227559461</v>
      </c>
      <c r="N34" s="81">
        <v>910200</v>
      </c>
      <c r="O34" s="81">
        <v>2094755000</v>
      </c>
      <c r="P34" s="81">
        <v>4609</v>
      </c>
      <c r="Q34" s="81">
        <v>27331336</v>
      </c>
      <c r="R34" s="81">
        <v>373.09282000000002</v>
      </c>
      <c r="S34" s="81">
        <v>3107116.9528200002</v>
      </c>
      <c r="T34" s="81">
        <v>0</v>
      </c>
      <c r="U34" s="81">
        <v>0</v>
      </c>
      <c r="V34" s="81">
        <v>47</v>
      </c>
      <c r="W34" s="81">
        <v>0</v>
      </c>
      <c r="X34" s="81">
        <v>0</v>
      </c>
      <c r="Y34" s="81">
        <v>286732.00000000006</v>
      </c>
      <c r="Z34" s="81">
        <v>6971027871.9528208</v>
      </c>
      <c r="AA34" s="81">
        <v>1383030173</v>
      </c>
      <c r="AB34" s="81">
        <v>5930020704</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1242</v>
      </c>
      <c r="B35" s="80">
        <v>27</v>
      </c>
      <c r="C35" s="80">
        <v>18</v>
      </c>
      <c r="D35" s="80">
        <v>27</v>
      </c>
      <c r="E35" s="80">
        <v>2022</v>
      </c>
      <c r="F35" s="80" t="s">
        <v>568</v>
      </c>
      <c r="G35" s="182" t="s">
        <v>564</v>
      </c>
      <c r="H35" s="80" t="s">
        <v>564</v>
      </c>
      <c r="I35" s="173"/>
      <c r="J35" s="83"/>
      <c r="K35" s="81"/>
      <c r="L35" s="81"/>
      <c r="M35" s="81"/>
      <c r="N35" s="81"/>
      <c r="O35" s="81"/>
      <c r="P35" s="81"/>
      <c r="Q35" s="81"/>
      <c r="R35" s="81"/>
      <c r="S35" s="81"/>
      <c r="T35" s="81"/>
      <c r="U35" s="81"/>
      <c r="V35" s="81"/>
      <c r="W35" s="81"/>
      <c r="X35" s="81"/>
      <c r="Y35" s="81"/>
      <c r="Z35" s="81"/>
      <c r="AA35" s="81"/>
      <c r="AB35" s="81"/>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1242</v>
      </c>
      <c r="B36" s="80">
        <v>28</v>
      </c>
      <c r="C36" s="80">
        <v>18</v>
      </c>
      <c r="D36" s="80">
        <v>28</v>
      </c>
      <c r="E36" s="80">
        <v>2022</v>
      </c>
      <c r="F36" s="80" t="s">
        <v>568</v>
      </c>
      <c r="G36" s="182" t="s">
        <v>564</v>
      </c>
      <c r="H36" s="80" t="s">
        <v>564</v>
      </c>
      <c r="I36" s="173"/>
      <c r="J36" s="83"/>
      <c r="K36" s="81"/>
      <c r="L36" s="81"/>
      <c r="M36" s="81"/>
      <c r="N36" s="81"/>
      <c r="O36" s="81"/>
      <c r="P36" s="81"/>
      <c r="Q36" s="81"/>
      <c r="R36" s="81"/>
      <c r="S36" s="81"/>
      <c r="T36" s="81"/>
      <c r="U36" s="81"/>
      <c r="V36" s="81"/>
      <c r="W36" s="81"/>
      <c r="X36" s="81"/>
      <c r="Y36" s="81"/>
      <c r="Z36" s="81"/>
      <c r="AA36" s="81"/>
      <c r="AB36" s="81"/>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1242</v>
      </c>
      <c r="B37" s="80">
        <v>29</v>
      </c>
      <c r="C37" s="80">
        <v>18</v>
      </c>
      <c r="D37" s="80">
        <v>29</v>
      </c>
      <c r="E37" s="80">
        <v>2022</v>
      </c>
      <c r="F37" s="80" t="s">
        <v>568</v>
      </c>
      <c r="G37" s="182" t="s">
        <v>564</v>
      </c>
      <c r="H37" s="80" t="s">
        <v>564</v>
      </c>
      <c r="I37" s="173"/>
      <c r="J37" s="83"/>
      <c r="K37" s="81"/>
      <c r="L37" s="81"/>
      <c r="M37" s="81"/>
      <c r="N37" s="81"/>
      <c r="O37" s="81"/>
      <c r="P37" s="81"/>
      <c r="Q37" s="81"/>
      <c r="R37" s="81"/>
      <c r="S37" s="81"/>
      <c r="T37" s="81"/>
      <c r="U37" s="81"/>
      <c r="V37" s="81"/>
      <c r="W37" s="81"/>
      <c r="X37" s="81"/>
      <c r="Y37" s="81"/>
      <c r="Z37" s="81"/>
      <c r="AA37" s="81"/>
      <c r="AB37" s="81"/>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1242</v>
      </c>
      <c r="B38" s="80">
        <v>30</v>
      </c>
      <c r="C38" s="80">
        <v>18</v>
      </c>
      <c r="D38" s="80">
        <v>30</v>
      </c>
      <c r="E38" s="80">
        <v>2022</v>
      </c>
      <c r="F38" s="80" t="s">
        <v>568</v>
      </c>
      <c r="G38" s="182" t="s">
        <v>564</v>
      </c>
      <c r="H38" s="80" t="s">
        <v>564</v>
      </c>
      <c r="I38" s="173"/>
      <c r="J38" s="83"/>
      <c r="K38" s="81"/>
      <c r="L38" s="81"/>
      <c r="M38" s="81"/>
      <c r="N38" s="81"/>
      <c r="O38" s="81"/>
      <c r="P38" s="81"/>
      <c r="Q38" s="81"/>
      <c r="R38" s="81"/>
      <c r="S38" s="81"/>
      <c r="T38" s="81"/>
      <c r="U38" s="81"/>
      <c r="V38" s="81"/>
      <c r="W38" s="81"/>
      <c r="X38" s="81"/>
      <c r="Y38" s="81"/>
      <c r="Z38" s="81"/>
      <c r="AA38" s="81"/>
      <c r="AB38" s="81"/>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1242</v>
      </c>
      <c r="B39" s="80">
        <v>31</v>
      </c>
      <c r="C39" s="80">
        <v>18</v>
      </c>
      <c r="D39" s="80">
        <v>31</v>
      </c>
      <c r="E39" s="80">
        <v>2022</v>
      </c>
      <c r="F39" s="80" t="s">
        <v>568</v>
      </c>
      <c r="G39" s="182" t="s">
        <v>564</v>
      </c>
      <c r="H39" s="80" t="s">
        <v>564</v>
      </c>
      <c r="I39" s="173"/>
      <c r="J39" s="83"/>
      <c r="K39" s="81"/>
      <c r="L39" s="81"/>
      <c r="M39" s="81"/>
      <c r="N39" s="81"/>
      <c r="O39" s="81"/>
      <c r="P39" s="81"/>
      <c r="Q39" s="81"/>
      <c r="R39" s="81"/>
      <c r="S39" s="81"/>
      <c r="T39" s="81"/>
      <c r="U39" s="81"/>
      <c r="V39" s="81"/>
      <c r="W39" s="81"/>
      <c r="X39" s="81"/>
      <c r="Y39" s="81"/>
      <c r="Z39" s="81"/>
      <c r="AA39" s="81"/>
      <c r="AB39" s="81"/>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1242</v>
      </c>
      <c r="B40" s="80">
        <v>32</v>
      </c>
      <c r="C40" s="80">
        <v>18</v>
      </c>
      <c r="D40" s="80">
        <v>32</v>
      </c>
      <c r="E40" s="80">
        <v>2022</v>
      </c>
      <c r="F40" s="80" t="s">
        <v>568</v>
      </c>
      <c r="G40" s="182" t="s">
        <v>564</v>
      </c>
      <c r="H40" s="80" t="s">
        <v>564</v>
      </c>
      <c r="I40" s="173"/>
      <c r="J40" s="83"/>
      <c r="K40" s="81"/>
      <c r="L40" s="81"/>
      <c r="M40" s="81"/>
      <c r="N40" s="81"/>
      <c r="O40" s="81"/>
      <c r="P40" s="81"/>
      <c r="Q40" s="81"/>
      <c r="R40" s="81"/>
      <c r="S40" s="81"/>
      <c r="T40" s="81"/>
      <c r="U40" s="81"/>
      <c r="V40" s="81"/>
      <c r="W40" s="81"/>
      <c r="X40" s="81"/>
      <c r="Y40" s="81"/>
      <c r="Z40" s="81"/>
      <c r="AA40" s="81"/>
      <c r="AB40" s="81"/>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1242</v>
      </c>
      <c r="B41" s="80">
        <v>33</v>
      </c>
      <c r="C41" s="80">
        <v>18</v>
      </c>
      <c r="D41" s="80">
        <v>33</v>
      </c>
      <c r="E41" s="80">
        <v>2022</v>
      </c>
      <c r="F41" s="80" t="s">
        <v>568</v>
      </c>
      <c r="G41" s="182" t="s">
        <v>564</v>
      </c>
      <c r="H41" s="80" t="s">
        <v>564</v>
      </c>
      <c r="I41" s="173"/>
      <c r="J41" s="83"/>
      <c r="K41" s="81"/>
      <c r="L41" s="81"/>
      <c r="M41" s="81"/>
      <c r="N41" s="81"/>
      <c r="O41" s="81"/>
      <c r="P41" s="81"/>
      <c r="Q41" s="81"/>
      <c r="R41" s="81"/>
      <c r="S41" s="81"/>
      <c r="T41" s="81"/>
      <c r="U41" s="81"/>
      <c r="V41" s="81"/>
      <c r="W41" s="81"/>
      <c r="X41" s="81"/>
      <c r="Y41" s="81"/>
      <c r="Z41" s="81"/>
      <c r="AA41" s="81"/>
      <c r="AB41" s="81"/>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1242</v>
      </c>
      <c r="B42" s="80">
        <v>34</v>
      </c>
      <c r="C42" s="80">
        <v>18</v>
      </c>
      <c r="D42" s="80">
        <v>34</v>
      </c>
      <c r="E42" s="80">
        <v>2022</v>
      </c>
      <c r="F42" s="80" t="s">
        <v>568</v>
      </c>
      <c r="G42" s="182" t="s">
        <v>564</v>
      </c>
      <c r="H42" s="80" t="s">
        <v>564</v>
      </c>
      <c r="I42" s="173"/>
      <c r="J42" s="83"/>
      <c r="K42" s="81"/>
      <c r="L42" s="81"/>
      <c r="M42" s="81"/>
      <c r="N42" s="81"/>
      <c r="O42" s="81"/>
      <c r="P42" s="81"/>
      <c r="Q42" s="81"/>
      <c r="R42" s="81"/>
      <c r="S42" s="81"/>
      <c r="T42" s="81"/>
      <c r="U42" s="81"/>
      <c r="V42" s="81"/>
      <c r="W42" s="81"/>
      <c r="X42" s="81"/>
      <c r="Y42" s="81"/>
      <c r="Z42" s="81"/>
      <c r="AA42" s="81"/>
      <c r="AB42" s="81"/>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1242</v>
      </c>
      <c r="B43" s="80">
        <v>35</v>
      </c>
      <c r="C43" s="80">
        <v>18</v>
      </c>
      <c r="D43" s="80">
        <v>35</v>
      </c>
      <c r="E43" s="80">
        <v>2022</v>
      </c>
      <c r="F43" s="80" t="s">
        <v>568</v>
      </c>
      <c r="G43" s="182" t="s">
        <v>564</v>
      </c>
      <c r="H43" s="80" t="s">
        <v>564</v>
      </c>
      <c r="I43" s="173"/>
      <c r="J43" s="83"/>
      <c r="K43" s="81"/>
      <c r="L43" s="81"/>
      <c r="M43" s="81"/>
      <c r="N43" s="81"/>
      <c r="O43" s="81"/>
      <c r="P43" s="81"/>
      <c r="Q43" s="81"/>
      <c r="R43" s="81"/>
      <c r="S43" s="81"/>
      <c r="T43" s="81"/>
      <c r="U43" s="81"/>
      <c r="V43" s="81"/>
      <c r="W43" s="81"/>
      <c r="X43" s="81"/>
      <c r="Y43" s="81"/>
      <c r="Z43" s="81"/>
      <c r="AA43" s="81"/>
      <c r="AB43" s="81"/>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1242</v>
      </c>
      <c r="B44" s="80">
        <v>36</v>
      </c>
      <c r="C44" s="80">
        <v>18</v>
      </c>
      <c r="D44" s="80">
        <v>36</v>
      </c>
      <c r="E44" s="80">
        <v>2022</v>
      </c>
      <c r="F44" s="80" t="s">
        <v>568</v>
      </c>
      <c r="G44" s="182" t="s">
        <v>564</v>
      </c>
      <c r="H44" s="80" t="s">
        <v>564</v>
      </c>
      <c r="I44" s="173"/>
      <c r="J44" s="83"/>
      <c r="K44" s="81"/>
      <c r="L44" s="81"/>
      <c r="M44" s="81"/>
      <c r="N44" s="81"/>
      <c r="O44" s="81"/>
      <c r="P44" s="81"/>
      <c r="Q44" s="81"/>
      <c r="R44" s="81"/>
      <c r="S44" s="81"/>
      <c r="T44" s="81"/>
      <c r="U44" s="81"/>
      <c r="V44" s="81"/>
      <c r="W44" s="81"/>
      <c r="X44" s="81"/>
      <c r="Y44" s="81"/>
      <c r="Z44" s="81"/>
      <c r="AA44" s="81"/>
      <c r="AB44" s="81"/>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1242</v>
      </c>
      <c r="B45" s="80">
        <v>37</v>
      </c>
      <c r="C45" s="80">
        <v>18</v>
      </c>
      <c r="D45" s="80">
        <v>37</v>
      </c>
      <c r="E45" s="80">
        <v>2022</v>
      </c>
      <c r="F45" s="80" t="s">
        <v>568</v>
      </c>
      <c r="G45" s="182" t="s">
        <v>564</v>
      </c>
      <c r="H45" s="80" t="s">
        <v>564</v>
      </c>
      <c r="I45" s="173"/>
      <c r="J45" s="83"/>
      <c r="K45" s="81"/>
      <c r="L45" s="81"/>
      <c r="M45" s="81"/>
      <c r="N45" s="81"/>
      <c r="O45" s="81"/>
      <c r="P45" s="81"/>
      <c r="Q45" s="81"/>
      <c r="R45" s="81"/>
      <c r="S45" s="81"/>
      <c r="T45" s="81"/>
      <c r="U45" s="81"/>
      <c r="V45" s="81"/>
      <c r="W45" s="81"/>
      <c r="X45" s="81"/>
      <c r="Y45" s="81"/>
      <c r="Z45" s="81"/>
      <c r="AA45" s="81"/>
      <c r="AB45" s="81"/>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1242</v>
      </c>
      <c r="B46" s="80">
        <v>38</v>
      </c>
      <c r="C46" s="80">
        <v>18</v>
      </c>
      <c r="D46" s="80">
        <v>38</v>
      </c>
      <c r="E46" s="80">
        <v>2022</v>
      </c>
      <c r="F46" s="80" t="s">
        <v>568</v>
      </c>
      <c r="G46" s="182" t="s">
        <v>564</v>
      </c>
      <c r="H46" s="80" t="s">
        <v>564</v>
      </c>
      <c r="I46" s="173"/>
      <c r="J46" s="83"/>
      <c r="K46" s="81"/>
      <c r="L46" s="81"/>
      <c r="M46" s="81"/>
      <c r="N46" s="81"/>
      <c r="O46" s="81"/>
      <c r="P46" s="81"/>
      <c r="Q46" s="81"/>
      <c r="R46" s="81"/>
      <c r="S46" s="81"/>
      <c r="T46" s="81"/>
      <c r="U46" s="81"/>
      <c r="V46" s="81"/>
      <c r="W46" s="81"/>
      <c r="X46" s="81"/>
      <c r="Y46" s="81"/>
      <c r="Z46" s="81"/>
      <c r="AA46" s="81"/>
      <c r="AB46" s="81"/>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1242</v>
      </c>
      <c r="B47" s="80">
        <v>39</v>
      </c>
      <c r="C47" s="80">
        <v>18</v>
      </c>
      <c r="D47" s="80">
        <v>39</v>
      </c>
      <c r="E47" s="80">
        <v>2022</v>
      </c>
      <c r="F47" s="80" t="s">
        <v>568</v>
      </c>
      <c r="G47" s="182" t="s">
        <v>564</v>
      </c>
      <c r="H47" s="80" t="s">
        <v>564</v>
      </c>
      <c r="I47" s="173"/>
      <c r="J47" s="83"/>
      <c r="K47" s="81"/>
      <c r="L47" s="81"/>
      <c r="M47" s="81"/>
      <c r="N47" s="81"/>
      <c r="O47" s="81"/>
      <c r="P47" s="81"/>
      <c r="Q47" s="81"/>
      <c r="R47" s="81"/>
      <c r="S47" s="81"/>
      <c r="T47" s="81"/>
      <c r="U47" s="81"/>
      <c r="V47" s="81"/>
      <c r="W47" s="81"/>
      <c r="X47" s="81"/>
      <c r="Y47" s="81"/>
      <c r="Z47" s="81"/>
      <c r="AA47" s="81"/>
      <c r="AB47" s="81"/>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1242</v>
      </c>
      <c r="B48" s="80">
        <v>40</v>
      </c>
      <c r="C48" s="80">
        <v>18</v>
      </c>
      <c r="D48" s="80">
        <v>40</v>
      </c>
      <c r="E48" s="80">
        <v>2022</v>
      </c>
      <c r="F48" s="80" t="s">
        <v>568</v>
      </c>
      <c r="G48" s="182" t="s">
        <v>564</v>
      </c>
      <c r="H48" s="80" t="s">
        <v>564</v>
      </c>
      <c r="I48" s="173"/>
      <c r="J48" s="83"/>
      <c r="K48" s="81"/>
      <c r="L48" s="81"/>
      <c r="M48" s="81"/>
      <c r="N48" s="81"/>
      <c r="O48" s="81"/>
      <c r="P48" s="81"/>
      <c r="Q48" s="81"/>
      <c r="R48" s="81"/>
      <c r="S48" s="81"/>
      <c r="T48" s="81"/>
      <c r="U48" s="81"/>
      <c r="V48" s="81"/>
      <c r="W48" s="81"/>
      <c r="X48" s="81"/>
      <c r="Y48" s="81"/>
      <c r="Z48" s="81"/>
      <c r="AA48" s="81"/>
      <c r="AB48" s="81"/>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1242</v>
      </c>
      <c r="B49" s="80">
        <v>41</v>
      </c>
      <c r="C49" s="80">
        <v>18</v>
      </c>
      <c r="D49" s="80">
        <v>41</v>
      </c>
      <c r="E49" s="80">
        <v>2022</v>
      </c>
      <c r="F49" s="80" t="s">
        <v>568</v>
      </c>
      <c r="G49" s="182" t="s">
        <v>564</v>
      </c>
      <c r="H49" s="80" t="s">
        <v>564</v>
      </c>
      <c r="I49" s="173"/>
      <c r="J49" s="83"/>
      <c r="K49" s="81"/>
      <c r="L49" s="81"/>
      <c r="M49" s="81"/>
      <c r="N49" s="81"/>
      <c r="O49" s="81"/>
      <c r="P49" s="81"/>
      <c r="Q49" s="81"/>
      <c r="R49" s="81"/>
      <c r="S49" s="81"/>
      <c r="T49" s="81"/>
      <c r="U49" s="81"/>
      <c r="V49" s="81"/>
      <c r="W49" s="81"/>
      <c r="X49" s="81"/>
      <c r="Y49" s="81"/>
      <c r="Z49" s="81"/>
      <c r="AA49" s="81"/>
      <c r="AB49" s="81"/>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1665</v>
      </c>
      <c r="B190" s="80">
        <v>182</v>
      </c>
      <c r="C190" s="80">
        <v>16</v>
      </c>
      <c r="D190" s="80">
        <v>2</v>
      </c>
      <c r="E190" s="80">
        <v>2021</v>
      </c>
      <c r="F190" s="80" t="s">
        <v>75</v>
      </c>
      <c r="G190" s="182" t="s">
        <v>1663</v>
      </c>
      <c r="H190" s="80" t="s">
        <v>1664</v>
      </c>
      <c r="I190" s="173"/>
      <c r="J190" s="83"/>
      <c r="K190" s="81"/>
      <c r="L190" s="81"/>
      <c r="M190" s="81"/>
      <c r="N190" s="81"/>
      <c r="O190" s="81"/>
      <c r="P190" s="81"/>
      <c r="Q190" s="81"/>
      <c r="R190" s="81"/>
      <c r="S190" s="81"/>
      <c r="T190" s="81"/>
      <c r="U190" s="81"/>
      <c r="V190" s="81"/>
      <c r="W190" s="81"/>
      <c r="X190" s="81"/>
      <c r="Y190" s="81"/>
      <c r="Z190" s="81"/>
      <c r="AA190" s="81"/>
      <c r="AB190" s="81"/>
      <c r="AC190" s="82"/>
      <c r="AD190" s="81">
        <v>491887576.70813972</v>
      </c>
      <c r="AE190" s="81">
        <v>22622438.507662617</v>
      </c>
      <c r="AF190" s="81">
        <v>7215768.9177544648</v>
      </c>
      <c r="AG190" s="81">
        <v>865677224.94005477</v>
      </c>
      <c r="AH190" s="81">
        <v>739606322.44856012</v>
      </c>
      <c r="AI190" s="81">
        <v>0</v>
      </c>
      <c r="AJ190" s="81">
        <v>0</v>
      </c>
      <c r="AK190" s="81">
        <v>39788972.200076833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1713</v>
      </c>
      <c r="B191" s="80">
        <v>183</v>
      </c>
      <c r="C191" s="80">
        <v>16</v>
      </c>
      <c r="D191" s="80">
        <v>3</v>
      </c>
      <c r="E191" s="80">
        <v>2021</v>
      </c>
      <c r="F191" s="80" t="s">
        <v>75</v>
      </c>
      <c r="G191" s="182" t="s">
        <v>1711</v>
      </c>
      <c r="H191" s="80" t="s">
        <v>1712</v>
      </c>
      <c r="I191" s="173"/>
      <c r="J191" s="83"/>
      <c r="K191" s="81"/>
      <c r="L191" s="81"/>
      <c r="M191" s="81"/>
      <c r="N191" s="81"/>
      <c r="O191" s="81"/>
      <c r="P191" s="81"/>
      <c r="Q191" s="81"/>
      <c r="R191" s="81"/>
      <c r="S191" s="81"/>
      <c r="T191" s="81"/>
      <c r="U191" s="81"/>
      <c r="V191" s="81"/>
      <c r="W191" s="81"/>
      <c r="X191" s="81"/>
      <c r="Y191" s="81"/>
      <c r="Z191" s="81"/>
      <c r="AA191" s="81"/>
      <c r="AB191" s="81"/>
      <c r="AC191" s="82"/>
      <c r="AD191" s="81">
        <v>14567513.777057029</v>
      </c>
      <c r="AE191" s="81">
        <v>363684.4025907066</v>
      </c>
      <c r="AF191" s="81">
        <v>1026133.236313206</v>
      </c>
      <c r="AG191" s="81">
        <v>6457314.5684269704</v>
      </c>
      <c r="AH191" s="81">
        <v>8803632.51512173</v>
      </c>
      <c r="AI191" s="81">
        <v>0</v>
      </c>
      <c r="AJ191" s="81">
        <v>0</v>
      </c>
      <c r="AK191" s="81">
        <v>591212.55068634439</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1705</v>
      </c>
      <c r="B192" s="80">
        <v>184</v>
      </c>
      <c r="C192" s="80">
        <v>16</v>
      </c>
      <c r="D192" s="80">
        <v>4</v>
      </c>
      <c r="E192" s="80">
        <v>2021</v>
      </c>
      <c r="F192" s="80" t="s">
        <v>75</v>
      </c>
      <c r="G192" s="182" t="s">
        <v>1703</v>
      </c>
      <c r="H192" s="80" t="s">
        <v>1704</v>
      </c>
      <c r="I192" s="173"/>
      <c r="J192" s="83"/>
      <c r="K192" s="81"/>
      <c r="L192" s="81"/>
      <c r="M192" s="81"/>
      <c r="N192" s="81"/>
      <c r="O192" s="81"/>
      <c r="P192" s="81"/>
      <c r="Q192" s="81"/>
      <c r="R192" s="81"/>
      <c r="S192" s="81"/>
      <c r="T192" s="81"/>
      <c r="U192" s="81"/>
      <c r="V192" s="81"/>
      <c r="W192" s="81"/>
      <c r="X192" s="81"/>
      <c r="Y192" s="81"/>
      <c r="Z192" s="81"/>
      <c r="AA192" s="81"/>
      <c r="AB192" s="81"/>
      <c r="AC192" s="82"/>
      <c r="AD192" s="81">
        <v>27223622.606583014</v>
      </c>
      <c r="AE192" s="81">
        <v>1099510.984576555</v>
      </c>
      <c r="AF192" s="81">
        <v>2323165.6470130985</v>
      </c>
      <c r="AG192" s="81">
        <v>18747042.295433141</v>
      </c>
      <c r="AH192" s="81">
        <v>26314765.925947197</v>
      </c>
      <c r="AI192" s="81">
        <v>0</v>
      </c>
      <c r="AJ192" s="81">
        <v>0</v>
      </c>
      <c r="AK192" s="81">
        <v>1832837.6654603523</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1689</v>
      </c>
      <c r="B193" s="80">
        <v>185</v>
      </c>
      <c r="C193" s="80">
        <v>16</v>
      </c>
      <c r="D193" s="80">
        <v>5</v>
      </c>
      <c r="E193" s="80">
        <v>2021</v>
      </c>
      <c r="F193" s="80" t="s">
        <v>75</v>
      </c>
      <c r="G193" s="182" t="s">
        <v>1687</v>
      </c>
      <c r="H193" s="80" t="s">
        <v>1688</v>
      </c>
      <c r="I193" s="173"/>
      <c r="J193" s="83"/>
      <c r="K193" s="81"/>
      <c r="L193" s="81"/>
      <c r="M193" s="81"/>
      <c r="N193" s="81"/>
      <c r="O193" s="81"/>
      <c r="P193" s="81"/>
      <c r="Q193" s="81"/>
      <c r="R193" s="81"/>
      <c r="S193" s="81"/>
      <c r="T193" s="81"/>
      <c r="U193" s="81"/>
      <c r="V193" s="81"/>
      <c r="W193" s="81"/>
      <c r="X193" s="81"/>
      <c r="Y193" s="81"/>
      <c r="Z193" s="81"/>
      <c r="AA193" s="81"/>
      <c r="AB193" s="81"/>
      <c r="AC193" s="82"/>
      <c r="AD193" s="81">
        <v>14026022.082798807</v>
      </c>
      <c r="AE193" s="81">
        <v>84577.768044350363</v>
      </c>
      <c r="AF193" s="81">
        <v>1617185.980429613</v>
      </c>
      <c r="AG193" s="81">
        <v>6515899.0756001985</v>
      </c>
      <c r="AH193" s="81">
        <v>5798254.518580175</v>
      </c>
      <c r="AI193" s="81">
        <v>0</v>
      </c>
      <c r="AJ193" s="81">
        <v>0</v>
      </c>
      <c r="AK193" s="81">
        <v>402980.13556995499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2349</v>
      </c>
      <c r="B194" s="80">
        <v>186</v>
      </c>
      <c r="C194" s="80">
        <v>16</v>
      </c>
      <c r="D194" s="80">
        <v>6</v>
      </c>
      <c r="E194" s="80">
        <v>2021</v>
      </c>
      <c r="F194" s="80" t="s">
        <v>75</v>
      </c>
      <c r="G194" s="182" t="s">
        <v>2347</v>
      </c>
      <c r="H194" s="80" t="s">
        <v>2348</v>
      </c>
      <c r="I194" s="173"/>
      <c r="J194" s="83"/>
      <c r="K194" s="81"/>
      <c r="L194" s="81"/>
      <c r="M194" s="81"/>
      <c r="N194" s="81"/>
      <c r="O194" s="81"/>
      <c r="P194" s="81"/>
      <c r="Q194" s="81"/>
      <c r="R194" s="81"/>
      <c r="S194" s="81"/>
      <c r="T194" s="81"/>
      <c r="U194" s="81"/>
      <c r="V194" s="81"/>
      <c r="W194" s="81"/>
      <c r="X194" s="81"/>
      <c r="Y194" s="81"/>
      <c r="Z194" s="81"/>
      <c r="AA194" s="81"/>
      <c r="AB194" s="81"/>
      <c r="AC194" s="82"/>
      <c r="AD194" s="81">
        <v>261366208.19659975</v>
      </c>
      <c r="AE194" s="81">
        <v>5945817.0935178315</v>
      </c>
      <c r="AF194" s="81">
        <v>5573955.7396533359</v>
      </c>
      <c r="AG194" s="81">
        <v>145113824.26808715</v>
      </c>
      <c r="AH194" s="81">
        <v>159684738.97112468</v>
      </c>
      <c r="AI194" s="81">
        <v>0</v>
      </c>
      <c r="AJ194" s="81">
        <v>0</v>
      </c>
      <c r="AK194" s="81">
        <v>9095668.5778660867</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1681</v>
      </c>
      <c r="B195" s="80">
        <v>187</v>
      </c>
      <c r="C195" s="80">
        <v>16</v>
      </c>
      <c r="D195" s="80">
        <v>7</v>
      </c>
      <c r="E195" s="80">
        <v>2021</v>
      </c>
      <c r="F195" s="80" t="s">
        <v>75</v>
      </c>
      <c r="G195" s="182" t="s">
        <v>1679</v>
      </c>
      <c r="H195" s="80" t="s">
        <v>1680</v>
      </c>
      <c r="I195" s="173"/>
      <c r="J195" s="83"/>
      <c r="K195" s="81"/>
      <c r="L195" s="81"/>
      <c r="M195" s="81"/>
      <c r="N195" s="81"/>
      <c r="O195" s="81"/>
      <c r="P195" s="81"/>
      <c r="Q195" s="81"/>
      <c r="R195" s="81"/>
      <c r="S195" s="81"/>
      <c r="T195" s="81"/>
      <c r="U195" s="81"/>
      <c r="V195" s="81"/>
      <c r="W195" s="81"/>
      <c r="X195" s="81"/>
      <c r="Y195" s="81"/>
      <c r="Z195" s="81"/>
      <c r="AA195" s="81"/>
      <c r="AB195" s="81"/>
      <c r="AC195" s="82"/>
      <c r="AD195" s="81">
        <v>25967842.91045773</v>
      </c>
      <c r="AE195" s="81">
        <v>2571164.1485482515</v>
      </c>
      <c r="AF195" s="81">
        <v>1682858.5075536582</v>
      </c>
      <c r="AG195" s="81">
        <v>46978265.363243394</v>
      </c>
      <c r="AH195" s="81">
        <v>64134968.828553498</v>
      </c>
      <c r="AI195" s="81">
        <v>0</v>
      </c>
      <c r="AJ195" s="81">
        <v>0</v>
      </c>
      <c r="AK195" s="81">
        <v>3351298.3196210163</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1673</v>
      </c>
      <c r="B196" s="80">
        <v>188</v>
      </c>
      <c r="C196" s="80">
        <v>16</v>
      </c>
      <c r="D196" s="80">
        <v>8</v>
      </c>
      <c r="E196" s="80">
        <v>2021</v>
      </c>
      <c r="F196" s="80" t="s">
        <v>75</v>
      </c>
      <c r="G196" s="182" t="s">
        <v>1671</v>
      </c>
      <c r="H196" s="80" t="s">
        <v>1672</v>
      </c>
      <c r="I196" s="173"/>
      <c r="J196" s="83"/>
      <c r="K196" s="81"/>
      <c r="L196" s="81"/>
      <c r="M196" s="81"/>
      <c r="N196" s="81"/>
      <c r="O196" s="81"/>
      <c r="P196" s="81"/>
      <c r="Q196" s="81"/>
      <c r="R196" s="81"/>
      <c r="S196" s="81"/>
      <c r="T196" s="81"/>
      <c r="U196" s="81"/>
      <c r="V196" s="81"/>
      <c r="W196" s="81"/>
      <c r="X196" s="81"/>
      <c r="Y196" s="81"/>
      <c r="Z196" s="81"/>
      <c r="AA196" s="81"/>
      <c r="AB196" s="81"/>
      <c r="AC196" s="82"/>
      <c r="AD196" s="81">
        <v>75402804.694207817</v>
      </c>
      <c r="AE196" s="81">
        <v>2103871.9801032152</v>
      </c>
      <c r="AF196" s="81">
        <v>1141060.1587802852</v>
      </c>
      <c r="AG196" s="81">
        <v>42421692.583103396</v>
      </c>
      <c r="AH196" s="81">
        <v>71354959.402736649</v>
      </c>
      <c r="AI196" s="81">
        <v>0</v>
      </c>
      <c r="AJ196" s="81">
        <v>0</v>
      </c>
      <c r="AK196" s="81">
        <v>4222496.7430014042</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2337</v>
      </c>
      <c r="B197" s="80">
        <v>189</v>
      </c>
      <c r="C197" s="80">
        <v>16</v>
      </c>
      <c r="D197" s="80">
        <v>9</v>
      </c>
      <c r="E197" s="80">
        <v>2021</v>
      </c>
      <c r="F197" s="80" t="s">
        <v>75</v>
      </c>
      <c r="G197" s="182" t="s">
        <v>2319</v>
      </c>
      <c r="H197" s="80" t="s">
        <v>2320</v>
      </c>
      <c r="I197" s="173"/>
      <c r="J197" s="83"/>
      <c r="K197" s="81"/>
      <c r="L197" s="81"/>
      <c r="M197" s="81"/>
      <c r="N197" s="81"/>
      <c r="O197" s="81"/>
      <c r="P197" s="81"/>
      <c r="Q197" s="81"/>
      <c r="R197" s="81"/>
      <c r="S197" s="81"/>
      <c r="T197" s="81"/>
      <c r="U197" s="81"/>
      <c r="V197" s="81"/>
      <c r="W197" s="81"/>
      <c r="X197" s="81"/>
      <c r="Y197" s="81"/>
      <c r="Z197" s="81"/>
      <c r="AA197" s="81"/>
      <c r="AB197" s="81"/>
      <c r="AC197" s="82"/>
      <c r="AD197" s="81">
        <v>46204024.533342421</v>
      </c>
      <c r="AE197" s="81">
        <v>3040570.7611943963</v>
      </c>
      <c r="AF197" s="81">
        <v>4203041.7359388927</v>
      </c>
      <c r="AG197" s="81">
        <v>59294030.648993216</v>
      </c>
      <c r="AH197" s="81">
        <v>64504316.629475266</v>
      </c>
      <c r="AI197" s="81">
        <v>0</v>
      </c>
      <c r="AJ197" s="81">
        <v>0</v>
      </c>
      <c r="AK197" s="81">
        <v>3828836.3434658032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1717</v>
      </c>
      <c r="B198" s="80">
        <v>190</v>
      </c>
      <c r="C198" s="80">
        <v>16</v>
      </c>
      <c r="D198" s="80">
        <v>10</v>
      </c>
      <c r="E198" s="80">
        <v>2021</v>
      </c>
      <c r="F198" s="80" t="s">
        <v>75</v>
      </c>
      <c r="G198" s="182" t="s">
        <v>1715</v>
      </c>
      <c r="H198" s="80" t="s">
        <v>1716</v>
      </c>
      <c r="I198" s="173"/>
      <c r="J198" s="83"/>
      <c r="K198" s="81"/>
      <c r="L198" s="81"/>
      <c r="M198" s="81"/>
      <c r="N198" s="81"/>
      <c r="O198" s="81"/>
      <c r="P198" s="81"/>
      <c r="Q198" s="81"/>
      <c r="R198" s="81"/>
      <c r="S198" s="81"/>
      <c r="T198" s="81"/>
      <c r="U198" s="81"/>
      <c r="V198" s="81"/>
      <c r="W198" s="81"/>
      <c r="X198" s="81"/>
      <c r="Y198" s="81"/>
      <c r="Z198" s="81"/>
      <c r="AA198" s="81"/>
      <c r="AB198" s="81"/>
      <c r="AC198" s="82"/>
      <c r="AD198" s="81">
        <v>1529493.1882777349</v>
      </c>
      <c r="AE198" s="81">
        <v>156468.87088204818</v>
      </c>
      <c r="AF198" s="81">
        <v>632098.07356893504</v>
      </c>
      <c r="AG198" s="81">
        <v>3599692.4963105991</v>
      </c>
      <c r="AH198" s="81">
        <v>5449144.953325348</v>
      </c>
      <c r="AI198" s="81">
        <v>0</v>
      </c>
      <c r="AJ198" s="81">
        <v>0</v>
      </c>
      <c r="AK198" s="81">
        <v>277360.59493788757</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2064</v>
      </c>
      <c r="B199" s="80">
        <v>191</v>
      </c>
      <c r="C199" s="80">
        <v>16</v>
      </c>
      <c r="D199" s="80">
        <v>11</v>
      </c>
      <c r="E199" s="80">
        <v>2021</v>
      </c>
      <c r="F199" s="80" t="s">
        <v>75</v>
      </c>
      <c r="G199" s="182" t="s">
        <v>2046</v>
      </c>
      <c r="H199" s="80" t="s">
        <v>2047</v>
      </c>
      <c r="I199" s="173"/>
      <c r="J199" s="83"/>
      <c r="K199" s="81"/>
      <c r="L199" s="81"/>
      <c r="M199" s="81"/>
      <c r="N199" s="81"/>
      <c r="O199" s="81"/>
      <c r="P199" s="81"/>
      <c r="Q199" s="81"/>
      <c r="R199" s="81"/>
      <c r="S199" s="81"/>
      <c r="T199" s="81"/>
      <c r="U199" s="81"/>
      <c r="V199" s="81"/>
      <c r="W199" s="81"/>
      <c r="X199" s="81"/>
      <c r="Y199" s="81"/>
      <c r="Z199" s="81"/>
      <c r="AA199" s="81"/>
      <c r="AB199" s="81"/>
      <c r="AC199" s="82"/>
      <c r="AD199" s="81">
        <v>52348136.717908911</v>
      </c>
      <c r="AE199" s="81">
        <v>2471785.2710961397</v>
      </c>
      <c r="AF199" s="81">
        <v>4638122.228135692</v>
      </c>
      <c r="AG199" s="81">
        <v>58044227.829297684</v>
      </c>
      <c r="AH199" s="81">
        <v>69867449.081216097</v>
      </c>
      <c r="AI199" s="81">
        <v>0</v>
      </c>
      <c r="AJ199" s="81">
        <v>0</v>
      </c>
      <c r="AK199" s="81">
        <v>3952618.1896685613</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1709</v>
      </c>
      <c r="B200" s="80">
        <v>192</v>
      </c>
      <c r="C200" s="80">
        <v>16</v>
      </c>
      <c r="D200" s="80">
        <v>12</v>
      </c>
      <c r="E200" s="80">
        <v>2021</v>
      </c>
      <c r="F200" s="80" t="s">
        <v>75</v>
      </c>
      <c r="G200" s="182" t="s">
        <v>1707</v>
      </c>
      <c r="H200" s="80" t="s">
        <v>1708</v>
      </c>
      <c r="I200" s="173"/>
      <c r="J200" s="83"/>
      <c r="K200" s="81"/>
      <c r="L200" s="81"/>
      <c r="M200" s="81"/>
      <c r="N200" s="81"/>
      <c r="O200" s="81"/>
      <c r="P200" s="81"/>
      <c r="Q200" s="81"/>
      <c r="R200" s="81"/>
      <c r="S200" s="81"/>
      <c r="T200" s="81"/>
      <c r="U200" s="81"/>
      <c r="V200" s="81"/>
      <c r="W200" s="81"/>
      <c r="X200" s="81"/>
      <c r="Y200" s="81"/>
      <c r="Z200" s="81"/>
      <c r="AA200" s="81"/>
      <c r="AB200" s="81"/>
      <c r="AC200" s="82"/>
      <c r="AD200" s="81">
        <v>76094852.612149999</v>
      </c>
      <c r="AE200" s="81">
        <v>746398.80299139209</v>
      </c>
      <c r="AF200" s="81">
        <v>1756740.1005682088</v>
      </c>
      <c r="AG200" s="81">
        <v>9614368.5660953987</v>
      </c>
      <c r="AH200" s="81">
        <v>11783712.717079604</v>
      </c>
      <c r="AI200" s="81">
        <v>0</v>
      </c>
      <c r="AJ200" s="81">
        <v>0</v>
      </c>
      <c r="AK200" s="81">
        <v>629279.0781506073</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1729</v>
      </c>
      <c r="B201" s="80">
        <v>193</v>
      </c>
      <c r="C201" s="80">
        <v>16</v>
      </c>
      <c r="D201" s="80">
        <v>13</v>
      </c>
      <c r="E201" s="80">
        <v>2021</v>
      </c>
      <c r="F201" s="80" t="s">
        <v>75</v>
      </c>
      <c r="G201" s="182" t="s">
        <v>1727</v>
      </c>
      <c r="H201" s="80" t="s">
        <v>1728</v>
      </c>
      <c r="I201" s="173"/>
      <c r="J201" s="83"/>
      <c r="K201" s="81"/>
      <c r="L201" s="81"/>
      <c r="M201" s="81"/>
      <c r="N201" s="81"/>
      <c r="O201" s="81"/>
      <c r="P201" s="81"/>
      <c r="Q201" s="81"/>
      <c r="R201" s="81"/>
      <c r="S201" s="81"/>
      <c r="T201" s="81"/>
      <c r="U201" s="81"/>
      <c r="V201" s="81"/>
      <c r="W201" s="81"/>
      <c r="X201" s="81"/>
      <c r="Y201" s="81"/>
      <c r="Z201" s="81"/>
      <c r="AA201" s="81"/>
      <c r="AB201" s="81"/>
      <c r="AC201" s="82"/>
      <c r="AD201" s="81">
        <v>16453331.413136851</v>
      </c>
      <c r="AE201" s="81">
        <v>372142.17939514166</v>
      </c>
      <c r="AF201" s="81">
        <v>1009715.1045321948</v>
      </c>
      <c r="AG201" s="81">
        <v>14209997.684350884</v>
      </c>
      <c r="AH201" s="81">
        <v>19818292.276857369</v>
      </c>
      <c r="AI201" s="81">
        <v>0</v>
      </c>
      <c r="AJ201" s="81">
        <v>0</v>
      </c>
      <c r="AK201" s="81">
        <v>1131100.9212398378</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1685</v>
      </c>
      <c r="B202" s="80">
        <v>194</v>
      </c>
      <c r="C202" s="80">
        <v>16</v>
      </c>
      <c r="D202" s="80">
        <v>14</v>
      </c>
      <c r="E202" s="80">
        <v>2021</v>
      </c>
      <c r="F202" s="80" t="s">
        <v>75</v>
      </c>
      <c r="G202" s="182" t="s">
        <v>1683</v>
      </c>
      <c r="H202" s="80" t="s">
        <v>1684</v>
      </c>
      <c r="I202" s="173"/>
      <c r="J202" s="83"/>
      <c r="K202" s="81"/>
      <c r="L202" s="81"/>
      <c r="M202" s="81"/>
      <c r="N202" s="81"/>
      <c r="O202" s="81"/>
      <c r="P202" s="81"/>
      <c r="Q202" s="81"/>
      <c r="R202" s="81"/>
      <c r="S202" s="81"/>
      <c r="T202" s="81"/>
      <c r="U202" s="81"/>
      <c r="V202" s="81"/>
      <c r="W202" s="81"/>
      <c r="X202" s="81"/>
      <c r="Y202" s="81"/>
      <c r="Z202" s="81"/>
      <c r="AA202" s="81"/>
      <c r="AB202" s="81"/>
      <c r="AC202" s="82"/>
      <c r="AD202" s="81">
        <v>30050235.476311132</v>
      </c>
      <c r="AE202" s="81">
        <v>2619796.3651737529</v>
      </c>
      <c r="AF202" s="81">
        <v>3603779.9259319804</v>
      </c>
      <c r="AG202" s="81">
        <v>52856244.249623999</v>
      </c>
      <c r="AH202" s="81">
        <v>53064653.918733746</v>
      </c>
      <c r="AI202" s="81">
        <v>0</v>
      </c>
      <c r="AJ202" s="81">
        <v>0</v>
      </c>
      <c r="AK202" s="81">
        <v>3247468.5843650443</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1669</v>
      </c>
      <c r="B203" s="80">
        <v>195</v>
      </c>
      <c r="C203" s="80">
        <v>16</v>
      </c>
      <c r="D203" s="80">
        <v>15</v>
      </c>
      <c r="E203" s="80">
        <v>2021</v>
      </c>
      <c r="F203" s="80" t="s">
        <v>75</v>
      </c>
      <c r="G203" s="182" t="s">
        <v>1667</v>
      </c>
      <c r="H203" s="80" t="s">
        <v>1668</v>
      </c>
      <c r="I203" s="173"/>
      <c r="J203" s="83"/>
      <c r="K203" s="81"/>
      <c r="L203" s="81"/>
      <c r="M203" s="81"/>
      <c r="N203" s="81"/>
      <c r="O203" s="81"/>
      <c r="P203" s="81"/>
      <c r="Q203" s="81"/>
      <c r="R203" s="81"/>
      <c r="S203" s="81"/>
      <c r="T203" s="81"/>
      <c r="U203" s="81"/>
      <c r="V203" s="81"/>
      <c r="W203" s="81"/>
      <c r="X203" s="81"/>
      <c r="Y203" s="81"/>
      <c r="Z203" s="81"/>
      <c r="AA203" s="81"/>
      <c r="AB203" s="81"/>
      <c r="AC203" s="82"/>
      <c r="AD203" s="81">
        <v>135368592.87327096</v>
      </c>
      <c r="AE203" s="81">
        <v>8508523.4652616475</v>
      </c>
      <c r="AF203" s="81">
        <v>11016566.425058581</v>
      </c>
      <c r="AG203" s="81">
        <v>162187953.4142403</v>
      </c>
      <c r="AH203" s="81">
        <v>159882061.76887742</v>
      </c>
      <c r="AI203" s="81">
        <v>0</v>
      </c>
      <c r="AJ203" s="81">
        <v>0</v>
      </c>
      <c r="AK203" s="81">
        <v>10231494.999067007</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1737</v>
      </c>
      <c r="B204" s="80">
        <v>196</v>
      </c>
      <c r="C204" s="80">
        <v>16</v>
      </c>
      <c r="D204" s="80">
        <v>16</v>
      </c>
      <c r="E204" s="80">
        <v>2021</v>
      </c>
      <c r="F204" s="80" t="s">
        <v>75</v>
      </c>
      <c r="G204" s="182" t="s">
        <v>1735</v>
      </c>
      <c r="H204" s="80" t="s">
        <v>1736</v>
      </c>
      <c r="I204" s="173"/>
      <c r="J204" s="83"/>
      <c r="K204" s="81"/>
      <c r="L204" s="81"/>
      <c r="M204" s="81"/>
      <c r="N204" s="81"/>
      <c r="O204" s="81"/>
      <c r="P204" s="81"/>
      <c r="Q204" s="81"/>
      <c r="R204" s="81"/>
      <c r="S204" s="81"/>
      <c r="T204" s="81"/>
      <c r="U204" s="81"/>
      <c r="V204" s="81"/>
      <c r="W204" s="81"/>
      <c r="X204" s="81"/>
      <c r="Y204" s="81"/>
      <c r="Z204" s="81"/>
      <c r="AA204" s="81"/>
      <c r="AB204" s="81"/>
      <c r="AC204" s="82"/>
      <c r="AD204" s="81">
        <v>241869625.82703117</v>
      </c>
      <c r="AE204" s="81">
        <v>1710585.3586969867</v>
      </c>
      <c r="AF204" s="81">
        <v>2938845.5888010226</v>
      </c>
      <c r="AG204" s="81">
        <v>37116539.989083253</v>
      </c>
      <c r="AH204" s="81">
        <v>47443483.962239355</v>
      </c>
      <c r="AI204" s="81">
        <v>0</v>
      </c>
      <c r="AJ204" s="81">
        <v>0</v>
      </c>
      <c r="AK204" s="81">
        <v>3083388.7246052907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2341</v>
      </c>
      <c r="B205" s="80">
        <v>197</v>
      </c>
      <c r="C205" s="80">
        <v>16</v>
      </c>
      <c r="D205" s="80">
        <v>17</v>
      </c>
      <c r="E205" s="80">
        <v>2021</v>
      </c>
      <c r="F205" s="80" t="s">
        <v>75</v>
      </c>
      <c r="G205" s="182" t="s">
        <v>2339</v>
      </c>
      <c r="H205" s="80" t="s">
        <v>2340</v>
      </c>
      <c r="I205" s="173"/>
      <c r="J205" s="83"/>
      <c r="K205" s="81"/>
      <c r="L205" s="81"/>
      <c r="M205" s="81"/>
      <c r="N205" s="81"/>
      <c r="O205" s="81"/>
      <c r="P205" s="81"/>
      <c r="Q205" s="81"/>
      <c r="R205" s="81"/>
      <c r="S205" s="81"/>
      <c r="T205" s="81"/>
      <c r="U205" s="81"/>
      <c r="V205" s="81"/>
      <c r="W205" s="81"/>
      <c r="X205" s="81"/>
      <c r="Y205" s="81"/>
      <c r="Z205" s="81"/>
      <c r="AA205" s="81"/>
      <c r="AB205" s="81"/>
      <c r="AC205" s="82"/>
      <c r="AD205" s="81">
        <v>64672059.096072629</v>
      </c>
      <c r="AE205" s="81">
        <v>4444561.7107306123</v>
      </c>
      <c r="AF205" s="81">
        <v>3792588.4414136098</v>
      </c>
      <c r="AG205" s="81">
        <v>125240657.55699083</v>
      </c>
      <c r="AH205" s="81">
        <v>122254122.10510711</v>
      </c>
      <c r="AI205" s="81">
        <v>0</v>
      </c>
      <c r="AJ205" s="81">
        <v>0</v>
      </c>
      <c r="AK205" s="81">
        <v>6615306.1538498439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1725</v>
      </c>
      <c r="B206" s="80">
        <v>198</v>
      </c>
      <c r="C206" s="80">
        <v>16</v>
      </c>
      <c r="D206" s="80">
        <v>18</v>
      </c>
      <c r="E206" s="80">
        <v>2021</v>
      </c>
      <c r="F206" s="80" t="s">
        <v>75</v>
      </c>
      <c r="G206" s="182" t="s">
        <v>1723</v>
      </c>
      <c r="H206" s="80" t="s">
        <v>1724</v>
      </c>
      <c r="I206" s="173"/>
      <c r="J206" s="83"/>
      <c r="K206" s="81"/>
      <c r="L206" s="81"/>
      <c r="M206" s="81"/>
      <c r="N206" s="81"/>
      <c r="O206" s="81"/>
      <c r="P206" s="81"/>
      <c r="Q206" s="81"/>
      <c r="R206" s="81"/>
      <c r="S206" s="81"/>
      <c r="T206" s="81"/>
      <c r="U206" s="81"/>
      <c r="V206" s="81"/>
      <c r="W206" s="81"/>
      <c r="X206" s="81"/>
      <c r="Y206" s="81"/>
      <c r="Z206" s="81"/>
      <c r="AA206" s="81"/>
      <c r="AB206" s="81"/>
      <c r="AC206" s="82"/>
      <c r="AD206" s="81">
        <v>3532826.1165316836</v>
      </c>
      <c r="AE206" s="81">
        <v>196643.31070311461</v>
      </c>
      <c r="AF206" s="81">
        <v>320153.5697297203</v>
      </c>
      <c r="AG206" s="81">
        <v>9008995.3253053706</v>
      </c>
      <c r="AH206" s="81">
        <v>12380740.669254526</v>
      </c>
      <c r="AI206" s="81">
        <v>0</v>
      </c>
      <c r="AJ206" s="81">
        <v>0</v>
      </c>
      <c r="AK206" s="81">
        <v>720770.00795264577</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1701</v>
      </c>
      <c r="B207" s="80">
        <v>199</v>
      </c>
      <c r="C207" s="80">
        <v>16</v>
      </c>
      <c r="D207" s="80">
        <v>19</v>
      </c>
      <c r="E207" s="80">
        <v>2021</v>
      </c>
      <c r="F207" s="80" t="s">
        <v>75</v>
      </c>
      <c r="G207" s="182" t="s">
        <v>1699</v>
      </c>
      <c r="H207" s="80" t="s">
        <v>1700</v>
      </c>
      <c r="I207" s="173"/>
      <c r="J207" s="83"/>
      <c r="K207" s="81"/>
      <c r="L207" s="81"/>
      <c r="M207" s="81"/>
      <c r="N207" s="81"/>
      <c r="O207" s="81"/>
      <c r="P207" s="81"/>
      <c r="Q207" s="81"/>
      <c r="R207" s="81"/>
      <c r="S207" s="81"/>
      <c r="T207" s="81"/>
      <c r="U207" s="81"/>
      <c r="V207" s="81"/>
      <c r="W207" s="81"/>
      <c r="X207" s="81"/>
      <c r="Y207" s="81"/>
      <c r="Z207" s="81"/>
      <c r="AA207" s="81"/>
      <c r="AB207" s="81"/>
      <c r="AC207" s="82"/>
      <c r="AD207" s="81">
        <v>7173971.2764151739</v>
      </c>
      <c r="AE207" s="81">
        <v>585701.0437071264</v>
      </c>
      <c r="AF207" s="81">
        <v>1420168.3990574775</v>
      </c>
      <c r="AG207" s="81">
        <v>8273434.2907970557</v>
      </c>
      <c r="AH207" s="81">
        <v>15315284.840961771</v>
      </c>
      <c r="AI207" s="81">
        <v>0</v>
      </c>
      <c r="AJ207" s="81">
        <v>0</v>
      </c>
      <c r="AK207" s="81">
        <v>878549.20109762496</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1721</v>
      </c>
      <c r="B208" s="80">
        <v>200</v>
      </c>
      <c r="C208" s="80">
        <v>16</v>
      </c>
      <c r="D208" s="80">
        <v>20</v>
      </c>
      <c r="E208" s="80">
        <v>2021</v>
      </c>
      <c r="F208" s="80" t="s">
        <v>75</v>
      </c>
      <c r="G208" s="182" t="s">
        <v>1719</v>
      </c>
      <c r="H208" s="80" t="s">
        <v>1720</v>
      </c>
      <c r="I208" s="173"/>
      <c r="J208" s="83"/>
      <c r="K208" s="81"/>
      <c r="L208" s="81"/>
      <c r="M208" s="81"/>
      <c r="N208" s="81"/>
      <c r="O208" s="81"/>
      <c r="P208" s="81"/>
      <c r="Q208" s="81"/>
      <c r="R208" s="81"/>
      <c r="S208" s="81"/>
      <c r="T208" s="81"/>
      <c r="U208" s="81"/>
      <c r="V208" s="81"/>
      <c r="W208" s="81"/>
      <c r="X208" s="81"/>
      <c r="Y208" s="81"/>
      <c r="Z208" s="81"/>
      <c r="AA208" s="81"/>
      <c r="AB208" s="81"/>
      <c r="AC208" s="82"/>
      <c r="AD208" s="81">
        <v>3920811.1958327475</v>
      </c>
      <c r="AE208" s="81">
        <v>623761.03932708409</v>
      </c>
      <c r="AF208" s="81">
        <v>664934.33713095752</v>
      </c>
      <c r="AG208" s="81">
        <v>3866577.4734330853</v>
      </c>
      <c r="AH208" s="81">
        <v>4710449.3514818</v>
      </c>
      <c r="AI208" s="81">
        <v>0</v>
      </c>
      <c r="AJ208" s="81">
        <v>0</v>
      </c>
      <c r="AK208" s="81">
        <v>317133.55294365186</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1693</v>
      </c>
      <c r="B209" s="80">
        <v>201</v>
      </c>
      <c r="C209" s="80">
        <v>16</v>
      </c>
      <c r="D209" s="80">
        <v>21</v>
      </c>
      <c r="E209" s="80">
        <v>2021</v>
      </c>
      <c r="F209" s="80" t="s">
        <v>75</v>
      </c>
      <c r="G209" s="182" t="s">
        <v>1691</v>
      </c>
      <c r="H209" s="80" t="s">
        <v>1692</v>
      </c>
      <c r="I209" s="173"/>
      <c r="J209" s="83"/>
      <c r="K209" s="81"/>
      <c r="L209" s="81"/>
      <c r="M209" s="81"/>
      <c r="N209" s="81"/>
      <c r="O209" s="81"/>
      <c r="P209" s="81"/>
      <c r="Q209" s="81"/>
      <c r="R209" s="81"/>
      <c r="S209" s="81"/>
      <c r="T209" s="81"/>
      <c r="U209" s="81"/>
      <c r="V209" s="81"/>
      <c r="W209" s="81"/>
      <c r="X209" s="81"/>
      <c r="Y209" s="81"/>
      <c r="Z209" s="81"/>
      <c r="AA209" s="81"/>
      <c r="AB209" s="81"/>
      <c r="AC209" s="82"/>
      <c r="AD209" s="81">
        <v>556899.29312938335</v>
      </c>
      <c r="AE209" s="81">
        <v>137438.87307206937</v>
      </c>
      <c r="AF209" s="81">
        <v>771652.19370753097</v>
      </c>
      <c r="AG209" s="81">
        <v>4113934.2814978282</v>
      </c>
      <c r="AH209" s="81">
        <v>6719094.2414262407</v>
      </c>
      <c r="AI209" s="81">
        <v>0</v>
      </c>
      <c r="AJ209" s="81">
        <v>0</v>
      </c>
      <c r="AK209" s="81">
        <v>394054.19119902432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1677</v>
      </c>
      <c r="B210" s="80">
        <v>202</v>
      </c>
      <c r="C210" s="80">
        <v>16</v>
      </c>
      <c r="D210" s="80">
        <v>22</v>
      </c>
      <c r="E210" s="80">
        <v>2021</v>
      </c>
      <c r="F210" s="80" t="s">
        <v>75</v>
      </c>
      <c r="G210" s="182" t="s">
        <v>1675</v>
      </c>
      <c r="H210" s="80" t="s">
        <v>1676</v>
      </c>
      <c r="I210" s="173"/>
      <c r="J210" s="83"/>
      <c r="K210" s="81"/>
      <c r="L210" s="81"/>
      <c r="M210" s="81"/>
      <c r="N210" s="81"/>
      <c r="O210" s="81"/>
      <c r="P210" s="81"/>
      <c r="Q210" s="81"/>
      <c r="R210" s="81"/>
      <c r="S210" s="81"/>
      <c r="T210" s="81"/>
      <c r="U210" s="81"/>
      <c r="V210" s="81"/>
      <c r="W210" s="81"/>
      <c r="X210" s="81"/>
      <c r="Y210" s="81"/>
      <c r="Z210" s="81"/>
      <c r="AA210" s="81"/>
      <c r="AB210" s="81"/>
      <c r="AC210" s="82"/>
      <c r="AD210" s="81">
        <v>27776035.924677122</v>
      </c>
      <c r="AE210" s="81">
        <v>2287828.6255996777</v>
      </c>
      <c r="AF210" s="81">
        <v>2429883.503589672</v>
      </c>
      <c r="AG210" s="81">
        <v>24781246.534275681</v>
      </c>
      <c r="AH210" s="81">
        <v>33372850.614794791</v>
      </c>
      <c r="AI210" s="81">
        <v>0</v>
      </c>
      <c r="AJ210" s="81">
        <v>0</v>
      </c>
      <c r="AK210" s="81">
        <v>2434813.8549469365</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1733</v>
      </c>
      <c r="B211" s="80">
        <v>203</v>
      </c>
      <c r="C211" s="80">
        <v>16</v>
      </c>
      <c r="D211" s="80">
        <v>23</v>
      </c>
      <c r="E211" s="80">
        <v>2021</v>
      </c>
      <c r="F211" s="80" t="s">
        <v>75</v>
      </c>
      <c r="G211" s="182" t="s">
        <v>1731</v>
      </c>
      <c r="H211" s="80" t="s">
        <v>1732</v>
      </c>
      <c r="I211" s="173"/>
      <c r="J211" s="83"/>
      <c r="K211" s="81"/>
      <c r="L211" s="81"/>
      <c r="M211" s="81"/>
      <c r="N211" s="81"/>
      <c r="O211" s="81"/>
      <c r="P211" s="81"/>
      <c r="Q211" s="81"/>
      <c r="R211" s="81"/>
      <c r="S211" s="81"/>
      <c r="T211" s="81"/>
      <c r="U211" s="81"/>
      <c r="V211" s="81"/>
      <c r="W211" s="81"/>
      <c r="X211" s="81"/>
      <c r="Y211" s="81"/>
      <c r="Z211" s="81"/>
      <c r="AA211" s="81"/>
      <c r="AB211" s="81"/>
      <c r="AC211" s="82"/>
      <c r="AD211" s="81">
        <v>13274155.413136225</v>
      </c>
      <c r="AE211" s="81">
        <v>1854367.5643723821</v>
      </c>
      <c r="AF211" s="81">
        <v>1740321.9687871975</v>
      </c>
      <c r="AG211" s="81">
        <v>20628255.914662365</v>
      </c>
      <c r="AH211" s="81">
        <v>34238035.189556755</v>
      </c>
      <c r="AI211" s="81">
        <v>0</v>
      </c>
      <c r="AJ211" s="81">
        <v>0</v>
      </c>
      <c r="AK211" s="81">
        <v>2015294.4695131984</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2375</v>
      </c>
      <c r="B212" s="80">
        <v>204</v>
      </c>
      <c r="C212" s="80">
        <v>16</v>
      </c>
      <c r="D212" s="80">
        <v>24</v>
      </c>
      <c r="E212" s="80">
        <v>2021</v>
      </c>
      <c r="F212" s="80" t="s">
        <v>75</v>
      </c>
      <c r="G212" s="182" t="s">
        <v>2373</v>
      </c>
      <c r="H212" s="80" t="s">
        <v>2374</v>
      </c>
      <c r="I212" s="173"/>
      <c r="J212" s="83"/>
      <c r="K212" s="81"/>
      <c r="L212" s="81"/>
      <c r="M212" s="81"/>
      <c r="N212" s="81"/>
      <c r="O212" s="81"/>
      <c r="P212" s="81"/>
      <c r="Q212" s="81"/>
      <c r="R212" s="81"/>
      <c r="S212" s="81"/>
      <c r="T212" s="81"/>
      <c r="U212" s="81"/>
      <c r="V212" s="81"/>
      <c r="W212" s="81"/>
      <c r="X212" s="81"/>
      <c r="Y212" s="81"/>
      <c r="Z212" s="81"/>
      <c r="AA212" s="81"/>
      <c r="AB212" s="81"/>
      <c r="AC212" s="82"/>
      <c r="AD212" s="81">
        <v>120735997.95070213</v>
      </c>
      <c r="AE212" s="81">
        <v>4006871.7611010987</v>
      </c>
      <c r="AF212" s="81">
        <v>4514986.239778107</v>
      </c>
      <c r="AG212" s="81">
        <v>81009354.641203254</v>
      </c>
      <c r="AH212" s="81">
        <v>89356870.028485566</v>
      </c>
      <c r="AI212" s="81">
        <v>0</v>
      </c>
      <c r="AJ212" s="81">
        <v>0</v>
      </c>
      <c r="AK212" s="81">
        <v>5572152.0374412341</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1697</v>
      </c>
      <c r="B213" s="80">
        <v>205</v>
      </c>
      <c r="C213" s="80">
        <v>16</v>
      </c>
      <c r="D213" s="80">
        <v>25</v>
      </c>
      <c r="E213" s="80">
        <v>2021</v>
      </c>
      <c r="F213" s="80" t="s">
        <v>75</v>
      </c>
      <c r="G213" s="182" t="s">
        <v>1695</v>
      </c>
      <c r="H213" s="80" t="s">
        <v>1696</v>
      </c>
      <c r="I213" s="173"/>
      <c r="J213" s="83"/>
      <c r="K213" s="81"/>
      <c r="L213" s="81"/>
      <c r="M213" s="81"/>
      <c r="N213" s="81"/>
      <c r="O213" s="81"/>
      <c r="P213" s="81"/>
      <c r="Q213" s="81"/>
      <c r="R213" s="81"/>
      <c r="S213" s="81"/>
      <c r="T213" s="81"/>
      <c r="U213" s="81"/>
      <c r="V213" s="81"/>
      <c r="W213" s="81"/>
      <c r="X213" s="81"/>
      <c r="Y213" s="81"/>
      <c r="Z213" s="81"/>
      <c r="AA213" s="81"/>
      <c r="AB213" s="81"/>
      <c r="AC213" s="82"/>
      <c r="AD213" s="81">
        <v>451345922.40182543</v>
      </c>
      <c r="AE213" s="81">
        <v>6262983.7236841461</v>
      </c>
      <c r="AF213" s="81">
        <v>7100841.9952873876</v>
      </c>
      <c r="AG213" s="81">
        <v>146337589.52903903</v>
      </c>
      <c r="AH213" s="81">
        <v>155611794.04315171</v>
      </c>
      <c r="AI213" s="81">
        <v>0</v>
      </c>
      <c r="AJ213" s="81">
        <v>0</v>
      </c>
      <c r="AK213" s="81">
        <v>9705783.1283967569</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2345</v>
      </c>
      <c r="B214" s="80">
        <v>206</v>
      </c>
      <c r="C214" s="80">
        <v>16</v>
      </c>
      <c r="D214" s="80">
        <v>26</v>
      </c>
      <c r="E214" s="80">
        <v>2021</v>
      </c>
      <c r="F214" s="80" t="s">
        <v>75</v>
      </c>
      <c r="G214" s="182" t="s">
        <v>2343</v>
      </c>
      <c r="H214" s="80" t="s">
        <v>2344</v>
      </c>
      <c r="I214" s="173"/>
      <c r="J214" s="83"/>
      <c r="K214" s="81"/>
      <c r="L214" s="81"/>
      <c r="M214" s="81"/>
      <c r="N214" s="81"/>
      <c r="O214" s="81"/>
      <c r="P214" s="81"/>
      <c r="Q214" s="81"/>
      <c r="R214" s="81"/>
      <c r="S214" s="81"/>
      <c r="T214" s="81"/>
      <c r="U214" s="81"/>
      <c r="V214" s="81"/>
      <c r="W214" s="81"/>
      <c r="X214" s="81"/>
      <c r="Y214" s="81"/>
      <c r="Z214" s="81"/>
      <c r="AA214" s="81"/>
      <c r="AB214" s="81"/>
      <c r="AC214" s="82"/>
      <c r="AD214" s="81">
        <v>222051554.33118445</v>
      </c>
      <c r="AE214" s="81">
        <v>6578035.9096493507</v>
      </c>
      <c r="AF214" s="81">
        <v>10097151.045321949</v>
      </c>
      <c r="AG214" s="81">
        <v>186201091.96557811</v>
      </c>
      <c r="AH214" s="81">
        <v>172465184.79480141</v>
      </c>
      <c r="AI214" s="81">
        <v>0</v>
      </c>
      <c r="AJ214" s="81">
        <v>0</v>
      </c>
      <c r="AK214" s="81">
        <v>11277143.129343964</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1598</v>
      </c>
      <c r="B215" s="80">
        <v>207</v>
      </c>
      <c r="C215" s="80">
        <v>16</v>
      </c>
      <c r="D215" s="80">
        <v>27</v>
      </c>
      <c r="E215" s="80">
        <v>2021</v>
      </c>
      <c r="F215" s="80" t="s">
        <v>75</v>
      </c>
      <c r="G215" s="182" t="s">
        <v>564</v>
      </c>
      <c r="H215" s="80" t="s">
        <v>564</v>
      </c>
      <c r="I215" s="173"/>
      <c r="J215" s="83"/>
      <c r="K215" s="81"/>
      <c r="L215" s="81"/>
      <c r="M215" s="81"/>
      <c r="N215" s="81"/>
      <c r="O215" s="81"/>
      <c r="P215" s="81"/>
      <c r="Q215" s="81"/>
      <c r="R215" s="81"/>
      <c r="S215" s="81"/>
      <c r="T215" s="81"/>
      <c r="U215" s="81"/>
      <c r="V215" s="81"/>
      <c r="W215" s="81"/>
      <c r="X215" s="81"/>
      <c r="Y215" s="81"/>
      <c r="Z215" s="81"/>
      <c r="AA215" s="81"/>
      <c r="AB215" s="81"/>
      <c r="AC215" s="82"/>
      <c r="AD215" s="81"/>
      <c r="AE215" s="81"/>
      <c r="AF215" s="81"/>
      <c r="AG215" s="81"/>
      <c r="AH215" s="81"/>
      <c r="AI215" s="81"/>
      <c r="AJ215" s="81"/>
      <c r="AK215" s="81"/>
      <c r="AL215" s="81"/>
      <c r="AM215" s="81"/>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1598</v>
      </c>
      <c r="B216" s="80">
        <v>208</v>
      </c>
      <c r="C216" s="80">
        <v>16</v>
      </c>
      <c r="D216" s="80">
        <v>28</v>
      </c>
      <c r="E216" s="80">
        <v>2021</v>
      </c>
      <c r="F216" s="80" t="s">
        <v>75</v>
      </c>
      <c r="G216" s="182" t="s">
        <v>564</v>
      </c>
      <c r="H216" s="80" t="s">
        <v>564</v>
      </c>
      <c r="I216" s="173"/>
      <c r="J216" s="83"/>
      <c r="K216" s="81"/>
      <c r="L216" s="81"/>
      <c r="M216" s="81"/>
      <c r="N216" s="81"/>
      <c r="O216" s="81"/>
      <c r="P216" s="81"/>
      <c r="Q216" s="81"/>
      <c r="R216" s="81"/>
      <c r="S216" s="81"/>
      <c r="T216" s="81"/>
      <c r="U216" s="81"/>
      <c r="V216" s="81"/>
      <c r="W216" s="81"/>
      <c r="X216" s="81"/>
      <c r="Y216" s="81"/>
      <c r="Z216" s="81"/>
      <c r="AA216" s="81"/>
      <c r="AB216" s="81"/>
      <c r="AC216" s="82"/>
      <c r="AD216" s="81"/>
      <c r="AE216" s="81"/>
      <c r="AF216" s="81"/>
      <c r="AG216" s="81"/>
      <c r="AH216" s="81"/>
      <c r="AI216" s="81"/>
      <c r="AJ216" s="81"/>
      <c r="AK216" s="81"/>
      <c r="AL216" s="81"/>
      <c r="AM216" s="81"/>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1598</v>
      </c>
      <c r="B217" s="80">
        <v>209</v>
      </c>
      <c r="C217" s="80">
        <v>16</v>
      </c>
      <c r="D217" s="80">
        <v>29</v>
      </c>
      <c r="E217" s="80">
        <v>2021</v>
      </c>
      <c r="F217" s="80" t="s">
        <v>75</v>
      </c>
      <c r="G217" s="182" t="s">
        <v>564</v>
      </c>
      <c r="H217" s="80" t="s">
        <v>564</v>
      </c>
      <c r="I217" s="173"/>
      <c r="J217" s="83"/>
      <c r="K217" s="81"/>
      <c r="L217" s="81"/>
      <c r="M217" s="81"/>
      <c r="N217" s="81"/>
      <c r="O217" s="81"/>
      <c r="P217" s="81"/>
      <c r="Q217" s="81"/>
      <c r="R217" s="81"/>
      <c r="S217" s="81"/>
      <c r="T217" s="81"/>
      <c r="U217" s="81"/>
      <c r="V217" s="81"/>
      <c r="W217" s="81"/>
      <c r="X217" s="81"/>
      <c r="Y217" s="81"/>
      <c r="Z217" s="81"/>
      <c r="AA217" s="81"/>
      <c r="AB217" s="81"/>
      <c r="AC217" s="82"/>
      <c r="AD217" s="81"/>
      <c r="AE217" s="81"/>
      <c r="AF217" s="81"/>
      <c r="AG217" s="81"/>
      <c r="AH217" s="81"/>
      <c r="AI217" s="81"/>
      <c r="AJ217" s="81"/>
      <c r="AK217" s="81"/>
      <c r="AL217" s="81"/>
      <c r="AM217" s="81"/>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1598</v>
      </c>
      <c r="B218" s="80">
        <v>210</v>
      </c>
      <c r="C218" s="80">
        <v>16</v>
      </c>
      <c r="D218" s="80">
        <v>30</v>
      </c>
      <c r="E218" s="80">
        <v>2021</v>
      </c>
      <c r="F218" s="80" t="s">
        <v>75</v>
      </c>
      <c r="G218" s="182" t="s">
        <v>564</v>
      </c>
      <c r="H218" s="80" t="s">
        <v>564</v>
      </c>
      <c r="I218" s="173"/>
      <c r="J218" s="83"/>
      <c r="K218" s="81"/>
      <c r="L218" s="81"/>
      <c r="M218" s="81"/>
      <c r="N218" s="81"/>
      <c r="O218" s="81"/>
      <c r="P218" s="81"/>
      <c r="Q218" s="81"/>
      <c r="R218" s="81"/>
      <c r="S218" s="81"/>
      <c r="T218" s="81"/>
      <c r="U218" s="81"/>
      <c r="V218" s="81"/>
      <c r="W218" s="81"/>
      <c r="X218" s="81"/>
      <c r="Y218" s="81"/>
      <c r="Z218" s="81"/>
      <c r="AA218" s="81"/>
      <c r="AB218" s="81"/>
      <c r="AC218" s="82"/>
      <c r="AD218" s="81"/>
      <c r="AE218" s="81"/>
      <c r="AF218" s="81"/>
      <c r="AG218" s="81"/>
      <c r="AH218" s="81"/>
      <c r="AI218" s="81"/>
      <c r="AJ218" s="81"/>
      <c r="AK218" s="81"/>
      <c r="AL218" s="81"/>
      <c r="AM218" s="81"/>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1598</v>
      </c>
      <c r="B219" s="80">
        <v>211</v>
      </c>
      <c r="C219" s="80">
        <v>16</v>
      </c>
      <c r="D219" s="80">
        <v>31</v>
      </c>
      <c r="E219" s="80">
        <v>2021</v>
      </c>
      <c r="F219" s="80" t="s">
        <v>75</v>
      </c>
      <c r="G219" s="182" t="s">
        <v>564</v>
      </c>
      <c r="H219" s="80" t="s">
        <v>564</v>
      </c>
      <c r="I219" s="173"/>
      <c r="J219" s="83"/>
      <c r="K219" s="81"/>
      <c r="L219" s="81"/>
      <c r="M219" s="81"/>
      <c r="N219" s="81"/>
      <c r="O219" s="81"/>
      <c r="P219" s="81"/>
      <c r="Q219" s="81"/>
      <c r="R219" s="81"/>
      <c r="S219" s="81"/>
      <c r="T219" s="81"/>
      <c r="U219" s="81"/>
      <c r="V219" s="81"/>
      <c r="W219" s="81"/>
      <c r="X219" s="81"/>
      <c r="Y219" s="81"/>
      <c r="Z219" s="81"/>
      <c r="AA219" s="81"/>
      <c r="AB219" s="81"/>
      <c r="AC219" s="82"/>
      <c r="AD219" s="81"/>
      <c r="AE219" s="81"/>
      <c r="AF219" s="81"/>
      <c r="AG219" s="81"/>
      <c r="AH219" s="81"/>
      <c r="AI219" s="81"/>
      <c r="AJ219" s="81"/>
      <c r="AK219" s="81"/>
      <c r="AL219" s="81"/>
      <c r="AM219" s="81"/>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1598</v>
      </c>
      <c r="B220" s="80">
        <v>212</v>
      </c>
      <c r="C220" s="80">
        <v>16</v>
      </c>
      <c r="D220" s="80">
        <v>32</v>
      </c>
      <c r="E220" s="80">
        <v>2021</v>
      </c>
      <c r="F220" s="80" t="s">
        <v>75</v>
      </c>
      <c r="G220" s="182" t="s">
        <v>564</v>
      </c>
      <c r="H220" s="80" t="s">
        <v>564</v>
      </c>
      <c r="I220" s="173"/>
      <c r="J220" s="83"/>
      <c r="K220" s="81"/>
      <c r="L220" s="81"/>
      <c r="M220" s="81"/>
      <c r="N220" s="81"/>
      <c r="O220" s="81"/>
      <c r="P220" s="81"/>
      <c r="Q220" s="81"/>
      <c r="R220" s="81"/>
      <c r="S220" s="81"/>
      <c r="T220" s="81"/>
      <c r="U220" s="81"/>
      <c r="V220" s="81"/>
      <c r="W220" s="81"/>
      <c r="X220" s="81"/>
      <c r="Y220" s="81"/>
      <c r="Z220" s="81"/>
      <c r="AA220" s="81"/>
      <c r="AB220" s="81"/>
      <c r="AC220" s="82"/>
      <c r="AD220" s="81"/>
      <c r="AE220" s="81"/>
      <c r="AF220" s="81"/>
      <c r="AG220" s="81"/>
      <c r="AH220" s="81"/>
      <c r="AI220" s="81"/>
      <c r="AJ220" s="81"/>
      <c r="AK220" s="81"/>
      <c r="AL220" s="81"/>
      <c r="AM220" s="81"/>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1598</v>
      </c>
      <c r="B221" s="80">
        <v>213</v>
      </c>
      <c r="C221" s="80">
        <v>16</v>
      </c>
      <c r="D221" s="80">
        <v>33</v>
      </c>
      <c r="E221" s="80">
        <v>2021</v>
      </c>
      <c r="F221" s="80" t="s">
        <v>75</v>
      </c>
      <c r="G221" s="182" t="s">
        <v>564</v>
      </c>
      <c r="H221" s="80" t="s">
        <v>564</v>
      </c>
      <c r="I221" s="173"/>
      <c r="J221" s="83"/>
      <c r="K221" s="81"/>
      <c r="L221" s="81"/>
      <c r="M221" s="81"/>
      <c r="N221" s="81"/>
      <c r="O221" s="81"/>
      <c r="P221" s="81"/>
      <c r="Q221" s="81"/>
      <c r="R221" s="81"/>
      <c r="S221" s="81"/>
      <c r="T221" s="81"/>
      <c r="U221" s="81"/>
      <c r="V221" s="81"/>
      <c r="W221" s="81"/>
      <c r="X221" s="81"/>
      <c r="Y221" s="81"/>
      <c r="Z221" s="81"/>
      <c r="AA221" s="81"/>
      <c r="AB221" s="81"/>
      <c r="AC221" s="82"/>
      <c r="AD221" s="81"/>
      <c r="AE221" s="81"/>
      <c r="AF221" s="81"/>
      <c r="AG221" s="81"/>
      <c r="AH221" s="81"/>
      <c r="AI221" s="81"/>
      <c r="AJ221" s="81"/>
      <c r="AK221" s="81"/>
      <c r="AL221" s="81"/>
      <c r="AM221" s="8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1598</v>
      </c>
      <c r="B222" s="80">
        <v>214</v>
      </c>
      <c r="C222" s="80">
        <v>16</v>
      </c>
      <c r="D222" s="80">
        <v>34</v>
      </c>
      <c r="E222" s="80">
        <v>2021</v>
      </c>
      <c r="F222" s="80" t="s">
        <v>75</v>
      </c>
      <c r="G222" s="182" t="s">
        <v>564</v>
      </c>
      <c r="H222" s="80" t="s">
        <v>564</v>
      </c>
      <c r="I222" s="173"/>
      <c r="J222" s="83"/>
      <c r="K222" s="81"/>
      <c r="L222" s="81"/>
      <c r="M222" s="81"/>
      <c r="N222" s="81"/>
      <c r="O222" s="81"/>
      <c r="P222" s="81"/>
      <c r="Q222" s="81"/>
      <c r="R222" s="81"/>
      <c r="S222" s="81"/>
      <c r="T222" s="81"/>
      <c r="U222" s="81"/>
      <c r="V222" s="81"/>
      <c r="W222" s="81"/>
      <c r="X222" s="81"/>
      <c r="Y222" s="81"/>
      <c r="Z222" s="81"/>
      <c r="AA222" s="81"/>
      <c r="AB222" s="81"/>
      <c r="AC222" s="82"/>
      <c r="AD222" s="81"/>
      <c r="AE222" s="81"/>
      <c r="AF222" s="81"/>
      <c r="AG222" s="81"/>
      <c r="AH222" s="81"/>
      <c r="AI222" s="81"/>
      <c r="AJ222" s="81"/>
      <c r="AK222" s="81"/>
      <c r="AL222" s="81"/>
      <c r="AM222" s="81"/>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1598</v>
      </c>
      <c r="B223" s="80">
        <v>215</v>
      </c>
      <c r="C223" s="80">
        <v>16</v>
      </c>
      <c r="D223" s="80">
        <v>35</v>
      </c>
      <c r="E223" s="80">
        <v>2021</v>
      </c>
      <c r="F223" s="80" t="s">
        <v>75</v>
      </c>
      <c r="G223" s="182" t="s">
        <v>564</v>
      </c>
      <c r="H223" s="80" t="s">
        <v>564</v>
      </c>
      <c r="I223" s="173"/>
      <c r="J223" s="83"/>
      <c r="K223" s="81"/>
      <c r="L223" s="81"/>
      <c r="M223" s="81"/>
      <c r="N223" s="81"/>
      <c r="O223" s="81"/>
      <c r="P223" s="81"/>
      <c r="Q223" s="81"/>
      <c r="R223" s="81"/>
      <c r="S223" s="81"/>
      <c r="T223" s="81"/>
      <c r="U223" s="81"/>
      <c r="V223" s="81"/>
      <c r="W223" s="81"/>
      <c r="X223" s="81"/>
      <c r="Y223" s="81"/>
      <c r="Z223" s="81"/>
      <c r="AA223" s="81"/>
      <c r="AB223" s="81"/>
      <c r="AC223" s="82"/>
      <c r="AD223" s="81"/>
      <c r="AE223" s="81"/>
      <c r="AF223" s="81"/>
      <c r="AG223" s="81"/>
      <c r="AH223" s="81"/>
      <c r="AI223" s="81"/>
      <c r="AJ223" s="81"/>
      <c r="AK223" s="81"/>
      <c r="AL223" s="81"/>
      <c r="AM223" s="81"/>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1598</v>
      </c>
      <c r="B224" s="80">
        <v>216</v>
      </c>
      <c r="C224" s="80">
        <v>16</v>
      </c>
      <c r="D224" s="80">
        <v>36</v>
      </c>
      <c r="E224" s="80">
        <v>2021</v>
      </c>
      <c r="F224" s="80" t="s">
        <v>75</v>
      </c>
      <c r="G224" s="182" t="s">
        <v>564</v>
      </c>
      <c r="H224" s="80" t="s">
        <v>564</v>
      </c>
      <c r="I224" s="173"/>
      <c r="J224" s="83"/>
      <c r="K224" s="81"/>
      <c r="L224" s="81"/>
      <c r="M224" s="81"/>
      <c r="N224" s="81"/>
      <c r="O224" s="81"/>
      <c r="P224" s="81"/>
      <c r="Q224" s="81"/>
      <c r="R224" s="81"/>
      <c r="S224" s="81"/>
      <c r="T224" s="81"/>
      <c r="U224" s="81"/>
      <c r="V224" s="81"/>
      <c r="W224" s="81"/>
      <c r="X224" s="81"/>
      <c r="Y224" s="81"/>
      <c r="Z224" s="81"/>
      <c r="AA224" s="81"/>
      <c r="AB224" s="81"/>
      <c r="AC224" s="82"/>
      <c r="AD224" s="81"/>
      <c r="AE224" s="81"/>
      <c r="AF224" s="81"/>
      <c r="AG224" s="81"/>
      <c r="AH224" s="81"/>
      <c r="AI224" s="81"/>
      <c r="AJ224" s="81"/>
      <c r="AK224" s="81"/>
      <c r="AL224" s="81"/>
      <c r="AM224" s="81"/>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1598</v>
      </c>
      <c r="B225" s="80">
        <v>217</v>
      </c>
      <c r="C225" s="80">
        <v>16</v>
      </c>
      <c r="D225" s="80">
        <v>37</v>
      </c>
      <c r="E225" s="80">
        <v>2021</v>
      </c>
      <c r="F225" s="80" t="s">
        <v>75</v>
      </c>
      <c r="G225" s="182" t="s">
        <v>564</v>
      </c>
      <c r="H225" s="80" t="s">
        <v>564</v>
      </c>
      <c r="I225" s="173"/>
      <c r="J225" s="83"/>
      <c r="K225" s="81"/>
      <c r="L225" s="81"/>
      <c r="M225" s="81"/>
      <c r="N225" s="81"/>
      <c r="O225" s="81"/>
      <c r="P225" s="81"/>
      <c r="Q225" s="81"/>
      <c r="R225" s="81"/>
      <c r="S225" s="81"/>
      <c r="T225" s="81"/>
      <c r="U225" s="81"/>
      <c r="V225" s="81"/>
      <c r="W225" s="81"/>
      <c r="X225" s="81"/>
      <c r="Y225" s="81"/>
      <c r="Z225" s="81"/>
      <c r="AA225" s="81"/>
      <c r="AB225" s="81"/>
      <c r="AC225" s="82"/>
      <c r="AD225" s="81"/>
      <c r="AE225" s="81"/>
      <c r="AF225" s="81"/>
      <c r="AG225" s="81"/>
      <c r="AH225" s="81"/>
      <c r="AI225" s="81"/>
      <c r="AJ225" s="81"/>
      <c r="AK225" s="81"/>
      <c r="AL225" s="81"/>
      <c r="AM225" s="81"/>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1598</v>
      </c>
      <c r="B226" s="80">
        <v>218</v>
      </c>
      <c r="C226" s="80">
        <v>16</v>
      </c>
      <c r="D226" s="80">
        <v>38</v>
      </c>
      <c r="E226" s="80">
        <v>2021</v>
      </c>
      <c r="F226" s="80" t="s">
        <v>75</v>
      </c>
      <c r="G226" s="182" t="s">
        <v>564</v>
      </c>
      <c r="H226" s="80" t="s">
        <v>564</v>
      </c>
      <c r="I226" s="173"/>
      <c r="J226" s="83"/>
      <c r="K226" s="81"/>
      <c r="L226" s="81"/>
      <c r="M226" s="81"/>
      <c r="N226" s="81"/>
      <c r="O226" s="81"/>
      <c r="P226" s="81"/>
      <c r="Q226" s="81"/>
      <c r="R226" s="81"/>
      <c r="S226" s="81"/>
      <c r="T226" s="81"/>
      <c r="U226" s="81"/>
      <c r="V226" s="81"/>
      <c r="W226" s="81"/>
      <c r="X226" s="81"/>
      <c r="Y226" s="81"/>
      <c r="Z226" s="81"/>
      <c r="AA226" s="81"/>
      <c r="AB226" s="81"/>
      <c r="AC226" s="82"/>
      <c r="AD226" s="81"/>
      <c r="AE226" s="81"/>
      <c r="AF226" s="81"/>
      <c r="AG226" s="81"/>
      <c r="AH226" s="81"/>
      <c r="AI226" s="81"/>
      <c r="AJ226" s="81"/>
      <c r="AK226" s="81"/>
      <c r="AL226" s="81"/>
      <c r="AM226" s="81"/>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1598</v>
      </c>
      <c r="B227" s="80">
        <v>219</v>
      </c>
      <c r="C227" s="80">
        <v>16</v>
      </c>
      <c r="D227" s="80">
        <v>39</v>
      </c>
      <c r="E227" s="80">
        <v>2021</v>
      </c>
      <c r="F227" s="80" t="s">
        <v>75</v>
      </c>
      <c r="G227" s="182" t="s">
        <v>564</v>
      </c>
      <c r="H227" s="80" t="s">
        <v>564</v>
      </c>
      <c r="I227" s="173"/>
      <c r="J227" s="83"/>
      <c r="K227" s="81"/>
      <c r="L227" s="81"/>
      <c r="M227" s="81"/>
      <c r="N227" s="81"/>
      <c r="O227" s="81"/>
      <c r="P227" s="81"/>
      <c r="Q227" s="81"/>
      <c r="R227" s="81"/>
      <c r="S227" s="81"/>
      <c r="T227" s="81"/>
      <c r="U227" s="81"/>
      <c r="V227" s="81"/>
      <c r="W227" s="81"/>
      <c r="X227" s="81"/>
      <c r="Y227" s="81"/>
      <c r="Z227" s="81"/>
      <c r="AA227" s="81"/>
      <c r="AB227" s="81"/>
      <c r="AC227" s="82"/>
      <c r="AD227" s="81"/>
      <c r="AE227" s="81"/>
      <c r="AF227" s="81"/>
      <c r="AG227" s="81"/>
      <c r="AH227" s="81"/>
      <c r="AI227" s="81"/>
      <c r="AJ227" s="81"/>
      <c r="AK227" s="81"/>
      <c r="AL227" s="81"/>
      <c r="AM227" s="81"/>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1598</v>
      </c>
      <c r="B228" s="80">
        <v>220</v>
      </c>
      <c r="C228" s="80">
        <v>16</v>
      </c>
      <c r="D228" s="80">
        <v>40</v>
      </c>
      <c r="E228" s="80">
        <v>2021</v>
      </c>
      <c r="F228" s="80" t="s">
        <v>75</v>
      </c>
      <c r="G228" s="182" t="s">
        <v>564</v>
      </c>
      <c r="H228" s="80" t="s">
        <v>564</v>
      </c>
      <c r="I228" s="173"/>
      <c r="J228" s="83"/>
      <c r="K228" s="81"/>
      <c r="L228" s="81"/>
      <c r="M228" s="81"/>
      <c r="N228" s="81"/>
      <c r="O228" s="81"/>
      <c r="P228" s="81"/>
      <c r="Q228" s="81"/>
      <c r="R228" s="81"/>
      <c r="S228" s="81"/>
      <c r="T228" s="81"/>
      <c r="U228" s="81"/>
      <c r="V228" s="81"/>
      <c r="W228" s="81"/>
      <c r="X228" s="81"/>
      <c r="Y228" s="81"/>
      <c r="Z228" s="81"/>
      <c r="AA228" s="81"/>
      <c r="AB228" s="81"/>
      <c r="AC228" s="82"/>
      <c r="AD228" s="81"/>
      <c r="AE228" s="81"/>
      <c r="AF228" s="81"/>
      <c r="AG228" s="81"/>
      <c r="AH228" s="81"/>
      <c r="AI228" s="81"/>
      <c r="AJ228" s="81"/>
      <c r="AK228" s="81"/>
      <c r="AL228" s="81"/>
      <c r="AM228" s="81"/>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1598</v>
      </c>
      <c r="B229" s="80">
        <v>221</v>
      </c>
      <c r="C229" s="80">
        <v>16</v>
      </c>
      <c r="D229" s="80">
        <v>41</v>
      </c>
      <c r="E229" s="80">
        <v>2021</v>
      </c>
      <c r="F229" s="80" t="s">
        <v>75</v>
      </c>
      <c r="G229" s="182" t="s">
        <v>564</v>
      </c>
      <c r="H229" s="80" t="s">
        <v>564</v>
      </c>
      <c r="I229" s="173"/>
      <c r="J229" s="83"/>
      <c r="K229" s="81"/>
      <c r="L229" s="81"/>
      <c r="M229" s="81"/>
      <c r="N229" s="81"/>
      <c r="O229" s="81"/>
      <c r="P229" s="81"/>
      <c r="Q229" s="81"/>
      <c r="R229" s="81"/>
      <c r="S229" s="81"/>
      <c r="T229" s="81"/>
      <c r="U229" s="81"/>
      <c r="V229" s="81"/>
      <c r="W229" s="81"/>
      <c r="X229" s="81"/>
      <c r="Y229" s="81"/>
      <c r="Z229" s="81"/>
      <c r="AA229" s="81"/>
      <c r="AB229" s="81"/>
      <c r="AC229" s="82"/>
      <c r="AD229" s="81"/>
      <c r="AE229" s="81"/>
      <c r="AF229" s="81"/>
      <c r="AG229" s="81"/>
      <c r="AH229" s="81"/>
      <c r="AI229" s="81"/>
      <c r="AJ229" s="81"/>
      <c r="AK229" s="81"/>
      <c r="AL229" s="81"/>
      <c r="AM229" s="81"/>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1598</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1598</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1598</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1598</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1598</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1598</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1598</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1598</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1598</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1598</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1598</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1598</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1598</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1598</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2046</v>
      </c>
      <c r="H6" s="87" t="s">
        <v>2047</v>
      </c>
      <c r="I6" s="87" t="s">
        <v>2352</v>
      </c>
      <c r="J6" s="87" t="s">
        <v>2353</v>
      </c>
      <c r="K6" s="87">
        <v>26</v>
      </c>
      <c r="L6" s="87">
        <v>8</v>
      </c>
      <c r="M6" s="18"/>
      <c r="N6" s="87">
        <v>1</v>
      </c>
      <c r="O6" s="87" t="s">
        <v>1740</v>
      </c>
      <c r="P6" s="87" t="s">
        <v>1741</v>
      </c>
      <c r="Q6" s="87" t="s">
        <v>1247</v>
      </c>
      <c r="R6" s="18"/>
      <c r="S6" s="87">
        <v>1</v>
      </c>
      <c r="T6" s="87" t="s">
        <v>2046</v>
      </c>
      <c r="U6" s="87" t="s">
        <v>2047</v>
      </c>
      <c r="V6" s="87" t="s">
        <v>1247</v>
      </c>
      <c r="W6" s="18"/>
      <c r="X6" s="87">
        <v>1</v>
      </c>
      <c r="Y6" s="769" t="s">
        <v>1740</v>
      </c>
      <c r="Z6" s="87" t="s">
        <v>1741</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1761</v>
      </c>
      <c r="P7" s="87" t="s">
        <v>1662</v>
      </c>
      <c r="Q7" s="87" t="s">
        <v>1247</v>
      </c>
      <c r="R7" s="18"/>
      <c r="S7" s="87">
        <v>2</v>
      </c>
      <c r="T7" s="86" t="s">
        <v>570</v>
      </c>
      <c r="U7" s="87" t="s">
        <v>1592</v>
      </c>
      <c r="V7" s="87" t="s">
        <v>1592</v>
      </c>
      <c r="W7" s="18"/>
      <c r="X7" s="87">
        <v>2</v>
      </c>
      <c r="Y7" s="769" t="s">
        <v>1761</v>
      </c>
      <c r="Z7" s="87" t="s">
        <v>1662</v>
      </c>
      <c r="AA7" s="87" t="s">
        <v>1247</v>
      </c>
      <c r="AB7" s="18"/>
      <c r="AC7" s="87">
        <v>2</v>
      </c>
      <c r="AD7" s="87" t="s">
        <v>1663</v>
      </c>
      <c r="AE7" s="87" t="s">
        <v>1664</v>
      </c>
      <c r="AF7" s="87" t="s">
        <v>1247</v>
      </c>
    </row>
    <row r="8" spans="1:32" ht="12">
      <c r="A8" s="18"/>
      <c r="B8" s="18"/>
      <c r="C8" s="18"/>
      <c r="D8" s="18"/>
      <c r="F8" s="18"/>
      <c r="G8" s="18"/>
      <c r="H8" s="18"/>
      <c r="I8" s="18"/>
      <c r="J8" s="18"/>
      <c r="K8" s="18"/>
      <c r="L8" s="18"/>
      <c r="M8" s="18"/>
      <c r="N8" s="87">
        <v>3</v>
      </c>
      <c r="O8" s="87" t="s">
        <v>1781</v>
      </c>
      <c r="P8" s="87" t="s">
        <v>1782</v>
      </c>
      <c r="Q8" s="87" t="s">
        <v>1247</v>
      </c>
      <c r="R8" s="18"/>
      <c r="S8" s="18"/>
      <c r="T8" s="18"/>
      <c r="U8" s="18"/>
      <c r="V8" s="18"/>
      <c r="W8" s="18"/>
      <c r="X8" s="87">
        <v>3</v>
      </c>
      <c r="Y8" s="769" t="s">
        <v>1781</v>
      </c>
      <c r="Z8" s="87" t="s">
        <v>1782</v>
      </c>
      <c r="AA8" s="87" t="s">
        <v>1247</v>
      </c>
      <c r="AB8" s="18"/>
      <c r="AC8" s="87">
        <v>3</v>
      </c>
      <c r="AD8" s="87" t="s">
        <v>1711</v>
      </c>
      <c r="AE8" s="87" t="s">
        <v>1712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1802</v>
      </c>
      <c r="P9" s="87" t="s">
        <v>1803</v>
      </c>
      <c r="Q9" s="87" t="s">
        <v>1247</v>
      </c>
      <c r="R9" s="18"/>
      <c r="S9" s="18"/>
      <c r="T9" s="18"/>
      <c r="U9" s="18"/>
      <c r="V9" s="18"/>
      <c r="W9" s="18"/>
      <c r="X9" s="87">
        <v>4</v>
      </c>
      <c r="Y9" s="769" t="s">
        <v>1802</v>
      </c>
      <c r="Z9" s="87" t="s">
        <v>1803</v>
      </c>
      <c r="AA9" s="87" t="s">
        <v>1247</v>
      </c>
      <c r="AB9" s="18"/>
      <c r="AC9" s="87">
        <v>4</v>
      </c>
      <c r="AD9" s="87" t="s">
        <v>1703</v>
      </c>
      <c r="AE9" s="87" t="s">
        <v>1704</v>
      </c>
      <c r="AF9" s="87" t="s">
        <v>1247</v>
      </c>
    </row>
    <row r="10" spans="1:32" ht="12">
      <c r="A10" s="18"/>
      <c r="B10" s="18"/>
      <c r="C10" s="18"/>
      <c r="D10" s="18"/>
      <c r="F10" s="85" t="s">
        <v>1247</v>
      </c>
      <c r="G10" s="86" t="s">
        <v>2046</v>
      </c>
      <c r="H10" s="87" t="s">
        <v>2047</v>
      </c>
      <c r="I10" s="87" t="s">
        <v>2352</v>
      </c>
      <c r="J10" s="87" t="s">
        <v>2353</v>
      </c>
      <c r="K10" s="85">
        <v>26</v>
      </c>
      <c r="L10" s="85">
        <v>8</v>
      </c>
      <c r="M10" s="18"/>
      <c r="N10" s="87">
        <v>5</v>
      </c>
      <c r="O10" s="87" t="s">
        <v>1823</v>
      </c>
      <c r="P10" s="87" t="s">
        <v>1824</v>
      </c>
      <c r="Q10" s="87" t="s">
        <v>1247</v>
      </c>
      <c r="R10" s="18"/>
      <c r="S10" s="18"/>
      <c r="T10" s="18"/>
      <c r="U10" s="18"/>
      <c r="V10" s="18"/>
      <c r="W10" s="18"/>
      <c r="X10" s="87">
        <v>5</v>
      </c>
      <c r="Y10" s="769" t="s">
        <v>1823</v>
      </c>
      <c r="Z10" s="87" t="s">
        <v>1824</v>
      </c>
      <c r="AA10" s="87" t="s">
        <v>1247</v>
      </c>
      <c r="AB10" s="18"/>
      <c r="AC10" s="87">
        <v>5</v>
      </c>
      <c r="AD10" s="87" t="s">
        <v>1687</v>
      </c>
      <c r="AE10" s="87" t="s">
        <v>1688</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1638</v>
      </c>
      <c r="P11" s="87" t="s">
        <v>1639</v>
      </c>
      <c r="Q11" s="87" t="s">
        <v>1247</v>
      </c>
      <c r="R11" s="18"/>
      <c r="S11" s="18"/>
      <c r="T11" s="18"/>
      <c r="U11" s="18"/>
      <c r="V11" s="18"/>
      <c r="W11" s="18"/>
      <c r="X11" s="87">
        <v>6</v>
      </c>
      <c r="Y11" s="769" t="s">
        <v>1638</v>
      </c>
      <c r="Z11" s="87" t="s">
        <v>1639</v>
      </c>
      <c r="AA11" s="87" t="s">
        <v>1247</v>
      </c>
      <c r="AB11" s="18"/>
      <c r="AC11" s="87">
        <v>6</v>
      </c>
      <c r="AD11" s="87" t="s">
        <v>2347</v>
      </c>
      <c r="AE11" s="87" t="s">
        <v>2348</v>
      </c>
      <c r="AF11" s="87" t="s">
        <v>1247</v>
      </c>
    </row>
    <row r="12" spans="1:32" ht="12">
      <c r="A12" s="18"/>
      <c r="B12" s="18"/>
      <c r="C12" s="18"/>
      <c r="D12" s="18"/>
      <c r="F12" s="85" t="s">
        <v>1636</v>
      </c>
      <c r="G12" s="86" t="s">
        <v>2046</v>
      </c>
      <c r="H12" s="87"/>
      <c r="I12" s="87" t="s">
        <v>2046</v>
      </c>
      <c r="J12" s="87"/>
      <c r="K12" s="85" t="s">
        <v>1244</v>
      </c>
      <c r="L12" s="85"/>
      <c r="M12" s="18"/>
      <c r="N12" s="87">
        <v>7</v>
      </c>
      <c r="O12" s="87" t="s">
        <v>1641</v>
      </c>
      <c r="P12" s="87" t="s">
        <v>1642</v>
      </c>
      <c r="Q12" s="87" t="s">
        <v>1247</v>
      </c>
      <c r="R12" s="18"/>
      <c r="S12" s="18"/>
      <c r="T12" s="18"/>
      <c r="U12" s="18"/>
      <c r="V12" s="18"/>
      <c r="W12" s="18"/>
      <c r="X12" s="87">
        <v>7</v>
      </c>
      <c r="Y12" s="769" t="s">
        <v>1641</v>
      </c>
      <c r="Z12" s="87" t="s">
        <v>1642</v>
      </c>
      <c r="AA12" s="87" t="s">
        <v>1247</v>
      </c>
      <c r="AB12" s="18"/>
      <c r="AC12" s="87">
        <v>7</v>
      </c>
      <c r="AD12" s="87" t="s">
        <v>1679</v>
      </c>
      <c r="AE12" s="87" t="s">
        <v>1680</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1878</v>
      </c>
      <c r="P13" s="87" t="s">
        <v>1879</v>
      </c>
      <c r="Q13" s="87" t="s">
        <v>1247</v>
      </c>
      <c r="R13" s="18"/>
      <c r="S13" s="18"/>
      <c r="T13" s="18"/>
      <c r="U13" s="18"/>
      <c r="V13" s="18"/>
      <c r="W13" s="18"/>
      <c r="X13" s="87">
        <v>8</v>
      </c>
      <c r="Y13" s="769" t="s">
        <v>1878</v>
      </c>
      <c r="Z13" s="87" t="s">
        <v>1879</v>
      </c>
      <c r="AA13" s="87" t="s">
        <v>1247</v>
      </c>
      <c r="AB13" s="18"/>
      <c r="AC13" s="87">
        <v>8</v>
      </c>
      <c r="AD13" s="87" t="s">
        <v>1671</v>
      </c>
      <c r="AE13" s="87" t="s">
        <v>1672</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1899</v>
      </c>
      <c r="P14" s="87" t="s">
        <v>1900</v>
      </c>
      <c r="Q14" s="87" t="s">
        <v>1247</v>
      </c>
      <c r="R14" s="18"/>
      <c r="S14" s="18"/>
      <c r="T14" s="18"/>
      <c r="U14" s="18"/>
      <c r="V14" s="18"/>
      <c r="W14" s="18"/>
      <c r="X14" s="87">
        <v>9</v>
      </c>
      <c r="Y14" s="769" t="s">
        <v>1899</v>
      </c>
      <c r="Z14" s="87" t="s">
        <v>1900</v>
      </c>
      <c r="AA14" s="87" t="s">
        <v>1247</v>
      </c>
      <c r="AB14" s="18"/>
      <c r="AC14" s="87">
        <v>9</v>
      </c>
      <c r="AD14" s="87" t="s">
        <v>2319</v>
      </c>
      <c r="AE14" s="87" t="s">
        <v>2320</v>
      </c>
      <c r="AF14" s="87" t="s">
        <v>1247</v>
      </c>
    </row>
    <row r="15" spans="1:32" ht="12">
      <c r="A15" s="18"/>
      <c r="B15" s="18"/>
      <c r="C15" s="18"/>
      <c r="D15" s="18"/>
      <c r="E15" s="18"/>
      <c r="F15" s="18"/>
      <c r="G15" s="18"/>
      <c r="H15" s="18"/>
      <c r="I15" s="18"/>
      <c r="J15" s="18"/>
      <c r="K15" s="18"/>
      <c r="L15" s="18"/>
      <c r="M15" s="18"/>
      <c r="N15" s="87">
        <v>10</v>
      </c>
      <c r="O15" s="87" t="s">
        <v>1920</v>
      </c>
      <c r="P15" s="87" t="s">
        <v>1921</v>
      </c>
      <c r="Q15" s="87" t="s">
        <v>1247</v>
      </c>
      <c r="R15" s="18"/>
      <c r="S15" s="18"/>
      <c r="T15" s="18"/>
      <c r="U15" s="18"/>
      <c r="V15" s="18"/>
      <c r="W15" s="18"/>
      <c r="X15" s="87">
        <v>10</v>
      </c>
      <c r="Y15" s="769" t="s">
        <v>1920</v>
      </c>
      <c r="Z15" s="87" t="s">
        <v>1921</v>
      </c>
      <c r="AA15" s="87" t="s">
        <v>1247</v>
      </c>
      <c r="AB15" s="18"/>
      <c r="AC15" s="87">
        <v>10</v>
      </c>
      <c r="AD15" s="87" t="s">
        <v>1715</v>
      </c>
      <c r="AE15" s="87" t="s">
        <v>1716</v>
      </c>
      <c r="AF15" s="87" t="s">
        <v>1247</v>
      </c>
    </row>
    <row r="16" spans="1:32" ht="12">
      <c r="A16" s="18"/>
      <c r="B16" s="18"/>
      <c r="C16" s="18"/>
      <c r="D16" s="18"/>
      <c r="E16" s="18"/>
      <c r="F16" s="18"/>
      <c r="G16" s="18"/>
      <c r="H16" s="18"/>
      <c r="I16" s="18"/>
      <c r="J16" s="18"/>
      <c r="K16" s="18"/>
      <c r="L16" s="18"/>
      <c r="M16" s="18"/>
      <c r="N16" s="87">
        <v>11</v>
      </c>
      <c r="O16" s="87" t="s">
        <v>1941</v>
      </c>
      <c r="P16" s="87" t="s">
        <v>1942</v>
      </c>
      <c r="Q16" s="87" t="s">
        <v>1247</v>
      </c>
      <c r="R16" s="18"/>
      <c r="S16" s="18"/>
      <c r="T16" s="18"/>
      <c r="U16" s="18"/>
      <c r="V16" s="18"/>
      <c r="W16" s="18"/>
      <c r="X16" s="87">
        <v>11</v>
      </c>
      <c r="Y16" s="769" t="s">
        <v>1941</v>
      </c>
      <c r="Z16" s="87" t="s">
        <v>1942</v>
      </c>
      <c r="AA16" s="87" t="s">
        <v>1247</v>
      </c>
      <c r="AB16" s="18"/>
      <c r="AC16" s="87">
        <v>11</v>
      </c>
      <c r="AD16" s="87" t="s">
        <v>2046</v>
      </c>
      <c r="AE16" s="87" t="s">
        <v>2047</v>
      </c>
      <c r="AF16" s="87" t="s">
        <v>1247</v>
      </c>
    </row>
    <row r="17" spans="1:32" ht="12">
      <c r="A17" s="18"/>
      <c r="B17" s="18"/>
      <c r="C17" s="18"/>
      <c r="D17" s="18"/>
      <c r="E17" s="18"/>
      <c r="F17" s="18"/>
      <c r="G17" s="18"/>
      <c r="H17" s="18"/>
      <c r="I17" s="18"/>
      <c r="J17" s="18"/>
      <c r="K17" s="18"/>
      <c r="L17" s="18"/>
      <c r="M17" s="18"/>
      <c r="N17" s="87">
        <v>12</v>
      </c>
      <c r="O17" s="87" t="s">
        <v>1962</v>
      </c>
      <c r="P17" s="87" t="s">
        <v>1963</v>
      </c>
      <c r="Q17" s="87" t="s">
        <v>1247</v>
      </c>
      <c r="R17" s="18"/>
      <c r="S17" s="18"/>
      <c r="T17" s="18"/>
      <c r="U17" s="18"/>
      <c r="V17" s="18"/>
      <c r="W17" s="18"/>
      <c r="X17" s="87">
        <v>12</v>
      </c>
      <c r="Y17" s="769" t="s">
        <v>1962</v>
      </c>
      <c r="Z17" s="87" t="s">
        <v>1963</v>
      </c>
      <c r="AA17" s="87" t="s">
        <v>1247</v>
      </c>
      <c r="AB17" s="18"/>
      <c r="AC17" s="87">
        <v>12</v>
      </c>
      <c r="AD17" s="87" t="s">
        <v>1707</v>
      </c>
      <c r="AE17" s="87" t="s">
        <v>1708</v>
      </c>
      <c r="AF17" s="87" t="s">
        <v>1247</v>
      </c>
    </row>
    <row r="18" spans="1:32" ht="12">
      <c r="A18" s="18"/>
      <c r="B18" s="18"/>
      <c r="C18" s="18"/>
      <c r="D18" s="18"/>
      <c r="E18" s="18"/>
      <c r="F18" s="18"/>
      <c r="G18" s="18"/>
      <c r="H18" s="18"/>
      <c r="I18" s="18"/>
      <c r="J18" s="18"/>
      <c r="K18" s="18"/>
      <c r="L18" s="18"/>
      <c r="M18" s="18"/>
      <c r="N18" s="87">
        <v>13</v>
      </c>
      <c r="O18" s="87" t="s">
        <v>1983</v>
      </c>
      <c r="P18" s="87" t="s">
        <v>1984</v>
      </c>
      <c r="Q18" s="87" t="s">
        <v>1247</v>
      </c>
      <c r="R18" s="18"/>
      <c r="S18" s="18"/>
      <c r="T18" s="18"/>
      <c r="U18" s="18"/>
      <c r="V18" s="18"/>
      <c r="W18" s="18"/>
      <c r="X18" s="87">
        <v>13</v>
      </c>
      <c r="Y18" s="769" t="s">
        <v>1983</v>
      </c>
      <c r="Z18" s="87" t="s">
        <v>1984</v>
      </c>
      <c r="AA18" s="87" t="s">
        <v>1247</v>
      </c>
      <c r="AB18" s="18"/>
      <c r="AC18" s="87">
        <v>13</v>
      </c>
      <c r="AD18" s="87" t="s">
        <v>1727</v>
      </c>
      <c r="AE18" s="87" t="s">
        <v>1728</v>
      </c>
      <c r="AF18" s="87" t="s">
        <v>1247</v>
      </c>
    </row>
    <row r="19" spans="1:32" ht="12">
      <c r="A19" s="18"/>
      <c r="B19" s="18"/>
      <c r="C19" s="18"/>
      <c r="D19" s="18"/>
      <c r="E19" s="18"/>
      <c r="F19" s="18"/>
      <c r="G19" s="18"/>
      <c r="H19" s="18"/>
      <c r="I19" s="18"/>
      <c r="J19" s="18"/>
      <c r="K19" s="18"/>
      <c r="L19" s="18"/>
      <c r="M19" s="18"/>
      <c r="N19" s="87">
        <v>14</v>
      </c>
      <c r="O19" s="87" t="s">
        <v>2004</v>
      </c>
      <c r="P19" s="87" t="s">
        <v>2005</v>
      </c>
      <c r="Q19" s="87" t="s">
        <v>1247</v>
      </c>
      <c r="R19" s="18"/>
      <c r="S19" s="18"/>
      <c r="T19" s="18"/>
      <c r="U19" s="18"/>
      <c r="V19" s="18"/>
      <c r="W19" s="18"/>
      <c r="X19" s="87">
        <v>14</v>
      </c>
      <c r="Y19" s="769" t="s">
        <v>2004</v>
      </c>
      <c r="Z19" s="87" t="s">
        <v>2005</v>
      </c>
      <c r="AA19" s="87" t="s">
        <v>1247</v>
      </c>
      <c r="AB19" s="18"/>
      <c r="AC19" s="87">
        <v>14</v>
      </c>
      <c r="AD19" s="87" t="s">
        <v>1683</v>
      </c>
      <c r="AE19" s="87" t="s">
        <v>1684</v>
      </c>
      <c r="AF19" s="87" t="s">
        <v>1247</v>
      </c>
    </row>
    <row r="20" spans="1:32" ht="12">
      <c r="A20" s="18"/>
      <c r="B20" s="18"/>
      <c r="C20" s="18"/>
      <c r="D20" s="18"/>
      <c r="E20" s="18"/>
      <c r="F20" s="18"/>
      <c r="G20" s="18"/>
      <c r="H20" s="18"/>
      <c r="I20" s="18"/>
      <c r="J20" s="18"/>
      <c r="K20" s="18"/>
      <c r="L20" s="18"/>
      <c r="M20" s="18"/>
      <c r="N20" s="87">
        <v>15</v>
      </c>
      <c r="O20" s="87" t="s">
        <v>2025</v>
      </c>
      <c r="P20" s="87" t="s">
        <v>2026</v>
      </c>
      <c r="Q20" s="87" t="s">
        <v>1247</v>
      </c>
      <c r="R20" s="18"/>
      <c r="S20" s="18"/>
      <c r="T20" s="18"/>
      <c r="U20" s="18"/>
      <c r="V20" s="18"/>
      <c r="W20" s="18"/>
      <c r="X20" s="87">
        <v>15</v>
      </c>
      <c r="Y20" s="769" t="s">
        <v>2025</v>
      </c>
      <c r="Z20" s="87" t="s">
        <v>2026</v>
      </c>
      <c r="AA20" s="87" t="s">
        <v>1247</v>
      </c>
      <c r="AB20" s="18"/>
      <c r="AC20" s="87">
        <v>15</v>
      </c>
      <c r="AD20" s="87" t="s">
        <v>1667</v>
      </c>
      <c r="AE20" s="87" t="s">
        <v>1668</v>
      </c>
      <c r="AF20" s="87" t="s">
        <v>1247</v>
      </c>
    </row>
    <row r="21" spans="1:32" ht="12">
      <c r="A21" s="18"/>
      <c r="B21" s="18"/>
      <c r="C21" s="18"/>
      <c r="D21" s="18"/>
      <c r="E21" s="18"/>
      <c r="F21" s="18"/>
      <c r="G21" s="18"/>
      <c r="H21" s="18"/>
      <c r="I21" s="18"/>
      <c r="J21" s="18"/>
      <c r="K21" s="18"/>
      <c r="L21" s="18"/>
      <c r="M21" s="18"/>
      <c r="N21" s="87">
        <v>16</v>
      </c>
      <c r="O21" s="87" t="s">
        <v>2046</v>
      </c>
      <c r="P21" s="87" t="s">
        <v>2047</v>
      </c>
      <c r="Q21" s="87" t="s">
        <v>1247</v>
      </c>
      <c r="R21" s="18"/>
      <c r="S21" s="18"/>
      <c r="T21" s="18"/>
      <c r="U21" s="18"/>
      <c r="V21" s="18"/>
      <c r="W21" s="18"/>
      <c r="X21" s="87">
        <v>16</v>
      </c>
      <c r="Y21" s="769" t="s">
        <v>2046</v>
      </c>
      <c r="Z21" s="87" t="s">
        <v>2047</v>
      </c>
      <c r="AA21" s="87" t="s">
        <v>1247</v>
      </c>
      <c r="AB21" s="18"/>
      <c r="AC21" s="87">
        <v>16</v>
      </c>
      <c r="AD21" s="87" t="s">
        <v>1735</v>
      </c>
      <c r="AE21" s="87" t="s">
        <v>1736</v>
      </c>
      <c r="AF21" s="87" t="s">
        <v>1247</v>
      </c>
    </row>
    <row r="22" spans="1:32" ht="12">
      <c r="A22" s="18"/>
      <c r="B22" s="18"/>
      <c r="C22" s="18"/>
      <c r="D22" s="18"/>
      <c r="E22" s="18"/>
      <c r="F22" s="18"/>
      <c r="G22" s="18"/>
      <c r="H22" s="18"/>
      <c r="I22" s="18"/>
      <c r="J22" s="18"/>
      <c r="K22" s="18"/>
      <c r="L22" s="18"/>
      <c r="M22" s="18"/>
      <c r="N22" s="87">
        <v>17</v>
      </c>
      <c r="O22" s="87" t="s">
        <v>2067</v>
      </c>
      <c r="P22" s="87" t="s">
        <v>2068</v>
      </c>
      <c r="Q22" s="87" t="s">
        <v>1247</v>
      </c>
      <c r="R22" s="18"/>
      <c r="S22" s="18"/>
      <c r="T22" s="18"/>
      <c r="U22" s="18"/>
      <c r="V22" s="18"/>
      <c r="W22" s="18"/>
      <c r="X22" s="87">
        <v>17</v>
      </c>
      <c r="Y22" s="769" t="s">
        <v>2067</v>
      </c>
      <c r="Z22" s="87" t="s">
        <v>2068</v>
      </c>
      <c r="AA22" s="87" t="s">
        <v>1247</v>
      </c>
      <c r="AB22" s="18"/>
      <c r="AC22" s="87">
        <v>17</v>
      </c>
      <c r="AD22" s="87" t="s">
        <v>2339</v>
      </c>
      <c r="AE22" s="87" t="s">
        <v>2340</v>
      </c>
      <c r="AF22" s="87" t="s">
        <v>1247</v>
      </c>
    </row>
    <row r="23" spans="1:32" ht="12">
      <c r="A23" s="18"/>
      <c r="B23" s="18"/>
      <c r="C23" s="18"/>
      <c r="D23" s="18"/>
      <c r="E23" s="18"/>
      <c r="F23" s="18"/>
      <c r="G23" s="18"/>
      <c r="H23" s="18"/>
      <c r="I23" s="18"/>
      <c r="J23" s="18"/>
      <c r="K23" s="18"/>
      <c r="L23" s="18"/>
      <c r="M23" s="18"/>
      <c r="N23" s="87">
        <v>18</v>
      </c>
      <c r="O23" s="87" t="s">
        <v>2088</v>
      </c>
      <c r="P23" s="87" t="s">
        <v>2089</v>
      </c>
      <c r="Q23" s="87" t="s">
        <v>1247</v>
      </c>
      <c r="R23" s="18"/>
      <c r="S23" s="18"/>
      <c r="T23" s="18"/>
      <c r="U23" s="18"/>
      <c r="V23" s="18"/>
      <c r="W23" s="18"/>
      <c r="X23" s="87">
        <v>18</v>
      </c>
      <c r="Y23" s="769" t="s">
        <v>2088</v>
      </c>
      <c r="Z23" s="87" t="s">
        <v>2089</v>
      </c>
      <c r="AA23" s="87" t="s">
        <v>1247</v>
      </c>
      <c r="AB23" s="18"/>
      <c r="AC23" s="87">
        <v>18</v>
      </c>
      <c r="AD23" s="87" t="s">
        <v>1723</v>
      </c>
      <c r="AE23" s="87" t="s">
        <v>1724</v>
      </c>
      <c r="AF23" s="87" t="s">
        <v>1247</v>
      </c>
    </row>
    <row r="24" spans="1:32" ht="12">
      <c r="A24" s="18"/>
      <c r="B24" s="18"/>
      <c r="C24" s="18"/>
      <c r="D24" s="18"/>
      <c r="E24" s="18"/>
      <c r="F24" s="18"/>
      <c r="G24" s="18"/>
      <c r="H24" s="18"/>
      <c r="I24" s="18"/>
      <c r="J24" s="18"/>
      <c r="K24" s="18"/>
      <c r="L24" s="18"/>
      <c r="M24" s="18"/>
      <c r="N24" s="87">
        <v>19</v>
      </c>
      <c r="O24" s="87" t="s">
        <v>2109</v>
      </c>
      <c r="P24" s="87" t="s">
        <v>2110</v>
      </c>
      <c r="Q24" s="87" t="s">
        <v>1247</v>
      </c>
      <c r="R24" s="18"/>
      <c r="S24" s="18"/>
      <c r="T24" s="18"/>
      <c r="U24" s="18"/>
      <c r="V24" s="18"/>
      <c r="W24" s="18"/>
      <c r="X24" s="87">
        <v>19</v>
      </c>
      <c r="Y24" s="769" t="s">
        <v>2109</v>
      </c>
      <c r="Z24" s="87" t="s">
        <v>2110</v>
      </c>
      <c r="AA24" s="87" t="s">
        <v>1247</v>
      </c>
      <c r="AB24" s="18"/>
      <c r="AC24" s="87">
        <v>19</v>
      </c>
      <c r="AD24" s="87" t="s">
        <v>1699</v>
      </c>
      <c r="AE24" s="87" t="s">
        <v>1700</v>
      </c>
      <c r="AF24" s="87" t="s">
        <v>1247</v>
      </c>
    </row>
    <row r="25" spans="1:32" ht="12">
      <c r="A25" s="18"/>
      <c r="B25" s="18"/>
      <c r="C25" s="18"/>
      <c r="D25" s="18"/>
      <c r="E25" s="18"/>
      <c r="F25" s="18"/>
      <c r="G25" s="18"/>
      <c r="H25" s="18"/>
      <c r="I25" s="18"/>
      <c r="J25" s="18"/>
      <c r="K25" s="18"/>
      <c r="L25" s="18"/>
      <c r="M25" s="18"/>
      <c r="N25" s="87">
        <v>20</v>
      </c>
      <c r="O25" s="87" t="s">
        <v>2130</v>
      </c>
      <c r="P25" s="87" t="s">
        <v>2131</v>
      </c>
      <c r="Q25" s="87" t="s">
        <v>1247</v>
      </c>
      <c r="R25" s="18"/>
      <c r="S25" s="18"/>
      <c r="T25" s="18"/>
      <c r="U25" s="18"/>
      <c r="V25" s="18"/>
      <c r="W25" s="18"/>
      <c r="X25" s="87">
        <v>20</v>
      </c>
      <c r="Y25" s="769" t="s">
        <v>2130</v>
      </c>
      <c r="Z25" s="87" t="s">
        <v>2131</v>
      </c>
      <c r="AA25" s="87" t="s">
        <v>1247</v>
      </c>
      <c r="AB25" s="18"/>
      <c r="AC25" s="87">
        <v>20</v>
      </c>
      <c r="AD25" s="87" t="s">
        <v>1719</v>
      </c>
      <c r="AE25" s="87" t="s">
        <v>1720</v>
      </c>
      <c r="AF25" s="87" t="s">
        <v>1247</v>
      </c>
    </row>
    <row r="26" spans="1:32" ht="12">
      <c r="A26" s="18"/>
      <c r="B26" s="18"/>
      <c r="C26" s="18"/>
      <c r="D26" s="18"/>
      <c r="E26" s="18"/>
      <c r="F26" s="18"/>
      <c r="G26" s="18"/>
      <c r="H26" s="18"/>
      <c r="I26" s="18"/>
      <c r="J26" s="18"/>
      <c r="K26" s="18"/>
      <c r="L26" s="18"/>
      <c r="M26" s="18"/>
      <c r="N26" s="87">
        <v>21</v>
      </c>
      <c r="O26" s="87" t="s">
        <v>2151</v>
      </c>
      <c r="P26" s="87" t="s">
        <v>2152</v>
      </c>
      <c r="Q26" s="87" t="s">
        <v>1247</v>
      </c>
      <c r="R26" s="18"/>
      <c r="S26" s="18"/>
      <c r="T26" s="18"/>
      <c r="U26" s="18"/>
      <c r="V26" s="18"/>
      <c r="W26" s="18"/>
      <c r="X26" s="87">
        <v>21</v>
      </c>
      <c r="Y26" s="769" t="s">
        <v>2151</v>
      </c>
      <c r="Z26" s="87" t="s">
        <v>2152</v>
      </c>
      <c r="AA26" s="87" t="s">
        <v>1247</v>
      </c>
      <c r="AB26" s="18"/>
      <c r="AC26" s="87">
        <v>21</v>
      </c>
      <c r="AD26" s="87" t="s">
        <v>1691</v>
      </c>
      <c r="AE26" s="87" t="s">
        <v>1692</v>
      </c>
      <c r="AF26" s="87" t="s">
        <v>1247</v>
      </c>
    </row>
    <row r="27" spans="1:32" ht="12">
      <c r="A27" s="18"/>
      <c r="B27" s="18"/>
      <c r="C27" s="18"/>
      <c r="D27" s="18"/>
      <c r="E27" s="18"/>
      <c r="F27" s="18"/>
      <c r="G27" s="18"/>
      <c r="H27" s="18"/>
      <c r="I27" s="18"/>
      <c r="J27" s="18"/>
      <c r="K27" s="18"/>
      <c r="L27" s="18"/>
      <c r="M27" s="18"/>
      <c r="N27" s="87">
        <v>22</v>
      </c>
      <c r="O27" s="87" t="s">
        <v>2172</v>
      </c>
      <c r="P27" s="87" t="s">
        <v>2173</v>
      </c>
      <c r="Q27" s="87" t="s">
        <v>1247</v>
      </c>
      <c r="R27" s="18"/>
      <c r="S27" s="18"/>
      <c r="T27" s="18"/>
      <c r="U27" s="18"/>
      <c r="V27" s="18"/>
      <c r="W27" s="18"/>
      <c r="X27" s="87">
        <v>22</v>
      </c>
      <c r="Y27" s="769" t="s">
        <v>2172</v>
      </c>
      <c r="Z27" s="87" t="s">
        <v>2173</v>
      </c>
      <c r="AA27" s="87" t="s">
        <v>1247</v>
      </c>
      <c r="AB27" s="18"/>
      <c r="AC27" s="87">
        <v>22</v>
      </c>
      <c r="AD27" s="87" t="s">
        <v>1675</v>
      </c>
      <c r="AE27" s="87" t="s">
        <v>1676</v>
      </c>
      <c r="AF27" s="87" t="s">
        <v>1247</v>
      </c>
    </row>
    <row r="28" spans="1:32" ht="12">
      <c r="A28" s="18"/>
      <c r="B28" s="18"/>
      <c r="C28" s="18"/>
      <c r="D28" s="18"/>
      <c r="E28" s="18"/>
      <c r="F28" s="18"/>
      <c r="G28" s="18"/>
      <c r="H28" s="18"/>
      <c r="I28" s="18"/>
      <c r="J28" s="18"/>
      <c r="K28" s="18"/>
      <c r="L28" s="18"/>
      <c r="M28" s="18"/>
      <c r="N28" s="87">
        <v>23</v>
      </c>
      <c r="O28" s="87" t="s">
        <v>2193</v>
      </c>
      <c r="P28" s="87" t="s">
        <v>2194</v>
      </c>
      <c r="Q28" s="87" t="s">
        <v>1247</v>
      </c>
      <c r="R28" s="18"/>
      <c r="S28" s="18"/>
      <c r="T28" s="18"/>
      <c r="U28" s="18"/>
      <c r="V28" s="18"/>
      <c r="W28" s="18"/>
      <c r="X28" s="87">
        <v>23</v>
      </c>
      <c r="Y28" s="769" t="s">
        <v>2193</v>
      </c>
      <c r="Z28" s="87" t="s">
        <v>2194</v>
      </c>
      <c r="AA28" s="87" t="s">
        <v>1247</v>
      </c>
      <c r="AB28" s="18"/>
      <c r="AC28" s="87">
        <v>23</v>
      </c>
      <c r="AD28" s="87" t="s">
        <v>1731</v>
      </c>
      <c r="AE28" s="87" t="s">
        <v>1732</v>
      </c>
      <c r="AF28" s="87" t="s">
        <v>1247</v>
      </c>
    </row>
    <row r="29" spans="1:32" ht="12">
      <c r="A29" s="18"/>
      <c r="B29" s="18"/>
      <c r="C29" s="18"/>
      <c r="D29" s="18"/>
      <c r="E29" s="18"/>
      <c r="F29" s="18"/>
      <c r="G29" s="18"/>
      <c r="H29" s="18"/>
      <c r="I29" s="18"/>
      <c r="J29" s="18"/>
      <c r="K29" s="18"/>
      <c r="L29" s="18"/>
      <c r="M29" s="18"/>
      <c r="N29" s="87">
        <v>24</v>
      </c>
      <c r="O29" s="87" t="s">
        <v>2214</v>
      </c>
      <c r="P29" s="87" t="s">
        <v>2215</v>
      </c>
      <c r="Q29" s="87" t="s">
        <v>1247</v>
      </c>
      <c r="R29" s="18"/>
      <c r="S29" s="18"/>
      <c r="T29" s="18"/>
      <c r="U29" s="18"/>
      <c r="V29" s="18"/>
      <c r="W29" s="18"/>
      <c r="X29" s="87">
        <v>24</v>
      </c>
      <c r="Y29" s="769" t="s">
        <v>2214</v>
      </c>
      <c r="Z29" s="87" t="s">
        <v>2215</v>
      </c>
      <c r="AA29" s="87" t="s">
        <v>1247</v>
      </c>
      <c r="AB29" s="18"/>
      <c r="AC29" s="87">
        <v>24</v>
      </c>
      <c r="AD29" s="87" t="s">
        <v>2373</v>
      </c>
      <c r="AE29" s="87" t="s">
        <v>2374</v>
      </c>
      <c r="AF29" s="87" t="s">
        <v>1247</v>
      </c>
    </row>
    <row r="30" spans="1:32" ht="12">
      <c r="A30" s="18"/>
      <c r="B30" s="18"/>
      <c r="C30" s="18"/>
      <c r="D30" s="18"/>
      <c r="E30" s="18"/>
      <c r="F30" s="18"/>
      <c r="G30" s="18"/>
      <c r="H30" s="18"/>
      <c r="I30" s="18"/>
      <c r="J30" s="18"/>
      <c r="K30" s="18"/>
      <c r="L30" s="18"/>
      <c r="M30" s="18"/>
      <c r="N30" s="87">
        <v>25</v>
      </c>
      <c r="O30" s="87" t="s">
        <v>2235</v>
      </c>
      <c r="P30" s="87" t="s">
        <v>2236</v>
      </c>
      <c r="Q30" s="87" t="s">
        <v>1247</v>
      </c>
      <c r="R30" s="18"/>
      <c r="S30" s="18"/>
      <c r="T30" s="18"/>
      <c r="U30" s="18"/>
      <c r="V30" s="18"/>
      <c r="W30" s="18"/>
      <c r="X30" s="87">
        <v>25</v>
      </c>
      <c r="Y30" s="769" t="s">
        <v>2235</v>
      </c>
      <c r="Z30" s="87" t="s">
        <v>2236</v>
      </c>
      <c r="AA30" s="87" t="s">
        <v>1247</v>
      </c>
      <c r="AB30" s="18"/>
      <c r="AC30" s="87">
        <v>25</v>
      </c>
      <c r="AD30" s="87" t="s">
        <v>1695</v>
      </c>
      <c r="AE30" s="87" t="s">
        <v>1696</v>
      </c>
      <c r="AF30" s="87" t="s">
        <v>1247</v>
      </c>
    </row>
    <row r="31" spans="1:32" ht="12">
      <c r="A31" s="18"/>
      <c r="B31" s="18"/>
      <c r="C31" s="18"/>
      <c r="D31" s="18"/>
      <c r="E31" s="18"/>
      <c r="F31" s="18"/>
      <c r="G31" s="18"/>
      <c r="H31" s="18"/>
      <c r="I31" s="18"/>
      <c r="J31" s="18"/>
      <c r="K31" s="18"/>
      <c r="L31" s="18"/>
      <c r="M31" s="18"/>
      <c r="N31" s="87">
        <v>26</v>
      </c>
      <c r="O31" s="87" t="s">
        <v>2256</v>
      </c>
      <c r="P31" s="87" t="s">
        <v>2257</v>
      </c>
      <c r="Q31" s="87" t="s">
        <v>1247</v>
      </c>
      <c r="R31" s="18"/>
      <c r="S31" s="18"/>
      <c r="T31" s="18"/>
      <c r="U31" s="18"/>
      <c r="V31" s="18"/>
      <c r="W31" s="18"/>
      <c r="X31" s="87">
        <v>26</v>
      </c>
      <c r="Y31" s="769" t="s">
        <v>2256</v>
      </c>
      <c r="Z31" s="87" t="s">
        <v>2257</v>
      </c>
      <c r="AA31" s="87" t="s">
        <v>1247</v>
      </c>
      <c r="AB31" s="18"/>
      <c r="AC31" s="87">
        <v>26</v>
      </c>
      <c r="AD31" s="87" t="s">
        <v>2343</v>
      </c>
      <c r="AE31" s="87" t="s">
        <v>2344</v>
      </c>
      <c r="AF31" s="87" t="s">
        <v>1247</v>
      </c>
    </row>
    <row r="32" spans="1:32" ht="12">
      <c r="A32" s="18"/>
      <c r="B32" s="18"/>
      <c r="C32" s="18"/>
      <c r="D32" s="18"/>
      <c r="E32" s="18"/>
      <c r="F32" s="18"/>
      <c r="G32" s="18"/>
      <c r="H32" s="18"/>
      <c r="I32" s="18"/>
      <c r="J32" s="18"/>
      <c r="K32" s="18"/>
      <c r="L32" s="18"/>
      <c r="M32" s="18"/>
      <c r="N32" s="87">
        <v>27</v>
      </c>
      <c r="O32" s="87" t="s">
        <v>2277</v>
      </c>
      <c r="P32" s="87" t="s">
        <v>2278</v>
      </c>
      <c r="Q32" s="87" t="s">
        <v>1247</v>
      </c>
      <c r="R32" s="18"/>
      <c r="S32" s="18"/>
      <c r="T32" s="18"/>
      <c r="U32" s="18"/>
      <c r="V32" s="18"/>
      <c r="W32" s="18"/>
      <c r="X32" s="87">
        <v>27</v>
      </c>
      <c r="Y32" s="769" t="s">
        <v>2277</v>
      </c>
      <c r="Z32" s="87" t="s">
        <v>2278</v>
      </c>
      <c r="AA32" s="87" t="s">
        <v>1247</v>
      </c>
      <c r="AB32" s="18"/>
      <c r="AC32" s="87">
        <v>27</v>
      </c>
      <c r="AD32" s="87"/>
      <c r="AE32" s="87"/>
      <c r="AF32" s="87" t="s">
        <v>1247</v>
      </c>
    </row>
    <row r="33" spans="1:32" ht="12">
      <c r="A33" s="18"/>
      <c r="B33" s="18"/>
      <c r="C33" s="18"/>
      <c r="D33" s="18"/>
      <c r="E33" s="18"/>
      <c r="F33" s="18"/>
      <c r="G33" s="18"/>
      <c r="H33" s="18"/>
      <c r="I33" s="18"/>
      <c r="J33" s="18"/>
      <c r="K33" s="18"/>
      <c r="L33" s="18"/>
      <c r="M33" s="18"/>
      <c r="N33" s="87">
        <v>28</v>
      </c>
      <c r="O33" s="87" t="s">
        <v>2298</v>
      </c>
      <c r="P33" s="87" t="s">
        <v>2299</v>
      </c>
      <c r="Q33" s="87" t="s">
        <v>1247</v>
      </c>
      <c r="R33" s="18"/>
      <c r="S33" s="18"/>
      <c r="T33" s="18"/>
      <c r="U33" s="18"/>
      <c r="V33" s="18"/>
      <c r="W33" s="18"/>
      <c r="X33" s="87">
        <v>28</v>
      </c>
      <c r="Y33" s="769" t="s">
        <v>2298</v>
      </c>
      <c r="Z33" s="87" t="s">
        <v>2299</v>
      </c>
      <c r="AA33" s="87" t="s">
        <v>1247</v>
      </c>
      <c r="AB33" s="18"/>
      <c r="AC33" s="87">
        <v>28</v>
      </c>
      <c r="AD33" s="87"/>
      <c r="AE33" s="87"/>
      <c r="AF33" s="87" t="s">
        <v>1247</v>
      </c>
    </row>
    <row r="34" spans="1:32" ht="12">
      <c r="A34" s="18"/>
      <c r="B34" s="18"/>
      <c r="C34" s="18"/>
      <c r="D34" s="18"/>
      <c r="E34" s="18"/>
      <c r="F34" s="18"/>
      <c r="G34" s="18"/>
      <c r="H34" s="18"/>
      <c r="I34" s="18"/>
      <c r="J34" s="18"/>
      <c r="K34" s="18"/>
      <c r="L34" s="18"/>
      <c r="M34" s="18"/>
      <c r="N34" s="87">
        <v>29</v>
      </c>
      <c r="O34" s="87" t="s">
        <v>2319</v>
      </c>
      <c r="P34" s="87" t="s">
        <v>2320</v>
      </c>
      <c r="Q34" s="87" t="s">
        <v>1247</v>
      </c>
      <c r="R34" s="18"/>
      <c r="S34" s="18"/>
      <c r="T34" s="18"/>
      <c r="U34" s="18"/>
      <c r="V34" s="18"/>
      <c r="W34" s="18"/>
      <c r="X34" s="87">
        <v>29</v>
      </c>
      <c r="Y34" s="769" t="s">
        <v>2319</v>
      </c>
      <c r="Z34" s="87" t="s">
        <v>2320</v>
      </c>
      <c r="AA34" s="87" t="s">
        <v>1247</v>
      </c>
      <c r="AB34" s="18"/>
      <c r="AC34" s="87">
        <v>29</v>
      </c>
      <c r="AD34" s="87"/>
      <c r="AE34" s="87"/>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c r="AE35" s="87"/>
      <c r="AF35" s="87" t="s">
        <v>1247</v>
      </c>
    </row>
    <row r="36" spans="1:32" ht="12">
      <c r="A36" s="18"/>
      <c r="B36" s="18"/>
      <c r="C36" s="18"/>
      <c r="D36" s="18"/>
      <c r="E36" s="18"/>
      <c r="F36" s="18"/>
      <c r="G36" s="18"/>
      <c r="H36" s="18"/>
      <c r="I36" s="18"/>
      <c r="J36" s="18"/>
      <c r="K36" s="18"/>
      <c r="L36" s="18"/>
      <c r="M36" s="18"/>
      <c r="N36" s="87">
        <v>31</v>
      </c>
      <c r="O36" s="87" t="s">
        <v>2352</v>
      </c>
      <c r="P36" s="87" t="s">
        <v>2353</v>
      </c>
      <c r="Q36" s="87" t="s">
        <v>1245</v>
      </c>
      <c r="R36" s="18"/>
      <c r="S36" s="18"/>
      <c r="T36" s="18"/>
      <c r="U36" s="18"/>
      <c r="V36" s="18"/>
      <c r="W36" s="18"/>
      <c r="X36" s="87">
        <v>31</v>
      </c>
      <c r="Y36" s="769">
        <v>0</v>
      </c>
      <c r="Z36" s="87">
        <v>0</v>
      </c>
      <c r="AA36" s="87">
        <v>0</v>
      </c>
      <c r="AB36" s="18"/>
      <c r="AC36" s="87">
        <v>31</v>
      </c>
      <c r="AD36" s="87"/>
      <c r="AE36" s="87"/>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c r="AE37" s="87"/>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c r="AE38" s="87"/>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c r="AE39" s="87"/>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c r="AE40" s="87"/>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c r="AE41" s="87"/>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c r="AE42" s="87"/>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c r="AE43" s="87"/>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c r="AE44" s="87"/>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c r="AE45" s="87"/>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c r="AE46" s="87"/>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05</v>
      </c>
      <c r="I4" s="80" t="str">
        <f>HLOOKUP(I3,比較地域マスタ!$E$5:$L$6,2,0)</f>
        <v>秋田県</v>
      </c>
      <c r="J4" s="80" t="str">
        <f>HLOOKUP(J3,比較地域マスタ!$E$5:$L$6,2,0)</f>
        <v>北秋田市</v>
      </c>
      <c r="K4" s="80" t="str">
        <f>HLOOKUP(K3,比較地域マスタ!$E$5:$L$6,2,0)</f>
        <v>05213</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2024-03-14T13:11:08Z</dcterms:created>
  <dcterms:modified xsi:type="dcterms:W3CDTF">2024-03-14T13:11:08Z</dcterms:modified>
  <cp:category/>
  <cp:contentStatus/>
</cp:coreProperties>
</file>