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9A9B5C7A-8B34-41B2-9663-26FBBD7AD9CC}"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<sst xmlns="http://schemas.openxmlformats.org/spreadsheetml/2006/main" count="24473" uniqueCount="2420">
  <si>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</si>
  <si>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</si>
  <si>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</si>
  <si>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</si>
  <si>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</si>
  <si>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</si>
  <si>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</si>
  <si>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</si>
  <si>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</si>
  <si>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</si>
  <si>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</si>
  <si>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</si>
  <si>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</si>
  <si>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</si>
  <si>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</si>
  <si>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</si>
  <si>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</si>
  <si>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</si>
  <si>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</si>
  <si>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</si>
  <si>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</si>
  <si>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</si>
  <si>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</si>
  <si>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</si>
  <si>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</si>
  <si>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</si>
  <si>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</si>
  <si>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</si>
  <si>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</si>
  <si>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</si>
  <si>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</si>
  <si>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</si>
  <si>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</si>
  <si>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</si>
  <si>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</si>
  <si>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</si>
  <si>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</si>
  <si>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</si>
  <si>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</si>
  <si>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</si>
  <si>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</si>
  <si>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</si>
  <si>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</si>
  <si>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</si>
  <si>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</si>
  <si>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</si>
  <si>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</si>
  <si>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</si>
  <si>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</si>
  <si>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</si>
  <si>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</si>
  <si>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</si>
  <si>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</si>
  <si>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</si>
  <si>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</si>
  <si>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</si>
  <si>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</si>
  <si>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</si>
  <si>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</si>
  <si>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</si>
  <si>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</si>
  <si>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</si>
  <si>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</si>
  <si>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</si>
  <si>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</si>
  <si>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</si>
  <si>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</si>
  <si>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</si>
  <si>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</si>
  <si>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</si>
  <si>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</si>
  <si>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</si>
  <si>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</si>
  <si>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</si>
  <si>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</si>
  <si>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</si>
  <si>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</si>
  <si>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</si>
  <si>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</si>
  <si>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</si>
  <si>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</si>
  <si>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</si>
  <si>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</si>
  <si>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</si>
  <si>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</si>
  <si>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</si>
  <si>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</si>
  <si>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</si>
  <si>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</si>
  <si>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</si>
  <si>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</si>
  <si>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</si>
  <si>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</si>
  <si>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</si>
  <si>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</si>
  <si>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</si>
  <si>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</si>
  <si>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</si>
  <si>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</si>
  <si>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</si>
  <si>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</si>
  <si>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</si>
  <si>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</si>
  <si>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</si>
  <si>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</si>
  <si>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</si>
  <si>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</si>
  <si>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</si>
  <si>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</si>
  <si>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</si>
  <si>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</si>
  <si>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</si>
  <si>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</si>
  <si>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</si>
  <si>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</si>
  <si>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</si>
  <si>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</si>
  <si>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</si>
  <si>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</si>
  <si>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</si>
  <si>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</si>
  <si>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</si>
  <si>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</si>
  <si>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</si>
  <si>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</si>
  <si>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</si>
  <si>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</si>
  <si>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</si>
  <si>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</si>
  <si>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</si>
  <si>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</si>
  <si>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</si>
  <si>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</si>
  <si>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</si>
  <si>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</si>
  <si>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</si>
  <si>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</si>
  <si>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</si>
  <si>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</si>
  <si>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</si>
  <si>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</si>
  <si>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</si>
  <si>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</si>
  <si>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</si>
  <si>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</si>
  <si>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</si>
  <si>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</si>
  <si>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</si>
  <si>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</si>
  <si>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</si>
  <si>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</si>
  <si>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</si>
  <si>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</si>
  <si>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</si>
  <si>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</si>
  <si>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</si>
  <si>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</si>
  <si>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</si>
  <si>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</si>
  <si>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</si>
  <si>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</si>
  <si>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</si>
  <si>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</si>
  <si>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</si>
  <si>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</si>
  <si>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</si>
  <si>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</si>
  <si>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</si>
  <si>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</si>
  <si>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</si>
  <si>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</si>
  <si>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</si>
  <si>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</si>
  <si>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</si>
  <si>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</si>
  <si>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</si>
  <si>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</si>
  <si>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</si>
  <si>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</si>
  <si>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</si>
  <si>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</si>
  <si>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</si>
  <si>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</si>
  <si>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</si>
  <si>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</si>
  <si>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</si>
  <si>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</si>
  <si>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</si>
  <si>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</si>
  <si>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</si>
  <si>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</si>
  <si>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</si>
  <si>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</si>
  <si>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</si>
  <si>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</si>
  <si>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</si>
  <si>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</si>
  <si>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</si>
  <si>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</si>
  <si>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</si>
  <si>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</si>
  <si>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</si>
  <si>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</si>
  <si>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</si>
  <si>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</si>
  <si>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</si>
  <si>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</si>
  <si>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</si>
  <si>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</si>
  <si>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</si>
  <si>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</si>
  <si>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</si>
  <si>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</si>
  <si>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</si>
  <si>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</si>
  <si>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</si>
  <si>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</si>
  <si>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</si>
  <si>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</si>
  <si>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</si>
  <si>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</si>
  <si>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</si>
  <si>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</si>
  <si>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</si>
  <si>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</si>
  <si>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</si>
  <si>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</si>
  <si>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</si>
  <si>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</si>
  <si>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</si>
  <si>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</si>
  <si>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</si>
  <si>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</si>
  <si>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</si>
  <si>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</si>
  <si>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</si>
  <si>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</si>
  <si>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</si>
  <si>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</si>
  <si>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</si>
  <si>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</si>
  <si>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</si>
  <si>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</si>
  <si>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</si>
  <si>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</si>
  <si>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</si>
  <si>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</si>
  <si>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</si>
  <si>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</si>
  <si>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</si>
  <si>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</si>
  <si>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</si>
  <si>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</si>
  <si>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</si>
  <si>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</si>
  <si>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</si>
  <si>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</si>
  <si>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</si>
  <si>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</si>
  <si>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</si>
  <si>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</si>
  <si>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</si>
  <si>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</si>
  <si>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</si>
  <si>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</si>
  <si>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</si>
  <si>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</si>
  <si>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</si>
  <si>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</si>
  <si>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</si>
  <si>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</si>
  <si>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</si>
  <si>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</si>
  <si>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</si>
  <si>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</si>
  <si>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</si>
  <si>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</si>
  <si>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</si>
  <si>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</si>
  <si>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</si>
  <si>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</si>
  <si>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</si>
  <si>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</si>
  <si>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</si>
  <si>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</si>
  <si>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</si>
  <si>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</si>
  <si>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</si>
  <si>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</si>
  <si>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</si>
  <si>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</si>
  <si>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</si>
  <si>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</si>
  <si>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</si>
  <si>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</si>
  <si>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</si>
  <si>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</si>
  <si>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</si>
  <si>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</si>
  <si>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</si>
  <si>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</si>
  <si>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</si>
  <si>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</si>
  <si>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</si>
  <si>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</si>
  <si>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</si>
  <si>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</si>
  <si>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</si>
  <si>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</si>
  <si>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</si>
  <si>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</si>
  <si>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</si>
  <si>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</si>
  <si>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</si>
  <si>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</si>
  <si>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</si>
  <si>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</si>
  <si>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</si>
  <si>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</si>
  <si>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</si>
  <si>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</si>
  <si>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</si>
  <si>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</si>
  <si>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</si>
  <si>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</si>
  <si>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</si>
  <si>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</si>
  <si>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</si>
  <si>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</si>
  <si>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</si>
  <si>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</si>
  <si>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</si>
  <si>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</si>
  <si>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</si>
  <si>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</si>
  <si>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</si>
  <si>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</si>
  <si>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</si>
  <si>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</si>
  <si>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</si>
  <si>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</si>
  <si>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</si>
  <si>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</si>
  <si>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</si>
  <si>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</si>
  <si>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</si>
  <si>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</si>
  <si>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</si>
  <si>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</si>
  <si>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</si>
  <si>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</si>
  <si>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</si>
  <si>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</si>
  <si>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</si>
  <si>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</si>
  <si>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</si>
  <si>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</si>
  <si>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</si>
  <si>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</si>
  <si>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</si>
  <si>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</si>
  <si>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</si>
  <si>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</si>
  <si>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</si>
  <si>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</si>
  <si>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</si>
  <si>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</si>
  <si>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</si>
  <si>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</si>
  <si>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</si>
  <si>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</si>
  <si>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</si>
  <si>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</si>
  <si>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</si>
  <si>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</si>
  <si>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</si>
  <si>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</si>
  <si>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</si>
  <si>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</si>
  <si>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</si>
  <si>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</si>
  <si>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</si>
  <si>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</si>
  <si>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</si>
  <si>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</si>
  <si>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</si>
  <si>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</si>
  <si>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</si>
  <si>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</si>
  <si>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</si>
  <si>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</si>
  <si>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</si>
  <si>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</si>
  <si>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</si>
  <si>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</si>
  <si>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</si>
  <si>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</si>
  <si>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</si>
  <si>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</si>
  <si>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</si>
  <si>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</si>
  <si>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</si>
  <si>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</si>
  <si>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</si>
  <si>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</si>
  <si>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</si>
  <si>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</si>
  <si>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</si>
  <si>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</si>
  <si>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</si>
  <si>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</si>
  <si>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</si>
  <si>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</si>
  <si>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</si>
  <si>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</si>
  <si>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</si>
  <si>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</si>
  <si>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</si>
  <si>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</si>
  <si>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</si>
  <si>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</si>
  <si>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</si>
  <si>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</si>
  <si>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</si>
  <si>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</si>
  <si>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</si>
  <si>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</si>
  <si>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</si>
  <si>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</si>
  <si>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</si>
  <si>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</si>
  <si>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</si>
  <si>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</si>
  <si>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</si>
  <si>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</si>
  <si>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</si>
  <si>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</si>
  <si>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</si>
  <si>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</si>
  <si>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</si>
  <si>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</si>
  <si>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</si>
  <si>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</si>
  <si>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</si>
  <si>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</si>
  <si>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</si>
  <si>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</si>
  <si>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</si>
  <si>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</si>
  <si>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</si>
  <si>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</si>
  <si>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</si>
  <si>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</si>
  <si>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</si>
  <si>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</si>
  <si>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</si>
  <si>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</si>
  <si>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</si>
  <si>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</si>
  <si>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</si>
  <si>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</si>
  <si>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</si>
  <si>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</si>
  <si>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</si>
  <si>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</si>
  <si>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</si>
  <si>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</si>
  <si>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</si>
  <si>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</si>
  <si>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</si>
  <si>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</si>
  <si>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</si>
  <si>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</si>
  <si>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</si>
  <si>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</si>
  <si>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</si>
  <si>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</si>
  <si>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</si>
  <si>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</si>
  <si>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</si>
  <si>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</si>
  <si>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</si>
  <si>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</si>
  <si>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</si>
  <si>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</si>
  <si>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</si>
  <si>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</si>
  <si>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</si>
  <si>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</si>
  <si>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</si>
  <si>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</si>
  <si>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</si>
  <si>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</si>
  <si>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</si>
  <si>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</si>
  <si>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</si>
  <si>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</si>
  <si>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</si>
  <si>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</si>
  <si>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</si>
  <si>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</si>
  <si>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</si>
  <si>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</si>
  <si>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</si>
  <si>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</si>
  <si>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</si>
  <si>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</si>
  <si>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</si>
  <si>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</si>
  <si>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</si>
  <si>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</si>
  <si>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</si>
  <si>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</si>
  <si>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</si>
  <si>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</si>
  <si>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</si>
  <si>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</si>
  <si>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</si>
  <si>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</si>
  <si>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</si>
  <si>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</si>
  <si>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</si>
  <si>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</si>
  <si>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</si>
  <si>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</si>
  <si>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</si>
  <si>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</si>
  <si>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</si>
  <si>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</si>
  <si>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</si>
  <si>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</si>
  <si>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</si>
  <si>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</si>
  <si>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</si>
  <si>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</si>
  <si>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</si>
  <si>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</si>
  <si>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</si>
  <si>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</si>
  <si>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</si>
  <si>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</si>
  <si>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</si>
  <si>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</si>
  <si>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</si>
  <si>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</si>
  <si>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</si>
  <si>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</si>
  <si>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</si>
  <si>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</si>
  <si>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</si>
  <si>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</si>
  <si>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</si>
  <si>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</si>
  <si>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</si>
  <si>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</si>
  <si>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</si>
  <si>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</si>
  <si>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</si>
  <si>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</si>
  <si>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</si>
  <si>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</si>
  <si>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</si>
  <si>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</si>
  <si>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</si>
  <si>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</si>
  <si>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</si>
  <si>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</si>
  <si>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</si>
  <si>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</si>
  <si>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</si>
  <si>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</si>
  <si>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</si>
  <si>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</si>
  <si>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</si>
  <si>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</si>
  <si>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</si>
  <si>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</si>
  <si>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</si>
  <si>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</si>
  <si>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</si>
  <si>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</si>
  <si>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</si>
  <si>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</si>
  <si>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</si>
  <si>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</si>
  <si>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</si>
  <si>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</si>
  <si>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</si>
  <si>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</si>
  <si>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</si>
  <si>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</si>
  <si>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</si>
  <si>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</si>
  <si>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</si>
  <si>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</si>
  <si>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</si>
  <si>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</si>
  <si>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</si>
  <si>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</si>
  <si>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</si>
  <si>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</si>
  <si>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</si>
  <si>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</si>
  <si>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</si>
  <si>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</si>
  <si>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</si>
  <si>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</si>
  <si>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</si>
  <si>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</si>
  <si>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</si>
  <si>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</si>
  <si>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</si>
  <si>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</si>
  <si>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</si>
  <si>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</si>
  <si>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</si>
  <si>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</si>
  <si>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</si>
  <si>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</si>
  <si>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</si>
  <si>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</si>
  <si>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</si>
  <si>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</si>
  <si>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</si>
  <si>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</si>
  <si>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</si>
  <si>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</si>
  <si>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</si>
  <si>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</si>
  <si>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</si>
  <si>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</si>
  <si>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</si>
  <si>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</si>
  <si>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</si>
  <si>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</si>
  <si>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</si>
  <si>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</si>
  <si>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</si>
  <si>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</si>
  <si>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</si>
  <si>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</si>
  <si>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</si>
  <si>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</si>
  <si>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</si>
  <si>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</si>
  <si>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</si>
  <si>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</si>
  <si>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</si>
  <si>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</si>
  <si>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</si>
  <si>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</si>
  <si>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</si>
  <si>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</si>
  <si>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</si>
  <si>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</si>
  <si>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</si>
  <si>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</si>
  <si>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</si>
  <si>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</si>
  <si>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</si>
  <si>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</si>
  <si>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</si>
  <si>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</si>
  <si>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</si>
  <si>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</si>
  <si>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</si>
  <si>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</si>
  <si>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</si>
  <si>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</si>
  <si>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</si>
  <si>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</si>
  <si>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</si>
  <si>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</si>
  <si>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</si>
  <si>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</si>
  <si>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</si>
  <si>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</si>
  <si>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</si>
  <si>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</si>
  <si>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</si>
  <si>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</si>
  <si>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</si>
  <si>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</si>
  <si>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</si>
  <si>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</si>
  <si>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</si>
  <si>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</si>
  <si>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</si>
  <si>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</si>
  <si>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</si>
  <si>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</si>
  <si>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</si>
  <si>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</si>
  <si>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</si>
  <si>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</si>
  <si>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</si>
  <si>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</si>
  <si>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</si>
  <si>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</si>
  <si>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</si>
  <si>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</si>
  <si>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</si>
  <si>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</si>
  <si>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</si>
  <si>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</si>
  <si>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</si>
  <si>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</si>
  <si>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</si>
  <si>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</si>
  <si>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</si>
  <si>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</si>
  <si>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</si>
  <si>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</si>
  <si>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</si>
  <si>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</si>
  <si>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</si>
  <si>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</si>
  <si>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</si>
  <si>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</si>
  <si>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</si>
  <si>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</si>
  <si>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</si>
  <si>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</si>
  <si>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</si>
  <si>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</si>
  <si>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</si>
  <si>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</si>
  <si>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</si>
  <si>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</si>
  <si>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</si>
  <si>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</si>
  <si>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</si>
  <si>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</si>
  <si>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</si>
  <si>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</si>
  <si>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</si>
  <si>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</si>
  <si>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</si>
  <si>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</si>
  <si>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</si>
  <si>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</si>
  <si>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</si>
  <si>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</si>
  <si>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</si>
  <si>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</si>
  <si>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</si>
  <si>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</si>
  <si>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</si>
  <si>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</si>
  <si>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</si>
  <si>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</si>
  <si>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</si>
  <si>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</si>
  <si>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</si>
  <si>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</si>
  <si>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</si>
  <si>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</si>
  <si>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</si>
  <si>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</si>
  <si>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</si>
  <si>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</si>
  <si>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</si>
  <si>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</si>
  <si>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</si>
  <si>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</si>
  <si>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</si>
  <si>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</si>
  <si>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</si>
  <si>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</si>
  <si>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</si>
  <si>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</si>
  <si>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</si>
  <si>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</si>
  <si>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</si>
  <si>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</si>
  <si>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</si>
  <si>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</si>
  <si>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</si>
  <si>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</si>
  <si>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</si>
  <si>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</si>
  <si>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</si>
  <si>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</si>
  <si>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</si>
  <si>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</si>
  <si>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</si>
  <si>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</si>
  <si>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</si>
  <si>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</si>
  <si>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</si>
  <si>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</si>
  <si>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</si>
  <si>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</si>
  <si>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</si>
  <si>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</si>
  <si>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</si>
  <si>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</si>
  <si>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</si>
  <si>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</si>
  <si>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</si>
  <si>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</si>
  <si>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</si>
  <si>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</si>
  <si>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</si>
  <si>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</si>
  <si>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</si>
  <si>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</si>
  <si>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</si>
  <si>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</si>
  <si>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</si>
  <si>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</si>
  <si>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</si>
  <si>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</si>
  <si>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</si>
  <si>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</si>
  <si>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</si>
  <si>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</si>
  <si>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</si>
  <si>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</si>
  <si>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</si>
  <si>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</si>
  <si>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</si>
  <si>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</si>
  <si>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</si>
  <si>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</si>
  <si>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</si>
  <si>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</si>
  <si>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</si>
  <si>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</si>
  <si>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</si>
  <si>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</si>
  <si>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</si>
  <si>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</si>
  <si>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</si>
  <si>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</si>
  <si>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</si>
  <si>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</si>
  <si>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</si>
  <si>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</si>
  <si>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</si>
  <si>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</si>
  <si>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</si>
  <si>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</si>
  <si>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</si>
  <si>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</si>
  <si>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</si>
  <si>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</si>
  <si>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</si>
  <si>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</si>
  <si>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</si>
  <si>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</si>
  <si>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</si>
  <si>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</si>
  <si>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</si>
  <si>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</si>
  <si>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</si>
  <si>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</si>
  <si>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</si>
  <si>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</si>
  <si>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</si>
  <si>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</si>
  <si>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</si>
  <si>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</si>
  <si>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</si>
  <si>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</si>
  <si>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</si>
  <si>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</si>
  <si>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</si>
  <si>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</si>
  <si>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</si>
  <si>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</si>
  <si>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</si>
  <si>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</si>
  <si>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</si>
  <si>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</si>
  <si>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</si>
  <si>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</si>
  <si>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</si>
  <si>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</si>
  <si>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</si>
  <si>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</si>
  <si>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</si>
  <si>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</si>
  <si>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</si>
  <si>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</si>
  <si>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</si>
  <si>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</si>
  <si>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</si>
  <si>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</si>
  <si>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</si>
  <si>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</si>
  <si>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</si>
  <si>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</si>
  <si>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</si>
  <si>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</si>
  <si>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</si>
  <si>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</si>
  <si>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</si>
  <si>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</si>
  <si>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</si>
  <si>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</si>
  <si>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</si>
  <si>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</si>
  <si>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</si>
  <si>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</si>
  <si>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</si>
  <si>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</si>
  <si>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</si>
  <si>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</si>
  <si>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</si>
  <si>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</si>
  <si>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</si>
  <si>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</si>
  <si>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</si>
  <si>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</si>
  <si>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</si>
  <si>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</si>
  <si>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</si>
  <si>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</si>
  <si>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</si>
  <si>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</si>
  <si>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</si>
  <si>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</si>
  <si>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</si>
  <si>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</si>
  <si>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</si>
  <si>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</si>
  <si>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</si>
  <si>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</si>
  <si>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</si>
  <si>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</si>
  <si>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</si>
  <si>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</si>
  <si>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</si>
  <si>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</si>
  <si>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</si>
  <si>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</si>
  <si>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</si>
  <si>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</si>
  <si>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</si>
  <si>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</si>
  <si>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</si>
  <si>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</si>
  <si>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</si>
  <si>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</si>
  <si>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</si>
  <si>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</si>
  <si>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</si>
  <si>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</si>
  <si>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</si>
  <si>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</si>
  <si>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</si>
  <si>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</si>
  <si>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</si>
  <si>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</si>
  <si>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</si>
  <si>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</si>
  <si>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</si>
  <si>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</si>
  <si>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</si>
  <si>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</si>
  <si>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</si>
  <si>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</si>
  <si>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</si>
  <si>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</si>
  <si>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</si>
  <si>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</si>
  <si>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</si>
  <si>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</si>
  <si>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</si>
  <si>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</si>
  <si>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</si>
  <si>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</si>
  <si>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</si>
  <si>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</si>
  <si>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</si>
  <si>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</si>
  <si>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</si>
  <si>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</si>
  <si>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</si>
  <si>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</si>
  <si>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</si>
  <si>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</si>
  <si>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</si>
  <si>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</si>
  <si>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</si>
  <si>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</si>
  <si>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</si>
  <si>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</si>
  <si>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</si>
  <si>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</si>
  <si>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</si>
  <si>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</si>
  <si>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</si>
  <si>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</si>
  <si>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</si>
  <si>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</si>
  <si>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</si>
  <si>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</si>
  <si>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</si>
  <si>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</si>
  <si>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</si>
  <si>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</si>
  <si>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</si>
  <si>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</si>
  <si>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</si>
  <si>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</si>
  <si>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</si>
  <si>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</si>
  <si>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</si>
  <si>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</si>
  <si>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</si>
  <si>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</si>
  <si>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</si>
  <si>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</si>
  <si>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</si>
  <si>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</si>
  <si>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</si>
  <si>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</si>
  <si>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</si>
  <si>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</si>
  <si>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</si>
  <si>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</si>
  <si>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</si>
  <si>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</si>
  <si>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</si>
  <si>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</si>
  <si>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</si>
  <si>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</si>
  <si>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</si>
  <si>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</si>
  <si>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</si>
  <si>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</si>
  <si>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</si>
  <si>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</si>
  <si>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</si>
  <si>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</si>
  <si>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</si>
  <si>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</si>
  <si>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</si>
  <si>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</si>
  <si>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</si>
  <si>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</si>
  <si>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</si>
  <si>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</si>
  <si>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</si>
  <si>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</si>
  <si>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</si>
  <si>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</si>
  <si>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</si>
  <si>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</si>
  <si>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</si>
  <si>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</si>
  <si>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</si>
  <si>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</si>
  <si>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</si>
  <si>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</si>
  <si>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</si>
  <si>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</si>
  <si>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</si>
  <si>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</si>
  <si>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</si>
  <si>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</si>
  <si>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</si>
  <si>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</si>
  <si>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</si>
  <si>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</si>
  <si>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</si>
  <si>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</si>
  <si>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</si>
  <si>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</si>
  <si>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</si>
  <si>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</si>
  <si>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</si>
  <si>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</si>
  <si>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</si>
  <si>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</si>
  <si>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</si>
  <si>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</si>
  <si>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</si>
  <si>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</si>
  <si>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</si>
  <si>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</si>
  <si>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</si>
  <si>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</si>
  <si>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</si>
  <si>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</si>
  <si>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</si>
  <si>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</si>
  <si>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</si>
  <si>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</si>
  <si>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</si>
  <si>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</si>
  <si>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</si>
  <si>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</si>
  <si>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</si>
  <si>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</si>
  <si>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</si>
  <si>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</si>
  <si>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</si>
  <si>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</si>
  <si>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</si>
  <si>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</si>
  <si>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</si>
  <si>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</si>
  <si>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</si>
  <si>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</si>
  <si>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</si>
  <si>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</si>
  <si>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</si>
  <si>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</si>
  <si>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</si>
  <si>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</si>
  <si>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</si>
  <si>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</si>
  <si>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</si>
  <si>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</si>
  <si>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</si>
  <si>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</si>
  <si>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</si>
  <si>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</si>
  <si>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</si>
  <si>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</si>
  <si>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</si>
  <si>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</si>
  <si>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</si>
  <si>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</si>
  <si>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</si>
  <si>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</si>
  <si>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</si>
  <si>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</si>
  <si>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</si>
  <si>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</si>
  <si>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</si>
  <si>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</si>
  <si>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</si>
  <si>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</si>
  <si>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</si>
  <si>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</si>
  <si>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</si>
  <si>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</si>
  <si>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</si>
  <si>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</si>
  <si>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</si>
  <si>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</si>
  <si>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</si>
  <si>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</si>
  <si>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</si>
  <si>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</si>
  <si>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</si>
  <si>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</si>
  <si>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</si>
  <si>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</si>
  <si>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</si>
  <si>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</si>
  <si>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</si>
  <si>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</si>
  <si>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</si>
  <si>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</si>
  <si>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</si>
  <si>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</si>
  <si>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</si>
  <si>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</si>
  <si>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</si>
  <si>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</si>
  <si>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</si>
  <si>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</si>
  <si>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</si>
  <si>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</si>
  <si>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</si>
  <si>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</si>
  <si>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</si>
  <si>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</si>
  <si>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</si>
  <si>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</si>
  <si>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</si>
  <si>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</si>
  <si>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</si>
  <si>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</si>
  <si>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</si>
  <si>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</si>
  <si>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</si>
  <si>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</si>
  <si>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</si>
  <si>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</si>
  <si>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</si>
  <si>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</si>
  <si>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</si>
  <si>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</si>
  <si>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</si>
  <si>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</si>
  <si>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</si>
  <si>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</si>
  <si>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</si>
  <si>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</si>
  <si>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</si>
  <si>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</si>
  <si>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</si>
  <si>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</si>
  <si>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</si>
  <si>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</si>
  <si>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</si>
  <si>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</si>
  <si>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</si>
  <si>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</si>
  <si>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</si>
  <si>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</si>
  <si>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</si>
  <si>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</si>
  <si>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</si>
  <si>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</si>
  <si>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</si>
  <si>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</si>
  <si>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</si>
  <si>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</si>
  <si>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</si>
  <si>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</si>
  <si>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</si>
  <si>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</si>
  <si>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</si>
  <si>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</si>
  <si>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</si>
  <si>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</si>
  <si>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</si>
  <si>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</si>
  <si>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</si>
  <si>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</si>
  <si>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</si>
  <si>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</si>
  <si>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</si>
  <si>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</si>
  <si>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</si>
  <si>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</si>
  <si>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</si>
  <si>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</si>
  <si>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</si>
  <si>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</si>
  <si>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</si>
  <si>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</si>
  <si>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</si>
  <si>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</si>
  <si>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</si>
  <si>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</si>
  <si>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</si>
  <si>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</si>
  <si>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</si>
  <si>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</si>
  <si>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</si>
  <si>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</si>
  <si>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</si>
  <si>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</si>
  <si>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</si>
  <si>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</si>
  <si>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</si>
  <si>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</si>
  <si>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</si>
  <si>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</si>
  <si>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</si>
  <si>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</si>
  <si>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</si>
  <si>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</si>
  <si>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</si>
  <si>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</si>
  <si>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</si>
  <si>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</si>
  <si>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</si>
  <si>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</si>
  <si>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</si>
  <si>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</si>
  <si>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</si>
  <si>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</si>
  <si>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</si>
  <si>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</si>
  <si>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</si>
  <si>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</si>
  <si>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</si>
  <si>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</si>
  <si>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</si>
  <si>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</si>
  <si>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</si>
  <si>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</si>
  <si>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</si>
  <si>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</si>
  <si>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</si>
  <si>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</si>
  <si>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</si>
  <si>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</si>
  <si>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</si>
  <si>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</si>
  <si>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</si>
  <si>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</si>
  <si>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</si>
  <si>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</si>
  <si>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</si>
  <si>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</si>
  <si>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</si>
  <si>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</si>
  <si>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</si>
  <si>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</si>
  <si>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</si>
  <si>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</si>
  <si>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</si>
  <si>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</si>
  <si>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</si>
  <si>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</si>
  <si>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</si>
  <si>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</si>
  <si>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</si>
  <si>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</si>
  <si>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</si>
  <si>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</si>
  <si>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</si>
  <si>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</si>
  <si>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</si>
  <si>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</si>
  <si>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</si>
  <si>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</si>
  <si>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</si>
  <si>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</si>
  <si>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</si>
  <si>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</si>
  <si>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</si>
  <si>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</si>
  <si>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</si>
  <si>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</si>
  <si>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</si>
  <si>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</si>
  <si>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</si>
  <si>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</si>
  <si>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</si>
  <si>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</si>
  <si>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</si>
  <si>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</si>
  <si>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</si>
  <si>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</si>
  <si>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</si>
  <si>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</si>
  <si>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</si>
  <si>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</si>
  <si>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</si>
  <si>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</si>
  <si>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</si>
  <si>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</si>
  <si>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</si>
  <si>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</si>
  <si>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</si>
  <si>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</si>
  <si>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</si>
  <si>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</si>
  <si>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</si>
  <si>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</si>
  <si>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</si>
  <si>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</si>
  <si>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</si>
  <si>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</si>
  <si>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</si>
  <si>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</si>
  <si>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</si>
  <si>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</si>
  <si>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</si>
  <si>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</si>
  <si>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</si>
  <si>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</si>
  <si>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</si>
  <si>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</si>
  <si>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</si>
  <si>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</si>
  <si>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</si>
  <si>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</si>
  <si>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</si>
  <si>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</si>
  <si>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</si>
  <si>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</si>
  <si>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</si>
  <si>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</si>
  <si>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</si>
  <si>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</si>
  <si>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</si>
  <si>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</si>
  <si>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</si>
  <si>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</si>
  <si>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</si>
  <si>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</si>
  <si>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</si>
  <si>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</si>
  <si>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</si>
  <si>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</si>
  <si>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</si>
  <si>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</si>
  <si>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</si>
  <si>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</si>
  <si>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</si>
  <si>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</si>
  <si>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</si>
  <si>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</si>
  <si>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</si>
  <si>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</si>
  <si>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</si>
  <si>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</si>
  <si>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</si>
  <si>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</si>
  <si>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</si>
  <si>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</si>
  <si>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</si>
  <si>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</si>
  <si>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</si>
  <si>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</si>
  <si>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</si>
  <si>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</si>
  <si>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</si>
  <si>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</si>
  <si>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</si>
  <si>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</si>
  <si>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</si>
  <si>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</si>
  <si>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</si>
  <si>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</si>
  <si>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</si>
  <si>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</si>
  <si>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</si>
  <si>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</si>
  <si>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</si>
  <si>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</si>
  <si>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</si>
  <si>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</si>
  <si>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</si>
  <si>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</si>
  <si>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</si>
  <si>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</si>
  <si>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</si>
  <si>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</si>
  <si>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</si>
  <si>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</si>
  <si>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</si>
  <si>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</si>
  <si>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</si>
  <si>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</si>
  <si>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</si>
  <si>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</si>
  <si>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</si>
  <si>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</si>
  <si>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</si>
  <si>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</si>
  <si>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</si>
  <si>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</si>
  <si>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</si>
  <si>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</si>
  <si>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</si>
  <si>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</si>
  <si>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</si>
  <si>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</si>
  <si>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</si>
  <si>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</si>
  <si>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</si>
  <si>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</si>
  <si>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</si>
  <si>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</si>
  <si>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</si>
  <si>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</si>
  <si>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</si>
  <si>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</si>
  <si>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</si>
  <si>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</si>
  <si>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</si>
  <si>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</si>
  <si>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</si>
  <si>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</si>
  <si>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</si>
  <si>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</si>
  <si>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</si>
  <si>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</si>
  <si>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</si>
  <si>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</si>
  <si>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</si>
  <si>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</si>
  <si>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</si>
  <si>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</si>
  <si>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</si>
  <si>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</si>
  <si>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</si>
  <si>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</si>
  <si>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</si>
  <si>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</si>
  <si>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</si>
  <si>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</si>
  <si>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</si>
  <si>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</si>
  <si>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</si>
  <si>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</si>
  <si>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</si>
  <si>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</si>
  <si>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</si>
  <si>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</si>
  <si>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</si>
  <si>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</si>
  <si>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</si>
  <si>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</si>
  <si>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</si>
  <si>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</si>
  <si>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</si>
  <si>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</si>
  <si>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</si>
  <si>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</si>
  <si>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</si>
  <si>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</si>
  <si>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</si>
  <si>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</si>
  <si>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</si>
  <si>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</si>
  <si>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</si>
  <si>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</si>
  <si>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</si>
  <si>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</si>
  <si>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</si>
  <si>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</si>
  <si>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</si>
  <si>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</si>
  <si>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</si>
  <si>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</si>
  <si>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</si>
  <si>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</si>
  <si>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</si>
  <si>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</si>
  <si>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</si>
  <si>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</si>
  <si>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</si>
  <si>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</si>
  <si>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</si>
  <si>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</si>
  <si>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</si>
  <si>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</si>
  <si>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</si>
  <si>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</si>
  <si>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</si>
  <si>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</si>
  <si>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</si>
  <si>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</si>
  <si>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</si>
  <si>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</si>
  <si>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</si>
  <si>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</si>
  <si>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</si>
  <si>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</si>
  <si>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</si>
  <si>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</si>
  <si>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</si>
  <si>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</si>
  <si>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</si>
  <si>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</si>
  <si>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</si>
  <si>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</si>
  <si>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</si>
  <si>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</si>
  <si>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</si>
  <si>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</si>
  <si>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</si>
  <si>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</si>
  <si>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</si>
  <si>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</si>
  <si>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</si>
  <si>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</si>
  <si>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</si>
  <si>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</si>
  <si>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</si>
  <si>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</si>
  <si>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</si>
  <si>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</si>
  <si>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</si>
  <si>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</si>
  <si>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</si>
  <si>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</si>
  <si>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</si>
  <si>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</si>
  <si>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</si>
  <si>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</si>
  <si>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</si>
  <si>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</si>
  <si>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</si>
  <si>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</si>
  <si>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</si>
  <si>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</si>
  <si>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</si>
  <si>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</si>
  <si>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</si>
  <si>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</si>
  <si>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</si>
  <si>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</si>
  <si>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</si>
  <si>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</si>
  <si>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</si>
  <si>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</si>
  <si>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</si>
  <si>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</si>
  <si>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</si>
  <si>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</si>
  <si>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</si>
  <si>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</si>
  <si>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</si>
  <si>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</si>
  <si>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</si>
  <si>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</si>
  <si>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</si>
  <si>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</si>
  <si>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</si>
  <si>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</si>
  <si>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</si>
  <si>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</si>
  <si>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</si>
  <si>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</si>
  <si>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</si>
  <si>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</si>
  <si>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</si>
  <si>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</si>
  <si>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</si>
  <si>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</si>
  <si>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</si>
  <si>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</si>
  <si>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</si>
  <si>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</si>
  <si>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</si>
  <si>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</si>
  <si>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</si>
  <si>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</si>
  <si>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</si>
  <si>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</si>
  <si>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</si>
  <si>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</si>
  <si>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</si>
  <si>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</si>
  <si>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</si>
  <si>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</si>
  <si>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</si>
  <si>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</si>
  <si>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</si>
  <si>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</si>
  <si>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</si>
  <si>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</si>
  <si>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02343</t>
  </si>
  <si>
    <t>西目屋村</t>
  </si>
  <si>
    <t>02343_令和3年度</t>
  </si>
  <si>
    <t>02343_令和4年度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</si>
  <si>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</si>
  <si>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</si>
  <si>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</si>
  <si>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</si>
  <si>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</si>
  <si>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</si>
  <si>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</si>
  <si>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</si>
  <si>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</si>
  <si>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</si>
  <si>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</si>
  <si>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</si>
  <si>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</si>
  <si>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</si>
  <si>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</si>
  <si>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</si>
  <si>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</si>
  <si>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04100</t>
  </si>
  <si>
    <t>仙台市</t>
  </si>
  <si>
    <t>04100_令和3年度</t>
  </si>
  <si>
    <t>04100_令和4年度</t>
  </si>
  <si>
    <t>01409_令和4年度</t>
  </si>
  <si>
    <t>01409</t>
  </si>
  <si>
    <t>赤井川村</t>
  </si>
  <si>
    <t>01391_令和4年度</t>
  </si>
  <si>
    <t>01391</t>
  </si>
  <si>
    <t>島牧村</t>
  </si>
  <si>
    <t>01409_令和3年度</t>
  </si>
  <si>
    <t>01391_令和3年度</t>
  </si>
  <si>
    <t>01463_令和4年度</t>
  </si>
  <si>
    <t>01463</t>
  </si>
  <si>
    <t>占冠村</t>
  </si>
  <si>
    <t>01485_令和4年度</t>
  </si>
  <si>
    <t>01485</t>
  </si>
  <si>
    <t>初山別村</t>
  </si>
  <si>
    <t>01471_令和4年度</t>
  </si>
  <si>
    <t>01471</t>
  </si>
  <si>
    <t>中川町</t>
  </si>
  <si>
    <t>01472_令和4年度</t>
  </si>
  <si>
    <t>01472</t>
  </si>
  <si>
    <t>幌加内町</t>
  </si>
  <si>
    <t>01463_令和3年度</t>
  </si>
  <si>
    <t>01485_令和3年度</t>
  </si>
  <si>
    <t>01471_令和3年度</t>
  </si>
  <si>
    <t>01472_令和3年度</t>
  </si>
  <si>
    <t>04212</t>
  </si>
  <si>
    <t>登米市</t>
  </si>
  <si>
    <t>04212_令和3年度</t>
  </si>
  <si>
    <t>04212_令和4年度</t>
  </si>
  <si>
    <t>01562_令和4年度</t>
  </si>
  <si>
    <t>01562</t>
  </si>
  <si>
    <t>西興部村</t>
  </si>
  <si>
    <t>01562_令和3年度</t>
  </si>
  <si>
    <t>04361</t>
  </si>
  <si>
    <t>亘理町</t>
  </si>
  <si>
    <t>04361_令和3年度</t>
  </si>
  <si>
    <t>04361_令和4年度</t>
  </si>
  <si>
    <t>04206</t>
  </si>
  <si>
    <t>白石市</t>
  </si>
  <si>
    <t>04206_令和3年度</t>
  </si>
  <si>
    <t>04206_令和4年度</t>
  </si>
  <si>
    <t>04341</t>
  </si>
  <si>
    <t>丸森町</t>
  </si>
  <si>
    <t>04341_令和3年度</t>
  </si>
  <si>
    <t>04341_令和4年度</t>
  </si>
  <si>
    <t>04606</t>
  </si>
  <si>
    <t>南三陸町</t>
  </si>
  <si>
    <t>04606_令和3年度</t>
  </si>
  <si>
    <t>04606_令和4年度</t>
  </si>
  <si>
    <t>04362</t>
  </si>
  <si>
    <t>山元町</t>
  </si>
  <si>
    <t>04362_令和3年度</t>
  </si>
  <si>
    <t>04362_令和4年度</t>
  </si>
  <si>
    <t>04301</t>
  </si>
  <si>
    <t>蔵王町</t>
  </si>
  <si>
    <t>04301_令和3年度</t>
  </si>
  <si>
    <t>04301_令和4年度</t>
  </si>
  <si>
    <t>04202</t>
  </si>
  <si>
    <t>石巻市</t>
  </si>
  <si>
    <t>04202_令和3年度</t>
  </si>
  <si>
    <t>04202_令和4年度</t>
  </si>
  <si>
    <t>04215</t>
  </si>
  <si>
    <t>大崎市</t>
  </si>
  <si>
    <t>04215_令和3年度</t>
  </si>
  <si>
    <t>04215_令和4年度</t>
  </si>
  <si>
    <t>美里町</t>
  </si>
  <si>
    <t>04404</t>
  </si>
  <si>
    <t>七ヶ浜町</t>
  </si>
  <si>
    <t>04404_令和3年度</t>
  </si>
  <si>
    <t>04404_令和4年度</t>
  </si>
  <si>
    <t>04422</t>
  </si>
  <si>
    <t>大郷町</t>
  </si>
  <si>
    <t>04422_令和3年度</t>
  </si>
  <si>
    <t>04422_令和4年度</t>
  </si>
  <si>
    <t>04321</t>
  </si>
  <si>
    <t>大河原町</t>
  </si>
  <si>
    <t>04321_令和3年度</t>
  </si>
  <si>
    <t>04321_令和4年度</t>
  </si>
  <si>
    <t>04505</t>
  </si>
  <si>
    <t>04505_令和3年度</t>
  </si>
  <si>
    <t>04505_令和4年度</t>
  </si>
  <si>
    <t>04214</t>
  </si>
  <si>
    <t>東松島市</t>
  </si>
  <si>
    <t>04214_令和3年度</t>
  </si>
  <si>
    <t>04214_令和4年度</t>
  </si>
  <si>
    <t>04323</t>
  </si>
  <si>
    <t>柴田町</t>
  </si>
  <si>
    <t>04323_令和3年度</t>
  </si>
  <si>
    <t>04323_令和4年度</t>
  </si>
  <si>
    <t>04406</t>
  </si>
  <si>
    <t>利府町</t>
  </si>
  <si>
    <t>04406_令和3年度</t>
  </si>
  <si>
    <t>04406_令和4年度</t>
  </si>
  <si>
    <t>川崎町</t>
  </si>
  <si>
    <t>04211</t>
  </si>
  <si>
    <t>岩沼市</t>
  </si>
  <si>
    <t>04211_令和3年度</t>
  </si>
  <si>
    <t>04211_令和4年度</t>
  </si>
  <si>
    <t>04444</t>
  </si>
  <si>
    <t>色麻町</t>
  </si>
  <si>
    <t>04444_令和3年度</t>
  </si>
  <si>
    <t>04444_令和4年度</t>
  </si>
  <si>
    <t>川上村</t>
  </si>
  <si>
    <t>04421</t>
  </si>
  <si>
    <t>大和町</t>
  </si>
  <si>
    <t>04421_令和3年度</t>
  </si>
  <si>
    <t>04421_令和4年度</t>
  </si>
  <si>
    <t>04208</t>
  </si>
  <si>
    <t>角田市</t>
  </si>
  <si>
    <t>04208_令和3年度</t>
  </si>
  <si>
    <t>04208_令和4年度</t>
  </si>
  <si>
    <t>04401</t>
  </si>
  <si>
    <t>松島町</t>
  </si>
  <si>
    <t>04401_令和3年度</t>
  </si>
  <si>
    <t>04401_令和4年度</t>
  </si>
  <si>
    <t>昭和村</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</si>
  <si>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</si>
  <si>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</si>
  <si>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</si>
  <si>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</si>
  <si>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</si>
  <si>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</si>
  <si>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</si>
  <si>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</si>
  <si>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</si>
  <si>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</si>
  <si>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</si>
  <si>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</si>
  <si>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</si>
  <si>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</si>
  <si>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</si>
  <si>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</si>
  <si>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</si>
  <si>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</si>
  <si>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</si>
  <si>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</si>
  <si>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</si>
  <si>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</si>
  <si>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</si>
  <si>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</si>
  <si>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</si>
  <si>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</si>
  <si>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</si>
  <si>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</si>
  <si>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</si>
  <si>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</si>
  <si>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</si>
  <si>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</si>
  <si>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</si>
  <si>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</si>
  <si>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</si>
  <si>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</si>
  <si>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</si>
  <si>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</si>
  <si>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</si>
  <si>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</si>
  <si>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</si>
  <si>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</si>
  <si>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</si>
  <si>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</si>
  <si>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</si>
  <si>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</si>
  <si>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</si>
  <si>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</si>
  <si>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</si>
  <si>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</si>
  <si>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</si>
  <si>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</si>
  <si>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</si>
  <si>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</si>
  <si>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</si>
  <si>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</si>
  <si>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</si>
  <si>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</si>
  <si>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</si>
  <si>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</si>
  <si>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</si>
  <si>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</si>
  <si>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</si>
  <si>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</si>
  <si>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</si>
  <si>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</si>
  <si>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</si>
  <si>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</si>
  <si>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</si>
  <si>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</si>
  <si>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</si>
  <si>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</si>
  <si>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</si>
  <si>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</si>
  <si>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</si>
  <si>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</si>
  <si>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</si>
  <si>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</si>
  <si>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</si>
  <si>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</si>
  <si>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</si>
  <si>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</si>
  <si>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</si>
  <si>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</si>
  <si>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</si>
  <si>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</si>
  <si>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</si>
  <si>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</si>
  <si>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</si>
  <si>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</si>
  <si>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</si>
  <si>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</si>
  <si>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</si>
  <si>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</si>
  <si>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</si>
  <si>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</si>
  <si>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</si>
  <si>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</si>
  <si>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</si>
  <si>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</si>
  <si>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</si>
  <si>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</si>
  <si>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</si>
  <si>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</si>
  <si>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</si>
  <si>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</si>
  <si>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</si>
  <si>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</si>
  <si>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</si>
  <si>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</si>
  <si>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</si>
  <si>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</si>
  <si>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</si>
  <si>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</si>
  <si>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</si>
  <si>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</si>
  <si>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</si>
  <si>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</si>
  <si>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</si>
  <si>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</si>
  <si>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</si>
  <si>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</si>
  <si>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</si>
  <si>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</si>
  <si>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</si>
  <si>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</si>
  <si>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</si>
  <si>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</si>
  <si>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</si>
  <si>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</si>
  <si>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</si>
  <si>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</si>
  <si>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</si>
  <si>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</si>
  <si>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</si>
  <si>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</si>
  <si>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</si>
  <si>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</si>
  <si>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</si>
  <si>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</si>
  <si>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</si>
  <si>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</si>
  <si>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</si>
  <si>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</si>
  <si>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</si>
  <si>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</si>
  <si>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</si>
  <si>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</si>
  <si>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</si>
  <si>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</si>
  <si>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</si>
  <si>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</si>
  <si>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02343_平成2年度</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</si>
  <si>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</si>
  <si>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</si>
  <si>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</si>
  <si>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</si>
  <si>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</si>
  <si>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</si>
  <si>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</si>
  <si>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</si>
  <si>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</si>
  <si>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</si>
  <si>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</si>
  <si>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</si>
  <si>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</si>
  <si>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</si>
  <si>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</si>
  <si>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</si>
  <si>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</si>
  <si>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</si>
  <si>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</si>
  <si>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</si>
  <si>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</si>
  <si>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</si>
  <si>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</si>
  <si>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</si>
  <si>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</si>
  <si>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</si>
  <si>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</si>
  <si>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</si>
  <si>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</si>
  <si>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</si>
  <si>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</si>
  <si>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</si>
  <si>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</si>
  <si>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</si>
  <si>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</si>
  <si>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</si>
  <si>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</si>
  <si>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</si>
  <si>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</si>
  <si>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</si>
  <si>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</si>
  <si>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</si>
  <si>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</si>
  <si>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</si>
  <si>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</si>
  <si>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</si>
  <si>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</si>
  <si>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</si>
  <si>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</si>
  <si>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</si>
  <si>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</si>
  <si>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</si>
  <si>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</si>
  <si>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</si>
  <si>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</si>
  <si>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</si>
  <si>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</si>
  <si>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</si>
  <si>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</si>
  <si>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</si>
  <si>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</si>
  <si>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</si>
  <si>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</si>
  <si>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</si>
  <si>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</si>
  <si>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</si>
  <si>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</si>
  <si>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</si>
  <si>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</si>
  <si>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</si>
  <si>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</si>
  <si>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</si>
  <si>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</si>
  <si>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</si>
  <si>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</si>
  <si>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</si>
  <si>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</si>
  <si>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</si>
  <si>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</si>
  <si>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</si>
  <si>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</si>
  <si>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</si>
  <si>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</si>
  <si>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</si>
  <si>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</si>
  <si>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</si>
  <si>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</si>
  <si>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</si>
  <si>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</si>
  <si>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</si>
  <si>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</si>
  <si>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</si>
  <si>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</si>
  <si>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</si>
  <si>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</si>
  <si>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</si>
  <si>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</si>
  <si>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</si>
  <si>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</si>
  <si>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</si>
  <si>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</si>
  <si>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</si>
  <si>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</si>
  <si>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</si>
  <si>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</si>
  <si>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</si>
  <si>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</si>
  <si>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</si>
  <si>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</si>
  <si>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</si>
  <si>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</si>
  <si>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</si>
  <si>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</si>
  <si>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</si>
  <si>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</si>
  <si>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</si>
  <si>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</si>
  <si>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</si>
  <si>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</si>
  <si>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</si>
  <si>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</si>
  <si>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</si>
  <si>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</si>
  <si>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</si>
  <si>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</si>
  <si>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</si>
  <si>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</si>
  <si>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</si>
  <si>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</si>
  <si>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</si>
  <si>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</si>
  <si>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</si>
  <si>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</si>
  <si>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</si>
  <si>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</si>
  <si>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</si>
  <si>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</si>
  <si>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</si>
  <si>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</si>
  <si>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</si>
  <si>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</si>
  <si>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</si>
  <si>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</si>
  <si>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</si>
  <si>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</si>
  <si>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</si>
  <si>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</si>
  <si>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</si>
  <si>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</si>
  <si>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</si>
  <si>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</si>
  <si>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</si>
  <si>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</si>
  <si>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</si>
  <si>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</si>
  <si>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</si>
  <si>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</si>
  <si>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</si>
  <si>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</si>
  <si>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</si>
  <si>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</si>
  <si>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</si>
  <si>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</si>
  <si>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</si>
  <si>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</si>
  <si>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</si>
  <si>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</si>
  <si>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</si>
  <si>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</si>
  <si>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</si>
  <si>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</si>
  <si>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</si>
  <si>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</si>
  <si>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</si>
  <si>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</si>
  <si>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</si>
  <si>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</si>
  <si>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</si>
  <si>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</si>
  <si>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</si>
  <si>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</si>
  <si>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</si>
  <si>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</si>
  <si>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</si>
  <si>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</si>
  <si>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</si>
  <si>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</si>
  <si>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</si>
  <si>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</si>
  <si>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</si>
  <si>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</si>
  <si>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</si>
  <si>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</si>
  <si>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</si>
  <si>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</si>
  <si>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</si>
  <si>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</si>
  <si>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</si>
  <si>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</si>
  <si>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</si>
  <si>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</si>
  <si>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</si>
  <si>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</si>
  <si>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</si>
  <si>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</si>
  <si>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</si>
  <si>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</si>
  <si>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</si>
  <si>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</si>
  <si>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</si>
  <si>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</si>
  <si>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</si>
  <si>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</si>
  <si>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</si>
  <si>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</si>
  <si>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</si>
  <si>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</si>
  <si>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</si>
  <si>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</si>
  <si>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</si>
  <si>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</si>
  <si>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</si>
  <si>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</si>
  <si>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</si>
  <si>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</si>
  <si>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</si>
  <si>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</si>
  <si>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</si>
  <si>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</si>
  <si>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</si>
  <si>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</si>
  <si>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</si>
  <si>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</si>
  <si>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</si>
  <si>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</si>
  <si>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</si>
  <si>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</si>
  <si>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</si>
  <si>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</si>
  <si>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</si>
  <si>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</si>
  <si>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</si>
  <si>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</si>
  <si>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</si>
  <si>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</si>
  <si>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</si>
  <si>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</si>
  <si>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</si>
  <si>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</si>
  <si>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</si>
  <si>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</si>
  <si>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</si>
  <si>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</si>
  <si>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</si>
  <si>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</si>
  <si>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</si>
  <si>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</si>
  <si>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</si>
  <si>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</si>
  <si>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</si>
  <si>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</si>
  <si>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</si>
  <si>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</si>
  <si>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</si>
  <si>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</si>
  <si>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</si>
  <si>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</si>
  <si>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</si>
  <si>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</si>
  <si>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</si>
  <si>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</si>
  <si>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</si>
  <si>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</si>
  <si>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</si>
  <si>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</si>
  <si>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</si>
  <si>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</si>
  <si>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</si>
  <si>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</si>
  <si>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</si>
  <si>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</si>
  <si>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</si>
  <si>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</si>
  <si>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</si>
  <si>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</si>
  <si>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</si>
  <si>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</si>
  <si>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</si>
  <si>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</si>
  <si>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</si>
  <si>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</si>
  <si>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</si>
  <si>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</si>
  <si>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</si>
  <si>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</si>
  <si>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</si>
  <si>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</si>
  <si>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</si>
  <si>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</si>
  <si>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</si>
  <si>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</si>
  <si>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</si>
  <si>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</si>
  <si>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</si>
  <si>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</si>
  <si>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</si>
  <si>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</si>
  <si>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</si>
  <si>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</si>
  <si>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</si>
  <si>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</si>
  <si>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</si>
  <si>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</si>
  <si>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</si>
  <si>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</si>
  <si>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</si>
  <si>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</si>
  <si>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</si>
  <si>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</si>
  <si>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</si>
  <si>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</si>
  <si>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</si>
  <si>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</si>
  <si>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</si>
  <si>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</si>
  <si>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</si>
  <si>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</si>
  <si>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</si>
  <si>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</si>
  <si>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</si>
  <si>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</si>
  <si>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</si>
  <si>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</si>
  <si>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</si>
  <si>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</si>
  <si>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</si>
  <si>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</si>
  <si>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</si>
  <si>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</si>
  <si>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</si>
  <si>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</si>
  <si>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</si>
  <si>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</si>
  <si>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</si>
  <si>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</si>
  <si>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</si>
  <si>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</si>
  <si>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</si>
  <si>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</si>
  <si>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</si>
  <si>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</si>
  <si>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</si>
  <si>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</si>
  <si>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</si>
  <si>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</si>
  <si>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</si>
  <si>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</si>
  <si>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</si>
  <si>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</si>
  <si>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</si>
  <si>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</si>
  <si>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</si>
  <si>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</si>
  <si>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</si>
  <si>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</si>
  <si>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</si>
  <si>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</si>
  <si>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</si>
  <si>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</si>
  <si>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</si>
  <si>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</si>
  <si>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</si>
  <si>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</si>
  <si>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</si>
  <si>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</si>
  <si>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</si>
  <si>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</si>
  <si>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</si>
  <si>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</si>
  <si>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</si>
  <si>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</si>
  <si>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</si>
  <si>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</si>
  <si>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</si>
  <si>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</si>
  <si>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</si>
  <si>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</si>
  <si>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</si>
  <si>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</si>
  <si>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</si>
  <si>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</si>
  <si>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</si>
  <si>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</si>
  <si>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</si>
  <si>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</si>
  <si>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</si>
  <si>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</si>
  <si>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</si>
  <si>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</si>
  <si>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</si>
  <si>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</si>
  <si>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</si>
  <si>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</si>
  <si>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</si>
  <si>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</si>
  <si>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</si>
  <si>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</si>
  <si>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</si>
  <si>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</si>
  <si>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</si>
  <si>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</si>
  <si>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</si>
  <si>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</si>
  <si>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</si>
  <si>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</si>
  <si>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</si>
  <si>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</si>
  <si>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</si>
  <si>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</si>
  <si>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</si>
  <si>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</si>
  <si>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</si>
  <si>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04322</t>
  </si>
  <si>
    <t>村田町</t>
  </si>
  <si>
    <t>04322_令和3年度</t>
  </si>
  <si>
    <t>04322_令和4年度</t>
  </si>
  <si>
    <t>04324</t>
  </si>
  <si>
    <t>04324_令和3年度</t>
  </si>
  <si>
    <t>04324_令和4年度</t>
  </si>
  <si>
    <t>04581</t>
  </si>
  <si>
    <t>女川町</t>
  </si>
  <si>
    <t>04581_令和3年度</t>
  </si>
  <si>
    <t>04581_令和4年度</t>
  </si>
  <si>
    <t>04424</t>
  </si>
  <si>
    <t>大衡村</t>
  </si>
  <si>
    <t>04424_令和3年度</t>
  </si>
  <si>
    <t>04424_令和4年度</t>
  </si>
  <si>
    <t>04501</t>
  </si>
  <si>
    <t>涌谷町</t>
  </si>
  <si>
    <t>04501_令和3年度</t>
  </si>
  <si>
    <t>04501_令和4年度</t>
  </si>
  <si>
    <t>04445</t>
  </si>
  <si>
    <t>加美町</t>
  </si>
  <si>
    <t>04445_令和3年度</t>
  </si>
  <si>
    <t>04445_令和4年度</t>
  </si>
  <si>
    <t>04203</t>
  </si>
  <si>
    <t>塩竈市</t>
  </si>
  <si>
    <t>04203_令和3年度</t>
  </si>
  <si>
    <t>04203_令和4年度</t>
  </si>
  <si>
    <t>04216</t>
  </si>
  <si>
    <t>富谷市</t>
  </si>
  <si>
    <t>04216_令和3年度</t>
  </si>
  <si>
    <t>04216_令和4年度</t>
  </si>
  <si>
    <t>04209</t>
  </si>
  <si>
    <t>多賀城市</t>
  </si>
  <si>
    <t>04209_令和3年度</t>
  </si>
  <si>
    <t>04209_令和4年度</t>
  </si>
  <si>
    <t>04205</t>
  </si>
  <si>
    <t>気仙沼市</t>
  </si>
  <si>
    <t>04205_令和3年度</t>
  </si>
  <si>
    <t>04205_令和4年度</t>
  </si>
  <si>
    <t>04_平成2年度</t>
  </si>
  <si>
    <t>04</t>
  </si>
  <si>
    <t>宮城県</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</si>
  <si>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</si>
  <si>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</si>
  <si>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</si>
  <si>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</si>
  <si>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</si>
  <si>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</si>
  <si>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</si>
  <si>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</si>
  <si>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</si>
  <si>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</si>
  <si>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</si>
  <si>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</si>
  <si>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</si>
  <si>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</si>
  <si>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</si>
  <si>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</si>
  <si>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</si>
  <si>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</si>
  <si>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04213_令和4年度</t>
  </si>
  <si>
    <t>04213</t>
  </si>
  <si>
    <t>栗原市</t>
  </si>
  <si>
    <t>04207_令和4年度</t>
  </si>
  <si>
    <t>04207</t>
  </si>
  <si>
    <t>名取市</t>
  </si>
  <si>
    <t>04213_令和3年度</t>
  </si>
  <si>
    <t>04207_令和3年度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</si>
</sst>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0.52445752157043179</c:v>
                </c:pt>
                <c:pt idx="1">
                  <c:v>0.36682463875061183</c:v>
                </c:pt>
                <c:pt idx="2">
                  <c:v>0.36091609524721002</c:v>
                </c:pt>
                <c:pt idx="3">
                  <c:v>0.35358612814210183</c:v>
                </c:pt>
                <c:pt idx="4">
                  <c:v>0.38007933042539815</c:v>
                </c:pt>
                <c:pt idx="5">
                  <c:v>0.46628258296015623</c:v>
                </c:pt>
                <c:pt idx="6">
                  <c:v>0.53753888447012488</c:v>
                </c:pt>
                <c:pt idx="7">
                  <c:v>0.62131409304882113</c:v>
                </c:pt>
                <c:pt idx="8">
                  <c:v>0.5642230407992348</c:v>
                </c:pt>
                <c:pt idx="9">
                  <c:v>0.52185414528513763</c:v>
                </c:pt>
                <c:pt idx="10">
                  <c:v>0.37715355970227421</c:v>
                </c:pt>
                <c:pt idx="11">
                  <c:v>0.40006081627940748</c:v>
                </c:pt>
                <c:pt idx="12">
                  <c:v>0.58337298511036006</c:v>
                </c:pt>
                <c:pt idx="13">
                  <c:v>0.41951583209436871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3.9481459764142088</c:v>
                </c:pt>
                <c:pt idx="1">
                  <c:v>3.8918367574026198</c:v>
                </c:pt>
                <c:pt idx="2">
                  <c:v>3.8867268513914355</c:v>
                </c:pt>
                <c:pt idx="3">
                  <c:v>3.7123389180608504</c:v>
                </c:pt>
                <c:pt idx="4">
                  <c:v>3.6833865796867555</c:v>
                </c:pt>
                <c:pt idx="5">
                  <c:v>3.5403610953423308</c:v>
                </c:pt>
                <c:pt idx="6">
                  <c:v>3.4667064127069258</c:v>
                </c:pt>
                <c:pt idx="7">
                  <c:v>3.3344461760991972</c:v>
                </c:pt>
                <c:pt idx="8">
                  <c:v>3.441874829503369</c:v>
                </c:pt>
                <c:pt idx="9">
                  <c:v>3.3221251519196242</c:v>
                </c:pt>
                <c:pt idx="10">
                  <c:v>3.2680667684568654</c:v>
                </c:pt>
                <c:pt idx="11">
                  <c:v>3.1752582820932256</c:v>
                </c:pt>
                <c:pt idx="12">
                  <c:v>2.9562432411609709</c:v>
                </c:pt>
                <c:pt idx="13">
                  <c:v>2.94265127213496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2.3851536689726465</c:v>
                </c:pt>
                <c:pt idx="1">
                  <c:v>2.7414945809969176</c:v>
                </c:pt>
                <c:pt idx="2">
                  <c:v>2.5412252620122735</c:v>
                </c:pt>
                <c:pt idx="3">
                  <c:v>2.9688012305835874</c:v>
                </c:pt>
                <c:pt idx="4">
                  <c:v>3.1634043625977029</c:v>
                </c:pt>
                <c:pt idx="5">
                  <c:v>3.02219313529256</c:v>
                </c:pt>
                <c:pt idx="6">
                  <c:v>2.5723049849075461</c:v>
                </c:pt>
                <c:pt idx="7">
                  <c:v>2.2044510921101783</c:v>
                </c:pt>
                <c:pt idx="8">
                  <c:v>2.1632341235615575</c:v>
                </c:pt>
                <c:pt idx="9">
                  <c:v>2.3074940154676389</c:v>
                </c:pt>
                <c:pt idx="10">
                  <c:v>2.1533892641534775</c:v>
                </c:pt>
                <c:pt idx="11">
                  <c:v>1.8948172025136676</c:v>
                </c:pt>
                <c:pt idx="12">
                  <c:v>1.9106652015847927</c:v>
                </c:pt>
                <c:pt idx="13">
                  <c:v>1.6985069832497572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2.3988294377936441</c:v>
                </c:pt>
                <c:pt idx="1">
                  <c:v>2.1202228061391017</c:v>
                </c:pt>
                <c:pt idx="2">
                  <c:v>2.0624588992980115</c:v>
                </c:pt>
                <c:pt idx="3">
                  <c:v>2.1760995993165171</c:v>
                </c:pt>
                <c:pt idx="4">
                  <c:v>2.4395820418871241</c:v>
                </c:pt>
                <c:pt idx="5">
                  <c:v>2.3922289335702271</c:v>
                </c:pt>
                <c:pt idx="6">
                  <c:v>2.2533058180439816</c:v>
                </c:pt>
                <c:pt idx="7">
                  <c:v>2.1568885807133333</c:v>
                </c:pt>
                <c:pt idx="8">
                  <c:v>1.7756410252534671</c:v>
                </c:pt>
                <c:pt idx="9">
                  <c:v>1.7242160020632409</c:v>
                </c:pt>
                <c:pt idx="10">
                  <c:v>1.8385309829926739</c:v>
                </c:pt>
                <c:pt idx="11">
                  <c:v>1.7579028538698118</c:v>
                </c:pt>
                <c:pt idx="12">
                  <c:v>1.6135234671389498</c:v>
                </c:pt>
                <c:pt idx="13">
                  <c:v>1.8201420688223604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9.3642078255683412</c:v>
                </c:pt>
                <c:pt idx="1">
                  <c:v>8.111369416857741</c:v>
                </c:pt>
                <c:pt idx="2">
                  <c:v>5.0766995287455368</c:v>
                </c:pt>
                <c:pt idx="3">
                  <c:v>4.3252058189574729</c:v>
                </c:pt>
                <c:pt idx="4">
                  <c:v>4.3080954689588493</c:v>
                </c:pt>
                <c:pt idx="5">
                  <c:v>3.0638626477041258</c:v>
                </c:pt>
                <c:pt idx="6">
                  <c:v>2.7875481035811633</c:v>
                </c:pt>
                <c:pt idx="7">
                  <c:v>5.4726291130910658</c:v>
                </c:pt>
                <c:pt idx="8">
                  <c:v>5.4896390389720775</c:v>
                </c:pt>
                <c:pt idx="9">
                  <c:v>5.4842154693399614</c:v>
                </c:pt>
                <c:pt idx="10">
                  <c:v>5.2904381429642946</c:v>
                </c:pt>
                <c:pt idx="11">
                  <c:v>5.347652955359484</c:v>
                </c:pt>
                <c:pt idx="12">
                  <c:v>1.9197372883618751</c:v>
                </c:pt>
                <c:pt idx="13">
                  <c:v>3.3613920871633294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3.0262176319778047</c:v>
                </c:pt>
                <c:pt idx="2">
                  <c:v>0.12493045898155375</c:v>
                </c:pt>
                <c:pt idx="3">
                  <c:v>4.6291163497554386</c:v>
                </c:pt>
                <c:pt idx="4">
                  <c:v>1.633563481346306</c:v>
                </c:pt>
                <c:pt idx="5">
                  <c:v>2.8545335845317004</c:v>
                </c:pt>
                <c:pt idx="7">
                  <c:v>4.2393818093039028</c:v>
                </c:pt>
                <c:pt idx="8">
                  <c:v>0.11264510313249719</c:v>
                </c:pt>
                <c:pt idx="9">
                  <c:v>0</c:v>
                </c:pt>
                <c:pt idx="10">
                  <c:v>0.45314605284624798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7.7802644407147969</c:v>
                </c:pt>
                <c:pt idx="4" formatCode="#,##0">
                  <c:v>1.633563481346306</c:v>
                </c:pt>
                <c:pt idx="5" formatCode="#,##0">
                  <c:v>2.8545335845317004</c:v>
                </c:pt>
                <c:pt idx="6" formatCode="#,##0">
                  <c:v>4.3520269124363997</c:v>
                </c:pt>
                <c:pt idx="10" formatCode="#,##0">
                  <c:v>0.45314605284624798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7.7447324036269041E-2</c:v>
                </c:pt>
                <c:pt idx="3">
                  <c:v>2.9864153236678566</c:v>
                </c:pt>
                <c:pt idx="4">
                  <c:v>2.3922289335702271</c:v>
                </c:pt>
                <c:pt idx="5">
                  <c:v>3.02219313529256</c:v>
                </c:pt>
                <c:pt idx="7">
                  <c:v>3.4156628757454293</c:v>
                </c:pt>
                <c:pt idx="8">
                  <c:v>0.12469821959690142</c:v>
                </c:pt>
                <c:pt idx="9">
                  <c:v>0</c:v>
                </c:pt>
                <c:pt idx="10">
                  <c:v>0.46628258296015623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3.0638626477041258</c:v>
                </c:pt>
                <c:pt idx="4" formatCode="#,##0">
                  <c:v>2.3922289335702271</c:v>
                </c:pt>
                <c:pt idx="5" formatCode="#,##0">
                  <c:v>3.02219313529256</c:v>
                </c:pt>
                <c:pt idx="6" formatCode="#,##0">
                  <c:v>3.5403610953423308</c:v>
                </c:pt>
                <c:pt idx="10" formatCode="#,##0">
                  <c:v>0.46628258296015623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1.4373403099715696</c:v>
                </c:pt>
                <c:pt idx="2">
                  <c:v>0.13963280532612088</c:v>
                </c:pt>
                <c:pt idx="3">
                  <c:v>1.7844189718656387</c:v>
                </c:pt>
                <c:pt idx="4">
                  <c:v>1.8201420688223604</c:v>
                </c:pt>
                <c:pt idx="5">
                  <c:v>1.6985069832497572</c:v>
                </c:pt>
                <c:pt idx="7">
                  <c:v>2.865974323795426</c:v>
                </c:pt>
                <c:pt idx="8">
                  <c:v>7.6676948339534104E-2</c:v>
                </c:pt>
                <c:pt idx="9">
                  <c:v>0</c:v>
                </c:pt>
                <c:pt idx="10">
                  <c:v>0.41951583209436871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3.3613920871633294</c:v>
                </c:pt>
                <c:pt idx="4">
                  <c:v>1.8201420688223604</c:v>
                </c:pt>
                <c:pt idx="5">
                  <c:v>1.6985069832497572</c:v>
                </c:pt>
                <c:pt idx="6">
                  <c:v>2.94265127213496</c:v>
                </c:pt>
                <c:pt idx="10">
                  <c:v>0.41951583209436871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宮城県</c:v>
                </c:pt>
                <c:pt idx="2">
                  <c:v>七ヶ宿町</c:v>
                </c:pt>
              </c:strCache>
            </c:strRef>
          </c:cat>
          <c:val>
            <c:numRef>
              <c:f>①CO2排出量の現状把握!$AX$43:$AX$45</c:f>
              <c:numCache>
                <c:formatCode>0%</c:formatCode>
                <c:ptCount val="3"/>
                <c:pt idx="0">
                  <c:v>0.44203583680298503</c:v>
                </c:pt>
                <c:pt idx="1">
                  <c:v>0.35146661178127897</c:v>
                </c:pt>
                <c:pt idx="2">
                  <c:v>0.32819017220315999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宮城県</c:v>
                </c:pt>
                <c:pt idx="2">
                  <c:v>七ヶ宿町</c:v>
                </c:pt>
              </c:strCache>
            </c:strRef>
          </c:cat>
          <c:val>
            <c:numRef>
              <c:f>①CO2排出量の現状把握!$AY$43:$AY$45</c:f>
              <c:numCache>
                <c:formatCode>0%</c:formatCode>
                <c:ptCount val="3"/>
                <c:pt idx="0">
                  <c:v>0.19220740382343474</c:v>
                </c:pt>
                <c:pt idx="1">
                  <c:v>0.22343019901216274</c:v>
                </c:pt>
                <c:pt idx="2">
                  <c:v>0.17770992598043833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宮城県</c:v>
                </c:pt>
                <c:pt idx="2">
                  <c:v>七ヶ宿町</c:v>
                </c:pt>
              </c:strCache>
            </c:strRef>
          </c:cat>
          <c:val>
            <c:numRef>
              <c:f>①CO2排出量の現状把握!$AZ$43:$AZ$45</c:f>
              <c:numCache>
                <c:formatCode>0%</c:formatCode>
                <c:ptCount val="3"/>
                <c:pt idx="0">
                  <c:v>0.1618007278049024</c:v>
                </c:pt>
                <c:pt idx="1">
                  <c:v>0.17665597519805643</c:v>
                </c:pt>
                <c:pt idx="2">
                  <c:v>0.16583406067080506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宮城県</c:v>
                </c:pt>
                <c:pt idx="2">
                  <c:v>七ヶ宿町</c:v>
                </c:pt>
              </c:strCache>
            </c:strRef>
          </c:cat>
          <c:val>
            <c:numRef>
              <c:f>①CO2排出量の現状把握!$BA$43:$BA$45</c:f>
              <c:numCache>
                <c:formatCode>0%</c:formatCode>
                <c:ptCount val="3"/>
                <c:pt idx="0">
                  <c:v>0.18830241870300451</c:v>
                </c:pt>
                <c:pt idx="1">
                  <c:v>0.23067371926649438</c:v>
                </c:pt>
                <c:pt idx="2">
                  <c:v>0.28730633103584585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宮城県</c:v>
                </c:pt>
                <c:pt idx="2">
                  <c:v>七ヶ宿町</c:v>
                </c:pt>
              </c:strCache>
            </c:strRef>
          </c:cat>
          <c:val>
            <c:numRef>
              <c:f>①CO2排出量の現状把握!$BB$43:$BB$45</c:f>
              <c:numCache>
                <c:formatCode>0%</c:formatCode>
                <c:ptCount val="3"/>
                <c:pt idx="0">
                  <c:v>1.5653612865673284E-2</c:v>
                </c:pt>
                <c:pt idx="1">
                  <c:v>1.7773494742007605E-2</c:v>
                </c:pt>
                <c:pt idx="2">
                  <c:v>4.0959510109750824E-2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501</c:v>
                </c:pt>
                <c:pt idx="1">
                  <c:v>443</c:v>
                </c:pt>
                <c:pt idx="2">
                  <c:v>443</c:v>
                </c:pt>
                <c:pt idx="3">
                  <c:v>443</c:v>
                </c:pt>
                <c:pt idx="4">
                  <c:v>443</c:v>
                </c:pt>
                <c:pt idx="5">
                  <c:v>443</c:v>
                </c:pt>
                <c:pt idx="6">
                  <c:v>427</c:v>
                </c:pt>
                <c:pt idx="7">
                  <c:v>427</c:v>
                </c:pt>
                <c:pt idx="8">
                  <c:v>427</c:v>
                </c:pt>
                <c:pt idx="9">
                  <c:v>427</c:v>
                </c:pt>
                <c:pt idx="10">
                  <c:v>427</c:v>
                </c:pt>
                <c:pt idx="11">
                  <c:v>427</c:v>
                </c:pt>
                <c:pt idx="12">
                  <c:v>460</c:v>
                </c:pt>
                <c:pt idx="13">
                  <c:v>460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0.52445752157043179</c:v>
                </c:pt>
                <c:pt idx="1">
                  <c:v>0.36682463875061183</c:v>
                </c:pt>
                <c:pt idx="2">
                  <c:v>0.36091609524721002</c:v>
                </c:pt>
                <c:pt idx="3">
                  <c:v>0.35358612814210183</c:v>
                </c:pt>
                <c:pt idx="4">
                  <c:v>0.38007933042539815</c:v>
                </c:pt>
                <c:pt idx="5">
                  <c:v>0.46628258296015623</c:v>
                </c:pt>
                <c:pt idx="6">
                  <c:v>0.53753888447012488</c:v>
                </c:pt>
                <c:pt idx="7">
                  <c:v>0.62131409304882113</c:v>
                </c:pt>
                <c:pt idx="8">
                  <c:v>0.5642230407992348</c:v>
                </c:pt>
                <c:pt idx="9">
                  <c:v>0.52185414528513763</c:v>
                </c:pt>
                <c:pt idx="10">
                  <c:v>0.37715355970227421</c:v>
                </c:pt>
                <c:pt idx="11">
                  <c:v>0.40006081627940748</c:v>
                </c:pt>
                <c:pt idx="12">
                  <c:v>0.58337298511036006</c:v>
                </c:pt>
                <c:pt idx="13">
                  <c:v>0.41951583209436871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1807</c:v>
                </c:pt>
                <c:pt idx="1">
                  <c:v>1744</c:v>
                </c:pt>
                <c:pt idx="2">
                  <c:v>1710</c:v>
                </c:pt>
                <c:pt idx="3">
                  <c:v>1655</c:v>
                </c:pt>
                <c:pt idx="4">
                  <c:v>1654</c:v>
                </c:pt>
                <c:pt idx="5">
                  <c:v>1612</c:v>
                </c:pt>
                <c:pt idx="6">
                  <c:v>1561</c:v>
                </c:pt>
                <c:pt idx="7">
                  <c:v>1523</c:v>
                </c:pt>
                <c:pt idx="8">
                  <c:v>1502</c:v>
                </c:pt>
                <c:pt idx="9">
                  <c:v>1427</c:v>
                </c:pt>
                <c:pt idx="10">
                  <c:v>1391</c:v>
                </c:pt>
                <c:pt idx="11">
                  <c:v>1376</c:v>
                </c:pt>
                <c:pt idx="12">
                  <c:v>1321</c:v>
                </c:pt>
                <c:pt idx="13">
                  <c:v>1285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816</c:v>
                </c:pt>
                <c:pt idx="1">
                  <c:v>836</c:v>
                </c:pt>
                <c:pt idx="2">
                  <c:v>829</c:v>
                </c:pt>
                <c:pt idx="3">
                  <c:v>821</c:v>
                </c:pt>
                <c:pt idx="4">
                  <c:v>835</c:v>
                </c:pt>
                <c:pt idx="5">
                  <c:v>840</c:v>
                </c:pt>
                <c:pt idx="6">
                  <c:v>836</c:v>
                </c:pt>
                <c:pt idx="7">
                  <c:v>819</c:v>
                </c:pt>
                <c:pt idx="8">
                  <c:v>816</c:v>
                </c:pt>
                <c:pt idx="9">
                  <c:v>808</c:v>
                </c:pt>
                <c:pt idx="10">
                  <c:v>793</c:v>
                </c:pt>
                <c:pt idx="11">
                  <c:v>783</c:v>
                </c:pt>
                <c:pt idx="12">
                  <c:v>793</c:v>
                </c:pt>
                <c:pt idx="13">
                  <c:v>771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440</c:v>
                </c:pt>
                <c:pt idx="1">
                  <c:v>430</c:v>
                </c:pt>
                <c:pt idx="2">
                  <c:v>422</c:v>
                </c:pt>
                <c:pt idx="3">
                  <c:v>407</c:v>
                </c:pt>
                <c:pt idx="4">
                  <c:v>394</c:v>
                </c:pt>
                <c:pt idx="5">
                  <c:v>376</c:v>
                </c:pt>
                <c:pt idx="6">
                  <c:v>378</c:v>
                </c:pt>
                <c:pt idx="7">
                  <c:v>361</c:v>
                </c:pt>
                <c:pt idx="8">
                  <c:v>401</c:v>
                </c:pt>
                <c:pt idx="9">
                  <c:v>388</c:v>
                </c:pt>
                <c:pt idx="10">
                  <c:v>393</c:v>
                </c:pt>
                <c:pt idx="11">
                  <c:v>382</c:v>
                </c:pt>
                <c:pt idx="12">
                  <c:v>399</c:v>
                </c:pt>
                <c:pt idx="13">
                  <c:v>400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720</c:v>
                </c:pt>
                <c:pt idx="1">
                  <c:v>702</c:v>
                </c:pt>
                <c:pt idx="2">
                  <c:v>701</c:v>
                </c:pt>
                <c:pt idx="3">
                  <c:v>682</c:v>
                </c:pt>
                <c:pt idx="4">
                  <c:v>692</c:v>
                </c:pt>
                <c:pt idx="5">
                  <c:v>673</c:v>
                </c:pt>
                <c:pt idx="6">
                  <c:v>663</c:v>
                </c:pt>
                <c:pt idx="7">
                  <c:v>661</c:v>
                </c:pt>
                <c:pt idx="8">
                  <c:v>652</c:v>
                </c:pt>
                <c:pt idx="9">
                  <c:v>643</c:v>
                </c:pt>
                <c:pt idx="10">
                  <c:v>643</c:v>
                </c:pt>
                <c:pt idx="11">
                  <c:v>648</c:v>
                </c:pt>
                <c:pt idx="12">
                  <c:v>635</c:v>
                </c:pt>
                <c:pt idx="13">
                  <c:v>622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66</c:v>
                </c:pt>
                <c:pt idx="1">
                  <c:v>75</c:v>
                </c:pt>
                <c:pt idx="2">
                  <c:v>75</c:v>
                </c:pt>
                <c:pt idx="3">
                  <c:v>75</c:v>
                </c:pt>
                <c:pt idx="4">
                  <c:v>75</c:v>
                </c:pt>
                <c:pt idx="5">
                  <c:v>75</c:v>
                </c:pt>
                <c:pt idx="6">
                  <c:v>55</c:v>
                </c:pt>
                <c:pt idx="7">
                  <c:v>55</c:v>
                </c:pt>
                <c:pt idx="8">
                  <c:v>55</c:v>
                </c:pt>
                <c:pt idx="9">
                  <c:v>55</c:v>
                </c:pt>
                <c:pt idx="10">
                  <c:v>55</c:v>
                </c:pt>
                <c:pt idx="11">
                  <c:v>55</c:v>
                </c:pt>
                <c:pt idx="12">
                  <c:v>44</c:v>
                </c:pt>
                <c:pt idx="13">
                  <c:v>44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31</c:v>
                </c:pt>
                <c:pt idx="1">
                  <c:v>36</c:v>
                </c:pt>
                <c:pt idx="2">
                  <c:v>36</c:v>
                </c:pt>
                <c:pt idx="3">
                  <c:v>36</c:v>
                </c:pt>
                <c:pt idx="4">
                  <c:v>36</c:v>
                </c:pt>
                <c:pt idx="5">
                  <c:v>36</c:v>
                </c:pt>
                <c:pt idx="6">
                  <c:v>26</c:v>
                </c:pt>
                <c:pt idx="7">
                  <c:v>26</c:v>
                </c:pt>
                <c:pt idx="8">
                  <c:v>26</c:v>
                </c:pt>
                <c:pt idx="9">
                  <c:v>26</c:v>
                </c:pt>
                <c:pt idx="10">
                  <c:v>26</c:v>
                </c:pt>
                <c:pt idx="11">
                  <c:v>26</c:v>
                </c:pt>
                <c:pt idx="12">
                  <c:v>59</c:v>
                </c:pt>
                <c:pt idx="13">
                  <c:v>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20.5138</c:v>
                </c:pt>
                <c:pt idx="1">
                  <c:v>11.8048</c:v>
                </c:pt>
                <c:pt idx="2">
                  <c:v>0</c:v>
                </c:pt>
                <c:pt idx="3">
                  <c:v>0</c:v>
                </c:pt>
                <c:pt idx="4">
                  <c:v>0</c:v>
                </c:pt>
                <c:pt idx="5">
                  <c:v>0</c:v>
                </c:pt>
                <c:pt idx="6">
                  <c:v>0</c:v>
                </c:pt>
                <c:pt idx="7">
                  <c:v>14.4795</c:v>
                </c:pt>
                <c:pt idx="8">
                  <c:v>17.835899999999999</c:v>
                </c:pt>
                <c:pt idx="9">
                  <c:v>17.7042</c:v>
                </c:pt>
                <c:pt idx="10">
                  <c:v>19.3079</c:v>
                </c:pt>
                <c:pt idx="11">
                  <c:v>20.1187</c:v>
                </c:pt>
                <c:pt idx="12">
                  <c:v>0</c:v>
                </c:pt>
                <c:pt idx="13">
                  <c:v>14.7812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2.0624588992980115</c:v>
                </c:pt>
                <c:pt idx="1">
                  <c:v>2.1760995993165171</c:v>
                </c:pt>
                <c:pt idx="2">
                  <c:v>2.4395820418871241</c:v>
                </c:pt>
                <c:pt idx="3">
                  <c:v>2.3922289335702271</c:v>
                </c:pt>
                <c:pt idx="4">
                  <c:v>2.2533058180439816</c:v>
                </c:pt>
                <c:pt idx="5">
                  <c:v>2.1568885807133333</c:v>
                </c:pt>
                <c:pt idx="6">
                  <c:v>1.7756410252534671</c:v>
                </c:pt>
                <c:pt idx="7">
                  <c:v>1.7242160020632409</c:v>
                </c:pt>
                <c:pt idx="8">
                  <c:v>1.8385309829926739</c:v>
                </c:pt>
                <c:pt idx="9">
                  <c:v>1.7579028538698118</c:v>
                </c:pt>
                <c:pt idx="10">
                  <c:v>1.6135234671389498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5.0766995287455368</c:v>
                </c:pt>
                <c:pt idx="1">
                  <c:v>4.3252058189574729</c:v>
                </c:pt>
                <c:pt idx="2">
                  <c:v>4.3080954689588493</c:v>
                </c:pt>
                <c:pt idx="3">
                  <c:v>3.0638626477041258</c:v>
                </c:pt>
                <c:pt idx="4">
                  <c:v>2.7875481035811633</c:v>
                </c:pt>
                <c:pt idx="5">
                  <c:v>5.4726291130910658</c:v>
                </c:pt>
                <c:pt idx="6">
                  <c:v>5.4896390389720775</c:v>
                </c:pt>
                <c:pt idx="7">
                  <c:v>5.4842154693399614</c:v>
                </c:pt>
                <c:pt idx="8">
                  <c:v>5.2904381429642946</c:v>
                </c:pt>
                <c:pt idx="9">
                  <c:v>5.347652955359484</c:v>
                </c:pt>
                <c:pt idx="10">
                  <c:v>1.9197372883618751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七ヶ宿町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七ヶ宿町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七ヶ宿町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七ヶ宿町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23,672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69.5</c:v>
                </c:pt>
                <c:pt idx="1">
                  <c:v>21602.5</c:v>
                </c:pt>
                <c:pt idx="2">
                  <c:v>0</c:v>
                </c:pt>
                <c:pt idx="3">
                  <c:v>2000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39,170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83.408339999999995</c:v>
                </c:pt>
                <c:pt idx="1">
                  <c:v>28574.922899999998</c:v>
                </c:pt>
                <c:pt idx="2">
                  <c:v>0</c:v>
                </c:pt>
                <c:pt idx="3">
                  <c:v>10512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62</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七ヶ宿町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4.9796450280000011</c:v>
                </c:pt>
                <c:pt idx="1">
                  <c:v>54.530497908000001</c:v>
                </c:pt>
                <c:pt idx="2">
                  <c:v>1.7050036680000005</c:v>
                </c:pt>
                <c:pt idx="3">
                  <c:v>5.4304920000000003E-3</c:v>
                </c:pt>
                <c:pt idx="4">
                  <c:v>5.7731209999999998E-2</c:v>
                </c:pt>
                <c:pt idx="5">
                  <c:v>0.86704983000000002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655,785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七ヶ宿町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113170</c:v>
                </c:pt>
                <c:pt idx="1">
                  <c:v>534600</c:v>
                </c:pt>
                <c:pt idx="2">
                  <c:v>7990</c:v>
                </c:pt>
                <c:pt idx="3">
                  <c:v>25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2000</c:v>
                </c:pt>
                <c:pt idx="8">
                  <c:v>2000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11</c:v>
                </c:pt>
                <c:pt idx="1">
                  <c:v>55</c:v>
                </c:pt>
                <c:pt idx="2">
                  <c:v>66</c:v>
                </c:pt>
                <c:pt idx="3">
                  <c:v>66</c:v>
                </c:pt>
                <c:pt idx="4">
                  <c:v>11066</c:v>
                </c:pt>
                <c:pt idx="5">
                  <c:v>11066</c:v>
                </c:pt>
                <c:pt idx="6">
                  <c:v>20095.5</c:v>
                </c:pt>
                <c:pt idx="7">
                  <c:v>20117.5</c:v>
                </c:pt>
                <c:pt idx="8">
                  <c:v>21602.5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4.5</c:v>
                </c:pt>
                <c:pt idx="1">
                  <c:v>16.399999999999999</c:v>
                </c:pt>
                <c:pt idx="2">
                  <c:v>30.4</c:v>
                </c:pt>
                <c:pt idx="3">
                  <c:v>45.3</c:v>
                </c:pt>
                <c:pt idx="4">
                  <c:v>54.5</c:v>
                </c:pt>
                <c:pt idx="5">
                  <c:v>58</c:v>
                </c:pt>
                <c:pt idx="6">
                  <c:v>65.3</c:v>
                </c:pt>
                <c:pt idx="7">
                  <c:v>65.3</c:v>
                </c:pt>
                <c:pt idx="8">
                  <c:v>69.5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3.1931470597821305E-3</c:v>
                </c:pt>
                <c:pt idx="1">
                  <c:v>1.2653894237075695E-2</c:v>
                </c:pt>
                <c:pt idx="2">
                  <c:v>1.7665524619300804E-2</c:v>
                </c:pt>
                <c:pt idx="3">
                  <c:v>1.9121813757729859E-2</c:v>
                </c:pt>
                <c:pt idx="4">
                  <c:v>2.0394651978979637</c:v>
                </c:pt>
                <c:pt idx="5">
                  <c:v>2.1137686070520738</c:v>
                </c:pt>
                <c:pt idx="6">
                  <c:v>4.9061660486570098</c:v>
                </c:pt>
                <c:pt idx="7">
                  <c:v>5.8518618367053454</c:v>
                </c:pt>
                <c:pt idx="8">
                  <c:v>6.1616465947058412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c:v>
                </c:pt>
                <c:pt idx="1">
                  <c:v>3</c:v>
                </c:pt>
                <c:pt idx="2">
                  <c:v>5</c:v>
                </c:pt>
                <c:pt idx="3">
                  <c:v>7</c:v>
                </c:pt>
                <c:pt idx="4">
                  <c:v>9</c:v>
                </c:pt>
                <c:pt idx="5">
                  <c:v>10</c:v>
                </c:pt>
                <c:pt idx="6">
                  <c:v>11</c:v>
                </c:pt>
                <c:pt idx="7">
                  <c:v>11</c:v>
                </c:pt>
                <c:pt idx="8">
                  <c:v>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6357.1207205644687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39170.33124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1700571.5860000001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138323.47300000003</c:v>
                </c:pt>
                <c:pt idx="1">
                  <c:v>1514736.0530000001</c:v>
                </c:pt>
                <c:pt idx="2">
                  <c:v>47361.213000000011</c:v>
                </c:pt>
                <c:pt idx="3">
                  <c:v>150.84700000000001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28658.33124</c:v>
                </c:pt>
                <c:pt idx="1">
                  <c:v>0</c:v>
                </c:pt>
                <c:pt idx="2">
                  <c:v>10512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排出量比較シート!$DQ$21:$DQ$50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排出量比較シート!$DI$21:$DI$50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排出量比較シート!$DL$21:$DL$50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0</c:v>
                </c:pt>
                <c:pt idx="13">
                  <c:v>0</c:v>
                </c:pt>
                <c:pt idx="14">
                  <c:v>1</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排出量比較シート!$DA$21:$DA$50</c:f>
              <c:numCache>
                <c:formatCode>[=0]#;[&lt;1]0.00;#,##0</c:formatCode>
                <c:ptCount val="30"/>
                <c:pt idx="0">
                  <c:v>20.739000000000001</c:v>
                </c:pt>
                <c:pt idx="1">
                  <c:v>0</c:v>
                </c:pt>
                <c:pt idx="2">
                  <c:v>0</c:v>
                </c:pt>
                <c:pt idx="3">
                  <c:v>0</c:v>
                </c:pt>
                <c:pt idx="4">
                  <c:v>0</c:v>
                </c:pt>
                <c:pt idx="5">
                  <c:v>0</c:v>
                </c:pt>
                <c:pt idx="6">
                  <c:v>0</c:v>
                </c:pt>
                <c:pt idx="7">
                  <c:v>10.241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0.23899999999999999</c:v>
                </c:pt>
                <c:pt idx="15">
                  <c:v>0</c:v>
                </c:pt>
                <c:pt idx="16">
                  <c:v>0</c:v>
                </c:pt>
                <c:pt idx="17">
                  <c:v>0</c:v>
                </c:pt>
                <c:pt idx="18">
                  <c:v>0</c:v>
                </c:pt>
                <c:pt idx="19">
                  <c:v>0.28599999999999998</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排出量比較シート!$DD$21:$DD$50</c:f>
              <c:numCache>
                <c:formatCode>[=0]#;[&lt;1]0.00;#,##0</c:formatCode>
                <c:ptCount val="30"/>
                <c:pt idx="0">
                  <c:v>20.739000000000001</c:v>
                </c:pt>
                <c:pt idx="1">
                  <c:v>0</c:v>
                </c:pt>
                <c:pt idx="2">
                  <c:v>0</c:v>
                </c:pt>
                <c:pt idx="3">
                  <c:v>0</c:v>
                </c:pt>
                <c:pt idx="4">
                  <c:v>0</c:v>
                </c:pt>
                <c:pt idx="5">
                  <c:v>0</c:v>
                </c:pt>
                <c:pt idx="6">
                  <c:v>0</c:v>
                </c:pt>
                <c:pt idx="7">
                  <c:v>10.241</c:v>
                </c:pt>
                <c:pt idx="8">
                  <c:v>0</c:v>
                </c:pt>
                <c:pt idx="9">
                  <c:v>0</c:v>
                </c:pt>
                <c:pt idx="10">
                  <c:v>0</c:v>
                </c:pt>
                <c:pt idx="11">
                  <c:v>0</c:v>
                </c:pt>
                <c:pt idx="12">
                  <c:v>0</c:v>
                </c:pt>
                <c:pt idx="13">
                  <c:v>0</c:v>
                </c:pt>
                <c:pt idx="14">
                  <c:v>0.23899999999999999</c:v>
                </c:pt>
                <c:pt idx="15">
                  <c:v>0</c:v>
                </c:pt>
                <c:pt idx="16">
                  <c:v>0</c:v>
                </c:pt>
                <c:pt idx="17">
                  <c:v>0</c:v>
                </c:pt>
                <c:pt idx="18">
                  <c:v>0</c:v>
                </c:pt>
                <c:pt idx="19">
                  <c:v>0.28599999999999998</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排出量比較シート!$CU$21:$CU$50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排出量比較シート!$BV$21:$BV$50</c:f>
              <c:numCache>
                <c:formatCode>0%</c:formatCode>
                <c:ptCount val="30"/>
                <c:pt idx="0">
                  <c:v>7.3240267430457848E-2</c:v>
                </c:pt>
                <c:pt idx="1">
                  <c:v>9.5511409081500534E-2</c:v>
                </c:pt>
                <c:pt idx="2">
                  <c:v>0.27159054873002403</c:v>
                </c:pt>
                <c:pt idx="3">
                  <c:v>0.15659025422207803</c:v>
                </c:pt>
                <c:pt idx="4">
                  <c:v>9.3870771861610511E-2</c:v>
                </c:pt>
                <c:pt idx="5">
                  <c:v>0.33591114764451152</c:v>
                </c:pt>
                <c:pt idx="6">
                  <c:v>0.19524868369080234</c:v>
                </c:pt>
                <c:pt idx="7">
                  <c:v>0.16228619311566481</c:v>
                </c:pt>
                <c:pt idx="8">
                  <c:v>0.44301369609711894</c:v>
                </c:pt>
                <c:pt idx="9">
                  <c:v>0.13670792059248682</c:v>
                </c:pt>
                <c:pt idx="10">
                  <c:v>0.21511506440604816</c:v>
                </c:pt>
                <c:pt idx="11">
                  <c:v>0.21369491556664702</c:v>
                </c:pt>
                <c:pt idx="12">
                  <c:v>0.30815374604691004</c:v>
                </c:pt>
                <c:pt idx="13">
                  <c:v>3.960617403827401E-2</c:v>
                </c:pt>
                <c:pt idx="14">
                  <c:v>0.36992631554698474</c:v>
                </c:pt>
                <c:pt idx="15">
                  <c:v>3.1579489308140481E-2</c:v>
                </c:pt>
                <c:pt idx="16">
                  <c:v>0.1736245294708619</c:v>
                </c:pt>
                <c:pt idx="17">
                  <c:v>0.11681091833170518</c:v>
                </c:pt>
                <c:pt idx="18">
                  <c:v>0.21095684699443595</c:v>
                </c:pt>
                <c:pt idx="19">
                  <c:v>6.4066699806740776E-2</c:v>
                </c:pt>
                <c:pt idx="20">
                  <c:v>0.41238514892202416</c:v>
                </c:pt>
                <c:pt idx="21">
                  <c:v>0.28255313159835521</c:v>
                </c:pt>
                <c:pt idx="22">
                  <c:v>0.14492759130704355</c:v>
                </c:pt>
                <c:pt idx="23">
                  <c:v>0.40525390703056474</c:v>
                </c:pt>
                <c:pt idx="24">
                  <c:v>0.32359201204962507</c:v>
                </c:pt>
                <c:pt idx="25">
                  <c:v>0.27974612761981554</c:v>
                </c:pt>
                <c:pt idx="26">
                  <c:v>4.3542274462803517E-2</c:v>
                </c:pt>
                <c:pt idx="27">
                  <c:v>0.13497352982766961</c:v>
                </c:pt>
                <c:pt idx="28">
                  <c:v>8.9127640254605678E-2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排出量比較シート!$BZ$21:$BZ$50</c:f>
              <c:numCache>
                <c:formatCode>0%</c:formatCode>
                <c:ptCount val="30"/>
                <c:pt idx="0">
                  <c:v>0.35884423131686549</c:v>
                </c:pt>
                <c:pt idx="1">
                  <c:v>0.16420027245808128</c:v>
                </c:pt>
                <c:pt idx="2">
                  <c:v>0.18092587298917528</c:v>
                </c:pt>
                <c:pt idx="3">
                  <c:v>0.13874781207071932</c:v>
                </c:pt>
                <c:pt idx="4">
                  <c:v>0.19837862466781389</c:v>
                </c:pt>
                <c:pt idx="5">
                  <c:v>0.1480687545633026</c:v>
                </c:pt>
                <c:pt idx="6">
                  <c:v>0.12852486688199838</c:v>
                </c:pt>
                <c:pt idx="7">
                  <c:v>0.11907575885389685</c:v>
                </c:pt>
                <c:pt idx="8">
                  <c:v>9.5362266811840735E-2</c:v>
                </c:pt>
                <c:pt idx="9">
                  <c:v>0.23715315884532778</c:v>
                </c:pt>
                <c:pt idx="10">
                  <c:v>0.13484815626888208</c:v>
                </c:pt>
                <c:pt idx="11">
                  <c:v>0.17960882625209781</c:v>
                </c:pt>
                <c:pt idx="12">
                  <c:v>0.11341929107152644</c:v>
                </c:pt>
                <c:pt idx="13">
                  <c:v>0.18464580413483178</c:v>
                </c:pt>
                <c:pt idx="14">
                  <c:v>0.10856761281121574</c:v>
                </c:pt>
                <c:pt idx="15">
                  <c:v>0.19954192105044921</c:v>
                </c:pt>
                <c:pt idx="16">
                  <c:v>0.12613711318050155</c:v>
                </c:pt>
                <c:pt idx="17">
                  <c:v>0.1685356112451715</c:v>
                </c:pt>
                <c:pt idx="18">
                  <c:v>0.20954117375023659</c:v>
                </c:pt>
                <c:pt idx="19">
                  <c:v>0.15953600873777229</c:v>
                </c:pt>
                <c:pt idx="20">
                  <c:v>0.12620877727108001</c:v>
                </c:pt>
                <c:pt idx="21">
                  <c:v>0.18333208685399685</c:v>
                </c:pt>
                <c:pt idx="22">
                  <c:v>0.21442792212573938</c:v>
                </c:pt>
                <c:pt idx="23">
                  <c:v>0.14660853923671763</c:v>
                </c:pt>
                <c:pt idx="24">
                  <c:v>0.13625592381089166</c:v>
                </c:pt>
                <c:pt idx="25">
                  <c:v>0.13137351024322833</c:v>
                </c:pt>
                <c:pt idx="26">
                  <c:v>0.10521004393421028</c:v>
                </c:pt>
                <c:pt idx="27">
                  <c:v>0.20367443986321099</c:v>
                </c:pt>
                <c:pt idx="28">
                  <c:v>0.13573554985958189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排出量比較シート!$CA$21:$CA$50</c:f>
              <c:numCache>
                <c:formatCode>0%</c:formatCode>
                <c:ptCount val="30"/>
                <c:pt idx="0">
                  <c:v>0.33710801251747147</c:v>
                </c:pt>
                <c:pt idx="1">
                  <c:v>0.25855218101702165</c:v>
                </c:pt>
                <c:pt idx="2">
                  <c:v>0.26043690116106455</c:v>
                </c:pt>
                <c:pt idx="3">
                  <c:v>0.18033259803857118</c:v>
                </c:pt>
                <c:pt idx="4">
                  <c:v>0.36228530338480808</c:v>
                </c:pt>
                <c:pt idx="5">
                  <c:v>0.23213376540281458</c:v>
                </c:pt>
                <c:pt idx="6">
                  <c:v>0.15341799007777945</c:v>
                </c:pt>
                <c:pt idx="7">
                  <c:v>0.23404676981156688</c:v>
                </c:pt>
                <c:pt idx="8">
                  <c:v>0.20166884729807014</c:v>
                </c:pt>
                <c:pt idx="9">
                  <c:v>0.17046316770901992</c:v>
                </c:pt>
                <c:pt idx="10">
                  <c:v>0.21522784795756214</c:v>
                </c:pt>
                <c:pt idx="11">
                  <c:v>0.21268505925474709</c:v>
                </c:pt>
                <c:pt idx="12">
                  <c:v>0.1796904494804662</c:v>
                </c:pt>
                <c:pt idx="13">
                  <c:v>0.15863503406918614</c:v>
                </c:pt>
                <c:pt idx="14">
                  <c:v>0.12521696326798323</c:v>
                </c:pt>
                <c:pt idx="15">
                  <c:v>0.28348375355483574</c:v>
                </c:pt>
                <c:pt idx="16">
                  <c:v>0.28347891781482332</c:v>
                </c:pt>
                <c:pt idx="17">
                  <c:v>0.30455115045823278</c:v>
                </c:pt>
                <c:pt idx="18">
                  <c:v>0.25392227779301119</c:v>
                </c:pt>
                <c:pt idx="19">
                  <c:v>0.20201943530991792</c:v>
                </c:pt>
                <c:pt idx="20">
                  <c:v>0.21058080300299722</c:v>
                </c:pt>
                <c:pt idx="21">
                  <c:v>0.17488213160651708</c:v>
                </c:pt>
                <c:pt idx="22">
                  <c:v>0.17349121342925392</c:v>
                </c:pt>
                <c:pt idx="23">
                  <c:v>0.25721743469480857</c:v>
                </c:pt>
                <c:pt idx="24">
                  <c:v>0.12785297625731715</c:v>
                </c:pt>
                <c:pt idx="25">
                  <c:v>0.14172854866239126</c:v>
                </c:pt>
                <c:pt idx="26">
                  <c:v>0.27997110688908994</c:v>
                </c:pt>
                <c:pt idx="27">
                  <c:v>0.21795369843472989</c:v>
                </c:pt>
                <c:pt idx="28">
                  <c:v>0.25030844762199828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排出量比較シート!$CB$21:$CB$50</c:f>
              <c:numCache>
                <c:formatCode>0%</c:formatCode>
                <c:ptCount val="30"/>
                <c:pt idx="0">
                  <c:v>0.23080748873520515</c:v>
                </c:pt>
                <c:pt idx="1">
                  <c:v>0.48173613744339649</c:v>
                </c:pt>
                <c:pt idx="2">
                  <c:v>0.28704667711973619</c:v>
                </c:pt>
                <c:pt idx="3">
                  <c:v>0.49566847848362861</c:v>
                </c:pt>
                <c:pt idx="4">
                  <c:v>0.32811724653501562</c:v>
                </c:pt>
                <c:pt idx="5">
                  <c:v>0.27282927899109621</c:v>
                </c:pt>
                <c:pt idx="6">
                  <c:v>0.51091765280231138</c:v>
                </c:pt>
                <c:pt idx="7">
                  <c:v>0.47132464392682893</c:v>
                </c:pt>
                <c:pt idx="8">
                  <c:v>0.24806967751482725</c:v>
                </c:pt>
                <c:pt idx="9">
                  <c:v>0.43020259517507353</c:v>
                </c:pt>
                <c:pt idx="10">
                  <c:v>0.43480893136750753</c:v>
                </c:pt>
                <c:pt idx="11">
                  <c:v>0.32907322978209569</c:v>
                </c:pt>
                <c:pt idx="12">
                  <c:v>0.37116895668491579</c:v>
                </c:pt>
                <c:pt idx="13">
                  <c:v>0.59813312803527618</c:v>
                </c:pt>
                <c:pt idx="14">
                  <c:v>0.38279848763781421</c:v>
                </c:pt>
                <c:pt idx="15">
                  <c:v>0.48539483608657469</c:v>
                </c:pt>
                <c:pt idx="16">
                  <c:v>0.39679915922673592</c:v>
                </c:pt>
                <c:pt idx="17">
                  <c:v>0.39074207673403138</c:v>
                </c:pt>
                <c:pt idx="18">
                  <c:v>0.32138274918113829</c:v>
                </c:pt>
                <c:pt idx="19">
                  <c:v>0.55906196342643877</c:v>
                </c:pt>
                <c:pt idx="20">
                  <c:v>0.25082527080389871</c:v>
                </c:pt>
                <c:pt idx="21">
                  <c:v>0.35923264994113085</c:v>
                </c:pt>
                <c:pt idx="22">
                  <c:v>0.46715327313796307</c:v>
                </c:pt>
                <c:pt idx="23">
                  <c:v>0.18596213617756549</c:v>
                </c:pt>
                <c:pt idx="24">
                  <c:v>0.39691351142702946</c:v>
                </c:pt>
                <c:pt idx="25">
                  <c:v>0.42183993580707813</c:v>
                </c:pt>
                <c:pt idx="26">
                  <c:v>0.57127657471389626</c:v>
                </c:pt>
                <c:pt idx="27">
                  <c:v>0.40612057826115794</c:v>
                </c:pt>
                <c:pt idx="28">
                  <c:v>0.50836365859310695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排出量比較シート!$CH$21:$CH$50</c:f>
              <c:numCache>
                <c:formatCode>0%</c:formatCode>
                <c:ptCount val="30"/>
                <c:pt idx="0">
                  <c:v>0</c:v>
                </c:pt>
                <c:pt idx="1">
                  <c:v>0</c:v>
                </c:pt>
                <c:pt idx="2">
                  <c:v>0</c:v>
                </c:pt>
                <c:pt idx="3">
                  <c:v>2.8660857185002792E-2</c:v>
                </c:pt>
                <c:pt idx="4">
                  <c:v>1.7348053550752012E-2</c:v>
                </c:pt>
                <c:pt idx="5">
                  <c:v>1.1057053398275186E-2</c:v>
                </c:pt>
                <c:pt idx="6">
                  <c:v>1.1890806547108343E-2</c:v>
                </c:pt>
                <c:pt idx="7">
                  <c:v>1.3266634292042556E-2</c:v>
                </c:pt>
                <c:pt idx="8">
                  <c:v>1.1885512278142938E-2</c:v>
                </c:pt>
                <c:pt idx="9">
                  <c:v>2.5473157678091975E-2</c:v>
                </c:pt>
                <c:pt idx="10">
                  <c:v>0</c:v>
                </c:pt>
                <c:pt idx="11">
                  <c:v>6.4937969144412327E-2</c:v>
                </c:pt>
                <c:pt idx="12">
                  <c:v>2.7567556716181604E-2</c:v>
                </c:pt>
                <c:pt idx="13">
                  <c:v>1.8979859722431831E-2</c:v>
                </c:pt>
                <c:pt idx="14">
                  <c:v>1.3490620736002221E-2</c:v>
                </c:pt>
                <c:pt idx="15">
                  <c:v>0</c:v>
                </c:pt>
                <c:pt idx="16">
                  <c:v>1.9960280307077215E-2</c:v>
                </c:pt>
                <c:pt idx="17">
                  <c:v>1.9360243230859223E-2</c:v>
                </c:pt>
                <c:pt idx="18">
                  <c:v>4.1969522811780091E-3</c:v>
                </c:pt>
                <c:pt idx="19">
                  <c:v>1.5315892719130321E-2</c:v>
                </c:pt>
                <c:pt idx="20">
                  <c:v>0</c:v>
                </c:pt>
                <c:pt idx="21">
                  <c:v>0</c:v>
                </c:pt>
                <c:pt idx="22">
                  <c:v>0</c:v>
                </c:pt>
                <c:pt idx="23">
                  <c:v>4.957982860343501E-3</c:v>
                </c:pt>
                <c:pt idx="24">
                  <c:v>1.538557645513665E-2</c:v>
                </c:pt>
                <c:pt idx="25">
                  <c:v>2.5311877667486701E-2</c:v>
                </c:pt>
                <c:pt idx="26">
                  <c:v>0</c:v>
                </c:pt>
                <c:pt idx="27">
                  <c:v>3.7277753613231657E-2</c:v>
                </c:pt>
                <c:pt idx="28">
                  <c:v>1.6464703670707258E-2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0.11442392012142336</c:v>
                      </c:pt>
                      <c:pt idx="3">
                        <c:v>6.7501283472199428E-2</c:v>
                      </c:pt>
                      <c:pt idx="4">
                        <c:v>0</c:v>
                      </c:pt>
                      <c:pt idx="5">
                        <c:v>0.10677562462499174</c:v>
                      </c:pt>
                      <c:pt idx="6">
                        <c:v>0</c:v>
                      </c:pt>
                      <c:pt idx="7">
                        <c:v>0</c:v>
                      </c:pt>
                      <c:pt idx="8">
                        <c:v>0</c:v>
                      </c:pt>
                      <c:pt idx="9">
                        <c:v>0</c:v>
                      </c:pt>
                      <c:pt idx="10">
                        <c:v>7.6823645538506555E-2</c:v>
                      </c:pt>
                      <c:pt idx="11">
                        <c:v>0</c:v>
                      </c:pt>
                      <c:pt idx="12">
                        <c:v>0</c:v>
                      </c:pt>
                      <c:pt idx="13">
                        <c:v>0</c:v>
                      </c:pt>
                      <c:pt idx="14">
                        <c:v>0.23404655215841347</c:v>
                      </c:pt>
                      <c:pt idx="15">
                        <c:v>0</c:v>
                      </c:pt>
                      <c:pt idx="16">
                        <c:v>0</c:v>
                      </c:pt>
                      <c:pt idx="17">
                        <c:v>0</c:v>
                      </c:pt>
                      <c:pt idx="18">
                        <c:v>0</c:v>
                      </c:pt>
                      <c:pt idx="19">
                        <c:v>0</c:v>
                      </c:pt>
                      <c:pt idx="20">
                        <c:v>0</c:v>
                      </c:pt>
                      <c:pt idx="21">
                        <c:v>2.0306294371762259E-2</c:v>
                      </c:pt>
                      <c:pt idx="22">
                        <c:v>0</c:v>
                      </c:pt>
                      <c:pt idx="23">
                        <c:v>0.23744051213874603</c:v>
                      </c:pt>
                      <c:pt idx="24">
                        <c:v>0</c:v>
                      </c:pt>
                      <c:pt idx="25">
                        <c:v>3.4783419878758715E-2</c:v>
                      </c:pt>
                      <c:pt idx="26">
                        <c:v>0</c:v>
                      </c:pt>
                      <c:pt idx="27">
                        <c:v>0</c:v>
                      </c:pt>
                      <c:pt idx="28">
                        <c:v>2.4286109564809685E-2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7.8342862342796211E-3</c:v>
                      </c:pt>
                      <c:pt idx="1">
                        <c:v>1.5956597451500725E-2</c:v>
                      </c:pt>
                      <c:pt idx="2">
                        <c:v>2.8779146345148672E-2</c:v>
                      </c:pt>
                      <c:pt idx="3">
                        <c:v>1.6839903014259403E-2</c:v>
                      </c:pt>
                      <c:pt idx="4">
                        <c:v>1.0041067866046438E-2</c:v>
                      </c:pt>
                      <c:pt idx="5">
                        <c:v>1.4869219163831823E-2</c:v>
                      </c:pt>
                      <c:pt idx="6">
                        <c:v>1.5688350451244899E-2</c:v>
                      </c:pt>
                      <c:pt idx="7">
                        <c:v>1.9513277390362384E-2</c:v>
                      </c:pt>
                      <c:pt idx="8">
                        <c:v>1.392019097654805E-2</c:v>
                      </c:pt>
                      <c:pt idx="9">
                        <c:v>2.3953898322742407E-2</c:v>
                      </c:pt>
                      <c:pt idx="10">
                        <c:v>2.011004848056774E-2</c:v>
                      </c:pt>
                      <c:pt idx="11">
                        <c:v>1.4527765203560352E-2</c:v>
                      </c:pt>
                      <c:pt idx="12">
                        <c:v>3.3282316634669164E-2</c:v>
                      </c:pt>
                      <c:pt idx="13">
                        <c:v>1.2331908583971535E-2</c:v>
                      </c:pt>
                      <c:pt idx="14">
                        <c:v>1.3627694629634961E-2</c:v>
                      </c:pt>
                      <c:pt idx="15">
                        <c:v>2.6052186948664468E-2</c:v>
                      </c:pt>
                      <c:pt idx="16">
                        <c:v>1.1189782809614787E-2</c:v>
                      </c:pt>
                      <c:pt idx="17">
                        <c:v>2.5036126289434989E-2</c:v>
                      </c:pt>
                      <c:pt idx="18">
                        <c:v>1.0027971296611369E-2</c:v>
                      </c:pt>
                      <c:pt idx="19">
                        <c:v>1.0062965699837837E-2</c:v>
                      </c:pt>
                      <c:pt idx="20">
                        <c:v>8.7437698711927622E-3</c:v>
                      </c:pt>
                      <c:pt idx="21">
                        <c:v>9.351644444808755E-3</c:v>
                      </c:pt>
                      <c:pt idx="22">
                        <c:v>3.1740555878899332E-2</c:v>
                      </c:pt>
                      <c:pt idx="23">
                        <c:v>1.1157086848784328E-2</c:v>
                      </c:pt>
                      <c:pt idx="24">
                        <c:v>2.4446340899544935E-2</c:v>
                      </c:pt>
                      <c:pt idx="25">
                        <c:v>2.1098242812900354E-2</c:v>
                      </c:pt>
                      <c:pt idx="26">
                        <c:v>1.8689192309610466E-2</c:v>
                      </c:pt>
                      <c:pt idx="27">
                        <c:v>8.9129586195066834E-2</c:v>
                      </c:pt>
                      <c:pt idx="28">
                        <c:v>3.8472659517385502E-2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6.5405981196178228E-2</c:v>
                      </c:pt>
                      <c:pt idx="1">
                        <c:v>7.9554811629999819E-2</c:v>
                      </c:pt>
                      <c:pt idx="2">
                        <c:v>0.12838748226345198</c:v>
                      </c:pt>
                      <c:pt idx="3">
                        <c:v>7.2249067735619205E-2</c:v>
                      </c:pt>
                      <c:pt idx="4">
                        <c:v>8.3829703995564067E-2</c:v>
                      </c:pt>
                      <c:pt idx="5">
                        <c:v>0.2142663038556879</c:v>
                      </c:pt>
                      <c:pt idx="6">
                        <c:v>0.17956033323955745</c:v>
                      </c:pt>
                      <c:pt idx="7">
                        <c:v>0.14277291572530243</c:v>
                      </c:pt>
                      <c:pt idx="8">
                        <c:v>0.42909350512057087</c:v>
                      </c:pt>
                      <c:pt idx="9">
                        <c:v>0.11275402226974442</c:v>
                      </c:pt>
                      <c:pt idx="10">
                        <c:v>0.11818137038697388</c:v>
                      </c:pt>
                      <c:pt idx="11">
                        <c:v>0.19916715036308666</c:v>
                      </c:pt>
                      <c:pt idx="12">
                        <c:v>0.27487142941224085</c:v>
                      </c:pt>
                      <c:pt idx="13">
                        <c:v>2.7274265454302473E-2</c:v>
                      </c:pt>
                      <c:pt idx="14">
                        <c:v>0.12225206875893635</c:v>
                      </c:pt>
                      <c:pt idx="15">
                        <c:v>5.5273023594760162E-3</c:v>
                      </c:pt>
                      <c:pt idx="16">
                        <c:v>0.1624347466612471</c:v>
                      </c:pt>
                      <c:pt idx="17">
                        <c:v>9.1774792042270195E-2</c:v>
                      </c:pt>
                      <c:pt idx="18">
                        <c:v>0.20092887569782458</c:v>
                      </c:pt>
                      <c:pt idx="19">
                        <c:v>5.4003734106902936E-2</c:v>
                      </c:pt>
                      <c:pt idx="20">
                        <c:v>0.40364137905083136</c:v>
                      </c:pt>
                      <c:pt idx="21">
                        <c:v>0.25289519278178418</c:v>
                      </c:pt>
                      <c:pt idx="22">
                        <c:v>0.11318703542814422</c:v>
                      </c:pt>
                      <c:pt idx="23">
                        <c:v>0.15665630804303435</c:v>
                      </c:pt>
                      <c:pt idx="24">
                        <c:v>0.29914567115008017</c:v>
                      </c:pt>
                      <c:pt idx="25">
                        <c:v>0.22386446492815648</c:v>
                      </c:pt>
                      <c:pt idx="26">
                        <c:v>2.4853082153193047E-2</c:v>
                      </c:pt>
                      <c:pt idx="27">
                        <c:v>4.5843943632602774E-2</c:v>
                      </c:pt>
                      <c:pt idx="28">
                        <c:v>2.6368871172410491E-2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0.22384915179627854</c:v>
                      </c:pt>
                      <c:pt idx="1">
                        <c:v>0.47015584440697933</c:v>
                      </c:pt>
                      <c:pt idx="2">
                        <c:v>0.28063649120563638</c:v>
                      </c:pt>
                      <c:pt idx="3">
                        <c:v>0.48647598473301218</c:v>
                      </c:pt>
                      <c:pt idx="4">
                        <c:v>0.31967959434139154</c:v>
                      </c:pt>
                      <c:pt idx="5">
                        <c:v>0.26710883083018921</c:v>
                      </c:pt>
                      <c:pt idx="6">
                        <c:v>0.26972233355187553</c:v>
                      </c:pt>
                      <c:pt idx="7">
                        <c:v>0.45968033537427411</c:v>
                      </c:pt>
                      <c:pt idx="8">
                        <c:v>0.24180903551981453</c:v>
                      </c:pt>
                      <c:pt idx="9">
                        <c:v>0.42160345186288778</c:v>
                      </c:pt>
                      <c:pt idx="10">
                        <c:v>0.42566171185457286</c:v>
                      </c:pt>
                      <c:pt idx="11">
                        <c:v>0.32040289158250951</c:v>
                      </c:pt>
                      <c:pt idx="12">
                        <c:v>0.36403643297502641</c:v>
                      </c:pt>
                      <c:pt idx="13">
                        <c:v>0.33827405387598414</c:v>
                      </c:pt>
                      <c:pt idx="14">
                        <c:v>0.34514004101351858</c:v>
                      </c:pt>
                      <c:pt idx="15">
                        <c:v>0.47183890602239503</c:v>
                      </c:pt>
                      <c:pt idx="16">
                        <c:v>0.38761766019116911</c:v>
                      </c:pt>
                      <c:pt idx="17">
                        <c:v>0.38158741306682031</c:v>
                      </c:pt>
                      <c:pt idx="18">
                        <c:v>0.31540879435758939</c:v>
                      </c:pt>
                      <c:pt idx="19">
                        <c:v>0.48341207527942093</c:v>
                      </c:pt>
                      <c:pt idx="20">
                        <c:v>0.24496289242857755</c:v>
                      </c:pt>
                      <c:pt idx="21">
                        <c:v>0.35133099431848641</c:v>
                      </c:pt>
                      <c:pt idx="22">
                        <c:v>0.4577937091681803</c:v>
                      </c:pt>
                      <c:pt idx="23">
                        <c:v>0.18052606259912979</c:v>
                      </c:pt>
                      <c:pt idx="24">
                        <c:v>0.39067362293977526</c:v>
                      </c:pt>
                      <c:pt idx="25">
                        <c:v>0.41399453261208174</c:v>
                      </c:pt>
                      <c:pt idx="26">
                        <c:v>0.5603387535275095</c:v>
                      </c:pt>
                      <c:pt idx="27">
                        <c:v>0.39843683482756292</c:v>
                      </c:pt>
                      <c:pt idx="28">
                        <c:v>0.49982600379831693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0.10172700834507996</c:v>
                      </c:pt>
                      <c:pt idx="1">
                        <c:v>0.17935756227445873</c:v>
                      </c:pt>
                      <c:pt idx="2">
                        <c:v>0.1062863923769231</c:v>
                      </c:pt>
                      <c:pt idx="3">
                        <c:v>0.16676591402132895</c:v>
                      </c:pt>
                      <c:pt idx="4">
                        <c:v>0.12668900151939608</c:v>
                      </c:pt>
                      <c:pt idx="5">
                        <c:v>8.2186471821344156E-2</c:v>
                      </c:pt>
                      <c:pt idx="6">
                        <c:v>7.4136106827897341E-2</c:v>
                      </c:pt>
                      <c:pt idx="7">
                        <c:v>0.13707612905791403</c:v>
                      </c:pt>
                      <c:pt idx="8">
                        <c:v>8.3980946056492339E-2</c:v>
                      </c:pt>
                      <c:pt idx="9">
                        <c:v>0.13590869247519724</c:v>
                      </c:pt>
                      <c:pt idx="10">
                        <c:v>0.16434550712279775</c:v>
                      </c:pt>
                      <c:pt idx="11">
                        <c:v>0.123531569694323</c:v>
                      </c:pt>
                      <c:pt idx="12">
                        <c:v>0.10561556329384951</c:v>
                      </c:pt>
                      <c:pt idx="13">
                        <c:v>8.7749174445491379E-2</c:v>
                      </c:pt>
                      <c:pt idx="14">
                        <c:v>5.9206423837512255E-2</c:v>
                      </c:pt>
                      <c:pt idx="15">
                        <c:v>0.21217104803963185</c:v>
                      </c:pt>
                      <c:pt idx="16">
                        <c:v>0.10824135778418727</c:v>
                      </c:pt>
                      <c:pt idx="17">
                        <c:v>0.13065499715519069</c:v>
                      </c:pt>
                      <c:pt idx="18">
                        <c:v>0.11453804596932571</c:v>
                      </c:pt>
                      <c:pt idx="19">
                        <c:v>6.8373105164511686E-2</c:v>
                      </c:pt>
                      <c:pt idx="20">
                        <c:v>7.9648709341115134E-2</c:v>
                      </c:pt>
                      <c:pt idx="21">
                        <c:v>0.11968764595749593</c:v>
                      </c:pt>
                      <c:pt idx="22">
                        <c:v>0.14110539361358312</c:v>
                      </c:pt>
                      <c:pt idx="23">
                        <c:v>7.8168043206936738E-2</c:v>
                      </c:pt>
                      <c:pt idx="24">
                        <c:v>0.10886653793244994</c:v>
                      </c:pt>
                      <c:pt idx="25">
                        <c:v>0.11824705629263051</c:v>
                      </c:pt>
                      <c:pt idx="26">
                        <c:v>0.17645407875205407</c:v>
                      </c:pt>
                      <c:pt idx="27">
                        <c:v>0.12576353407968274</c:v>
                      </c:pt>
                      <c:pt idx="28">
                        <c:v>0.127345601898426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0.12212214345119858</c:v>
                      </c:pt>
                      <c:pt idx="1">
                        <c:v>0.29079828213252057</c:v>
                      </c:pt>
                      <c:pt idx="2">
                        <c:v>0.17435009882871327</c:v>
                      </c:pt>
                      <c:pt idx="3">
                        <c:v>0.31971007071168323</c:v>
                      </c:pt>
                      <c:pt idx="4">
                        <c:v>0.1929905928219954</c:v>
                      </c:pt>
                      <c:pt idx="5">
                        <c:v>0.18492235900884504</c:v>
                      </c:pt>
                      <c:pt idx="6">
                        <c:v>0.19558622672397821</c:v>
                      </c:pt>
                      <c:pt idx="7">
                        <c:v>0.32260420631636011</c:v>
                      </c:pt>
                      <c:pt idx="8">
                        <c:v>0.15782808946332216</c:v>
                      </c:pt>
                      <c:pt idx="9">
                        <c:v>0.28569475938769057</c:v>
                      </c:pt>
                      <c:pt idx="10">
                        <c:v>0.26131620473177508</c:v>
                      </c:pt>
                      <c:pt idx="11">
                        <c:v>0.19687132188818654</c:v>
                      </c:pt>
                      <c:pt idx="12">
                        <c:v>0.25842086968117689</c:v>
                      </c:pt>
                      <c:pt idx="13">
                        <c:v>0.25052487943049279</c:v>
                      </c:pt>
                      <c:pt idx="14">
                        <c:v>0.28593361717600635</c:v>
                      </c:pt>
                      <c:pt idx="15">
                        <c:v>0.25966785798276315</c:v>
                      </c:pt>
                      <c:pt idx="16">
                        <c:v>0.27937630240698186</c:v>
                      </c:pt>
                      <c:pt idx="17">
                        <c:v>0.25093241591162962</c:v>
                      </c:pt>
                      <c:pt idx="18">
                        <c:v>0.20087074838826371</c:v>
                      </c:pt>
                      <c:pt idx="19">
                        <c:v>0.41503897011490926</c:v>
                      </c:pt>
                      <c:pt idx="20">
                        <c:v>0.1653141830874624</c:v>
                      </c:pt>
                      <c:pt idx="21">
                        <c:v>0.23164334836099051</c:v>
                      </c:pt>
                      <c:pt idx="22">
                        <c:v>0.3166883155545972</c:v>
                      </c:pt>
                      <c:pt idx="23">
                        <c:v>0.10235801939219308</c:v>
                      </c:pt>
                      <c:pt idx="24">
                        <c:v>0.28180708500732532</c:v>
                      </c:pt>
                      <c:pt idx="25">
                        <c:v>0.29574747631945125</c:v>
                      </c:pt>
                      <c:pt idx="26">
                        <c:v>0.38388467477545551</c:v>
                      </c:pt>
                      <c:pt idx="27">
                        <c:v>0.27267330074788021</c:v>
                      </c:pt>
                      <c:pt idx="28">
                        <c:v>0.37248040189989096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6.9583369389266082E-3</c:v>
                      </c:pt>
                      <c:pt idx="1">
                        <c:v>1.1580293036417215E-2</c:v>
                      </c:pt>
                      <c:pt idx="2">
                        <c:v>6.4101859140998267E-3</c:v>
                      </c:pt>
                      <c:pt idx="3">
                        <c:v>9.1924937506164001E-3</c:v>
                      </c:pt>
                      <c:pt idx="4">
                        <c:v>8.4376521936240702E-3</c:v>
                      </c:pt>
                      <c:pt idx="5">
                        <c:v>5.7204481609069617E-3</c:v>
                      </c:pt>
                      <c:pt idx="6">
                        <c:v>5.2343833669172262E-3</c:v>
                      </c:pt>
                      <c:pt idx="7">
                        <c:v>1.1644308552554885E-2</c:v>
                      </c:pt>
                      <c:pt idx="8">
                        <c:v>6.2606419950127388E-3</c:v>
                      </c:pt>
                      <c:pt idx="9">
                        <c:v>8.5991433121857391E-3</c:v>
                      </c:pt>
                      <c:pt idx="10">
                        <c:v>9.1472195129347067E-3</c:v>
                      </c:pt>
                      <c:pt idx="11">
                        <c:v>8.6703381995861823E-3</c:v>
                      </c:pt>
                      <c:pt idx="12">
                        <c:v>7.1325237098893634E-3</c:v>
                      </c:pt>
                      <c:pt idx="13">
                        <c:v>6.1282150536571788E-3</c:v>
                      </c:pt>
                      <c:pt idx="14">
                        <c:v>4.3072608734448271E-3</c:v>
                      </c:pt>
                      <c:pt idx="15">
                        <c:v>1.3555930064179687E-2</c:v>
                      </c:pt>
                      <c:pt idx="16">
                        <c:v>9.1814990355667848E-3</c:v>
                      </c:pt>
                      <c:pt idx="17">
                        <c:v>9.1546636672110403E-3</c:v>
                      </c:pt>
                      <c:pt idx="18">
                        <c:v>5.9739548235488481E-3</c:v>
                      </c:pt>
                      <c:pt idx="19">
                        <c:v>8.0443724225867565E-3</c:v>
                      </c:pt>
                      <c:pt idx="20">
                        <c:v>5.8623783753211584E-3</c:v>
                      </c:pt>
                      <c:pt idx="21">
                        <c:v>7.9016556226444313E-3</c:v>
                      </c:pt>
                      <c:pt idx="22">
                        <c:v>9.3595639697828005E-3</c:v>
                      </c:pt>
                      <c:pt idx="23">
                        <c:v>5.4360735784356809E-3</c:v>
                      </c:pt>
                      <c:pt idx="24">
                        <c:v>6.2398884872542117E-3</c:v>
                      </c:pt>
                      <c:pt idx="25">
                        <c:v>7.8454031949963584E-3</c:v>
                      </c:pt>
                      <c:pt idx="26">
                        <c:v>1.0937821186386773E-2</c:v>
                      </c:pt>
                      <c:pt idx="27">
                        <c:v>7.6837434335950026E-3</c:v>
                      </c:pt>
                      <c:pt idx="28">
                        <c:v>8.537654794790012E-3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0.23596093588351869</c:v>
                      </c:pt>
                      <c:pt idx="7">
                        <c:v>0</c:v>
                      </c:pt>
                      <c:pt idx="8">
                        <c:v>0</c:v>
                      </c:pt>
                      <c:pt idx="9">
                        <c:v>0</c:v>
                      </c:pt>
                      <c:pt idx="10">
                        <c:v>0</c:v>
                      </c:pt>
                      <c:pt idx="11">
                        <c:v>0</c:v>
                      </c:pt>
                      <c:pt idx="12">
                        <c:v>0</c:v>
                      </c:pt>
                      <c:pt idx="13">
                        <c:v>0.25373085910563481</c:v>
                      </c:pt>
                      <c:pt idx="14">
                        <c:v>3.3351185750850817E-2</c:v>
                      </c:pt>
                      <c:pt idx="15">
                        <c:v>0</c:v>
                      </c:pt>
                      <c:pt idx="16">
                        <c:v>0</c:v>
                      </c:pt>
                      <c:pt idx="17">
                        <c:v>0</c:v>
                      </c:pt>
                      <c:pt idx="18">
                        <c:v>0</c:v>
                      </c:pt>
                      <c:pt idx="19">
                        <c:v>6.7605515724431048E-2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排出量比較シート!$BE$21:$BE$50</c:f>
              <c:numCache>
                <c:formatCode>#,##0_);[Red]\(#,##0\)</c:formatCode>
                <c:ptCount val="30"/>
                <c:pt idx="0">
                  <c:v>0.81611442035979276</c:v>
                </c:pt>
                <c:pt idx="1">
                  <c:v>0.690079189006088</c:v>
                </c:pt>
                <c:pt idx="2">
                  <c:v>3.5973885752384849</c:v>
                </c:pt>
                <c:pt idx="3">
                  <c:v>1.3981425506331997</c:v>
                </c:pt>
                <c:pt idx="4">
                  <c:v>0.92492967640776513</c:v>
                </c:pt>
                <c:pt idx="5">
                  <c:v>4.7988638052644887</c:v>
                </c:pt>
                <c:pt idx="6">
                  <c:v>2.9779821049783934</c:v>
                </c:pt>
                <c:pt idx="7">
                  <c:v>1.1282860978131279</c:v>
                </c:pt>
                <c:pt idx="8">
                  <c:v>5.5366878292521733</c:v>
                </c:pt>
                <c:pt idx="9">
                  <c:v>1.2514127867103026</c:v>
                </c:pt>
                <c:pt idx="10">
                  <c:v>1.8317465115423202</c:v>
                </c:pt>
                <c:pt idx="11">
                  <c:v>1.9197372883618751</c:v>
                </c:pt>
                <c:pt idx="12">
                  <c:v>3.1766656941698805</c:v>
                </c:pt>
                <c:pt idx="13">
                  <c:v>0.46109997264364033</c:v>
                </c:pt>
                <c:pt idx="14">
                  <c:v>6.3654653807390655</c:v>
                </c:pt>
                <c:pt idx="15">
                  <c:v>0.17142383241943721</c:v>
                </c:pt>
                <c:pt idx="16">
                  <c:v>1.3580807990825563</c:v>
                </c:pt>
                <c:pt idx="17">
                  <c:v>0.90583347025219152</c:v>
                </c:pt>
                <c:pt idx="18">
                  <c:v>2.448611277641608</c:v>
                </c:pt>
                <c:pt idx="19">
                  <c:v>0.51796036606155471</c:v>
                </c:pt>
                <c:pt idx="20">
                  <c:v>4.6661911486029464</c:v>
                </c:pt>
                <c:pt idx="21">
                  <c:v>2.3951967318315708</c:v>
                </c:pt>
                <c:pt idx="22">
                  <c:v>1.0061387691967085</c:v>
                </c:pt>
                <c:pt idx="23">
                  <c:v>4.6505935378819903</c:v>
                </c:pt>
                <c:pt idx="24">
                  <c:v>3.2320404178352669</c:v>
                </c:pt>
                <c:pt idx="25">
                  <c:v>2.1718507092723542</c:v>
                </c:pt>
                <c:pt idx="26">
                  <c:v>0.2337870560570168</c:v>
                </c:pt>
                <c:pt idx="27">
                  <c:v>1.0378254206843485</c:v>
                </c:pt>
                <c:pt idx="28">
                  <c:v>0.60138032168911493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排出量比較シート!$BI$21:$BI$50</c:f>
              <c:numCache>
                <c:formatCode>#,##0_);[Red]\(#,##0\)</c:formatCode>
                <c:ptCount val="30"/>
                <c:pt idx="0">
                  <c:v>3.9985920602855494</c:v>
                </c:pt>
                <c:pt idx="1">
                  <c:v>1.1863628852524017</c:v>
                </c:pt>
                <c:pt idx="2">
                  <c:v>2.3964776075595315</c:v>
                </c:pt>
                <c:pt idx="3">
                  <c:v>1.238833290277527</c:v>
                </c:pt>
                <c:pt idx="4">
                  <c:v>1.9546688866128024</c:v>
                </c:pt>
                <c:pt idx="5">
                  <c:v>2.1153266033207037</c:v>
                </c:pt>
                <c:pt idx="6">
                  <c:v>1.9602936439020482</c:v>
                </c:pt>
                <c:pt idx="7">
                  <c:v>0.82786785937880203</c:v>
                </c:pt>
                <c:pt idx="8">
                  <c:v>1.1918166564116093</c:v>
                </c:pt>
                <c:pt idx="9">
                  <c:v>2.1708800346136852</c:v>
                </c:pt>
                <c:pt idx="10">
                  <c:v>1.1482582148091229</c:v>
                </c:pt>
                <c:pt idx="11">
                  <c:v>1.6135234671389498</c:v>
                </c:pt>
                <c:pt idx="12">
                  <c:v>1.1692058773451963</c:v>
                </c:pt>
                <c:pt idx="13">
                  <c:v>2.1496692700753535</c:v>
                </c:pt>
                <c:pt idx="14">
                  <c:v>1.8681649608988187</c:v>
                </c:pt>
                <c:pt idx="15">
                  <c:v>1.0831790375402675</c:v>
                </c:pt>
                <c:pt idx="16">
                  <c:v>0.98663703788980528</c:v>
                </c:pt>
                <c:pt idx="17">
                  <c:v>1.3069428763651034</c:v>
                </c:pt>
                <c:pt idx="18">
                  <c:v>2.4321793223835098</c:v>
                </c:pt>
                <c:pt idx="19">
                  <c:v>1.2898015620452119</c:v>
                </c:pt>
                <c:pt idx="20">
                  <c:v>1.428068592959125</c:v>
                </c:pt>
                <c:pt idx="21">
                  <c:v>1.5541021003325917</c:v>
                </c:pt>
                <c:pt idx="22">
                  <c:v>1.4886347292692073</c:v>
                </c:pt>
                <c:pt idx="23">
                  <c:v>1.6824433110799688</c:v>
                </c:pt>
                <c:pt idx="24">
                  <c:v>1.3609255992967728</c:v>
                </c:pt>
                <c:pt idx="25">
                  <c:v>1.0199378051413774</c:v>
                </c:pt>
                <c:pt idx="26">
                  <c:v>0.56489346830102938</c:v>
                </c:pt>
                <c:pt idx="27">
                  <c:v>1.5660738183521472</c:v>
                </c:pt>
                <c:pt idx="28">
                  <c:v>0.91586278292592938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排出量比較シート!$BJ$21:$BJ$50</c:f>
              <c:numCache>
                <c:formatCode>#,##0_);[Red]\(#,##0\)</c:formatCode>
                <c:ptCount val="30"/>
                <c:pt idx="0">
                  <c:v>3.7563859320361597</c:v>
                </c:pt>
                <c:pt idx="1">
                  <c:v>1.8680645705868846</c:v>
                </c:pt>
                <c:pt idx="2">
                  <c:v>3.4496514594793615</c:v>
                </c:pt>
                <c:pt idx="3">
                  <c:v>1.610130080166962</c:v>
                </c:pt>
                <c:pt idx="4">
                  <c:v>3.5696779922189781</c:v>
                </c:pt>
                <c:pt idx="5">
                  <c:v>3.3162886453242315</c:v>
                </c:pt>
                <c:pt idx="6">
                  <c:v>2.3399698292301583</c:v>
                </c:pt>
                <c:pt idx="7">
                  <c:v>1.6271976780443096</c:v>
                </c:pt>
                <c:pt idx="8">
                  <c:v>2.520412940302776</c:v>
                </c:pt>
                <c:pt idx="9">
                  <c:v>1.5604054747500411</c:v>
                </c:pt>
                <c:pt idx="10">
                  <c:v>1.8327068853665127</c:v>
                </c:pt>
                <c:pt idx="11">
                  <c:v>1.9106652015847927</c:v>
                </c:pt>
                <c:pt idx="12">
                  <c:v>1.8523756201479635</c:v>
                </c:pt>
                <c:pt idx="13">
                  <c:v>1.8468486705870244</c:v>
                </c:pt>
                <c:pt idx="14">
                  <c:v>2.1546567823515286</c:v>
                </c:pt>
                <c:pt idx="15">
                  <c:v>1.5388428542601629</c:v>
                </c:pt>
                <c:pt idx="16">
                  <c:v>2.2173553264754742</c:v>
                </c:pt>
                <c:pt idx="17">
                  <c:v>2.3617023941673789</c:v>
                </c:pt>
                <c:pt idx="18">
                  <c:v>2.947318192828372</c:v>
                </c:pt>
                <c:pt idx="19">
                  <c:v>1.6332675318116538</c:v>
                </c:pt>
                <c:pt idx="20">
                  <c:v>2.3827489462383218</c:v>
                </c:pt>
                <c:pt idx="21">
                  <c:v>1.4824720140603345</c:v>
                </c:pt>
                <c:pt idx="22">
                  <c:v>1.2044375703197758</c:v>
                </c:pt>
                <c:pt idx="23">
                  <c:v>2.9517636199668762</c:v>
                </c:pt>
                <c:pt idx="24">
                  <c:v>1.2769968708028883</c:v>
                </c:pt>
                <c:pt idx="25">
                  <c:v>1.1003306875256713</c:v>
                </c:pt>
                <c:pt idx="26">
                  <c:v>1.5032200698780496</c:v>
                </c:pt>
                <c:pt idx="27">
                  <c:v>1.6758685133043216</c:v>
                </c:pt>
                <c:pt idx="28">
                  <c:v>1.6889325726834961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排出量比較シート!$BK$21:$BK$50</c:f>
              <c:numCache>
                <c:formatCode>#,##0_);[Red]\(#,##0\)</c:formatCode>
                <c:ptCount val="30"/>
                <c:pt idx="0">
                  <c:v>2.5718819235973647</c:v>
                </c:pt>
                <c:pt idx="1">
                  <c:v>3.4805902900897885</c:v>
                </c:pt>
                <c:pt idx="2">
                  <c:v>3.802114770411944</c:v>
                </c:pt>
                <c:pt idx="3">
                  <c:v>4.4256597846296097</c:v>
                </c:pt>
                <c:pt idx="4">
                  <c:v>3.2330124983829238</c:v>
                </c:pt>
                <c:pt idx="5">
                  <c:v>3.8976692531572525</c:v>
                </c:pt>
                <c:pt idx="6">
                  <c:v>7.7926447359425728</c:v>
                </c:pt>
                <c:pt idx="7">
                  <c:v>3.27685943634371</c:v>
                </c:pt>
                <c:pt idx="8">
                  <c:v>3.10032032057482</c:v>
                </c:pt>
                <c:pt idx="9">
                  <c:v>3.9380383093006404</c:v>
                </c:pt>
                <c:pt idx="10">
                  <c:v>3.702482415255167</c:v>
                </c:pt>
                <c:pt idx="11">
                  <c:v>2.9562432411609709</c:v>
                </c:pt>
                <c:pt idx="12">
                  <c:v>3.8262708357999577</c:v>
                </c:pt>
                <c:pt idx="13">
                  <c:v>6.9635397932604715</c:v>
                </c:pt>
                <c:pt idx="14">
                  <c:v>6.5869618311820011</c:v>
                </c:pt>
                <c:pt idx="15">
                  <c:v>2.6348824778846551</c:v>
                </c:pt>
                <c:pt idx="16">
                  <c:v>3.1037395515497659</c:v>
                </c:pt>
                <c:pt idx="17">
                  <c:v>3.0300870534759445</c:v>
                </c:pt>
                <c:pt idx="18">
                  <c:v>3.7303431260761837</c:v>
                </c:pt>
                <c:pt idx="19">
                  <c:v>4.5198510318301492</c:v>
                </c:pt>
                <c:pt idx="20">
                  <c:v>2.8381202900504889</c:v>
                </c:pt>
                <c:pt idx="21">
                  <c:v>3.0452073358340375</c:v>
                </c:pt>
                <c:pt idx="22">
                  <c:v>3.2431438004476152</c:v>
                </c:pt>
                <c:pt idx="23">
                  <c:v>2.1340554496687183</c:v>
                </c:pt>
                <c:pt idx="24">
                  <c:v>3.9643763243461856</c:v>
                </c:pt>
                <c:pt idx="25">
                  <c:v>3.275017143497756</c:v>
                </c:pt>
                <c:pt idx="26">
                  <c:v>3.0672965582170235</c:v>
                </c:pt>
                <c:pt idx="27">
                  <c:v>3.1227030997899643</c:v>
                </c:pt>
                <c:pt idx="28">
                  <c:v>3.4301356982687525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排出量比較シート!$BQ$21:$BQ$50</c:f>
              <c:numCache>
                <c:formatCode>#,##0_);[Red]\(#,##0\)</c:formatCode>
                <c:ptCount val="30"/>
                <c:pt idx="0">
                  <c:v>0</c:v>
                </c:pt>
                <c:pt idx="1">
                  <c:v>0</c:v>
                </c:pt>
                <c:pt idx="2">
                  <c:v>0</c:v>
                </c:pt>
                <c:pt idx="3">
                  <c:v>0.25590330743791478</c:v>
                </c:pt>
                <c:pt idx="4">
                  <c:v>0.170934245439647</c:v>
                </c:pt>
                <c:pt idx="5">
                  <c:v>0.15796228770000001</c:v>
                </c:pt>
                <c:pt idx="6">
                  <c:v>0.18136157663999999</c:v>
                </c:pt>
                <c:pt idx="7">
                  <c:v>9.2235566988832604E-2</c:v>
                </c:pt>
                <c:pt idx="8">
                  <c:v>0.14854252081722319</c:v>
                </c:pt>
                <c:pt idx="9">
                  <c:v>0.23317913913178151</c:v>
                </c:pt>
                <c:pt idx="10">
                  <c:v>0</c:v>
                </c:pt>
                <c:pt idx="11">
                  <c:v>0.58337298511036006</c:v>
                </c:pt>
                <c:pt idx="12">
                  <c:v>0.28418577679417673</c:v>
                </c:pt>
                <c:pt idx="13">
                  <c:v>0.22096587240000001</c:v>
                </c:pt>
                <c:pt idx="14">
                  <c:v>0.23213833580000001</c:v>
                </c:pt>
                <c:pt idx="15">
                  <c:v>0</c:v>
                </c:pt>
                <c:pt idx="16">
                  <c:v>0.15612813184842361</c:v>
                </c:pt>
                <c:pt idx="17">
                  <c:v>0.1501328519730995</c:v>
                </c:pt>
                <c:pt idx="18">
                  <c:v>4.8714724522248842E-2</c:v>
                </c:pt>
                <c:pt idx="19">
                  <c:v>0.12382447392</c:v>
                </c:pt>
                <c:pt idx="20">
                  <c:v>0</c:v>
                </c:pt>
                <c:pt idx="21">
                  <c:v>0</c:v>
                </c:pt>
                <c:pt idx="22">
                  <c:v>0</c:v>
                </c:pt>
                <c:pt idx="23">
                  <c:v>5.6896584218506067E-2</c:v>
                </c:pt>
                <c:pt idx="24">
                  <c:v>0.1536712993615873</c:v>
                </c:pt>
                <c:pt idx="25">
                  <c:v>0.196512530603666</c:v>
                </c:pt>
                <c:pt idx="26">
                  <c:v>0</c:v>
                </c:pt>
                <c:pt idx="27">
                  <c:v>0.28663250027775911</c:v>
                </c:pt>
                <c:pt idx="28">
                  <c:v>0.1110940305579808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排出量比較シート!$BR$21:$BR$50</c:f>
              <c:numCache>
                <c:formatCode>#,##0_);[Red]\(#,##0\)</c:formatCode>
                <c:ptCount val="30"/>
                <c:pt idx="0">
                  <c:v>11.142974336278867</c:v>
                </c:pt>
                <c:pt idx="1">
                  <c:v>7.2250969349351628</c:v>
                </c:pt>
                <c:pt idx="2">
                  <c:v>13.245632412689321</c:v>
                </c:pt>
                <c:pt idx="3">
                  <c:v>8.928669013145214</c:v>
                </c:pt>
                <c:pt idx="4">
                  <c:v>9.8532232990621154</c:v>
                </c:pt>
                <c:pt idx="5">
                  <c:v>14.286110594766676</c:v>
                </c:pt>
                <c:pt idx="6">
                  <c:v>15.252251890693174</c:v>
                </c:pt>
                <c:pt idx="7">
                  <c:v>6.952446638568782</c:v>
                </c:pt>
                <c:pt idx="8">
                  <c:v>12.497780267358602</c:v>
                </c:pt>
                <c:pt idx="9">
                  <c:v>9.1539157445064507</c:v>
                </c:pt>
                <c:pt idx="10">
                  <c:v>8.5151940269731234</c:v>
                </c:pt>
                <c:pt idx="11">
                  <c:v>8.9835421833569491</c:v>
                </c:pt>
                <c:pt idx="12">
                  <c:v>10.308703804257174</c:v>
                </c:pt>
                <c:pt idx="13">
                  <c:v>11.642123578966491</c:v>
                </c:pt>
                <c:pt idx="14">
                  <c:v>17.207387290971411</c:v>
                </c:pt>
                <c:pt idx="15">
                  <c:v>5.428328202104522</c:v>
                </c:pt>
                <c:pt idx="16">
                  <c:v>7.8219408468460259</c:v>
                </c:pt>
                <c:pt idx="17">
                  <c:v>7.7546986462337175</c:v>
                </c:pt>
                <c:pt idx="18">
                  <c:v>11.607166643451922</c:v>
                </c:pt>
                <c:pt idx="19">
                  <c:v>8.0847049656685694</c:v>
                </c:pt>
                <c:pt idx="20">
                  <c:v>11.315128977850881</c:v>
                </c:pt>
                <c:pt idx="21">
                  <c:v>8.4769781820585344</c:v>
                </c:pt>
                <c:pt idx="22">
                  <c:v>6.9423548692333075</c:v>
                </c:pt>
                <c:pt idx="23">
                  <c:v>11.475752502816061</c:v>
                </c:pt>
                <c:pt idx="24">
                  <c:v>9.9880105116427007</c:v>
                </c:pt>
                <c:pt idx="25">
                  <c:v>7.7636488760408255</c:v>
                </c:pt>
                <c:pt idx="26">
                  <c:v>5.3691971524531192</c:v>
                </c:pt>
                <c:pt idx="27">
                  <c:v>7.6891033524085399</c:v>
                </c:pt>
                <c:pt idx="28">
                  <c:v>6.7474054061252735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1.515617185147299</c:v>
                      </c:pt>
                      <c:pt idx="3">
                        <c:v>0.60269661808575825</c:v>
                      </c:pt>
                      <c:pt idx="4">
                        <c:v>0</c:v>
                      </c:pt>
                      <c:pt idx="5">
                        <c:v>1.5254083822179241</c:v>
                      </c:pt>
                      <c:pt idx="6">
                        <c:v>0</c:v>
                      </c:pt>
                      <c:pt idx="7">
                        <c:v>0</c:v>
                      </c:pt>
                      <c:pt idx="8">
                        <c:v>0</c:v>
                      </c:pt>
                      <c:pt idx="9">
                        <c:v>0</c:v>
                      </c:pt>
                      <c:pt idx="10">
                        <c:v>0.65416824761979142</c:v>
                      </c:pt>
                      <c:pt idx="11">
                        <c:v>0</c:v>
                      </c:pt>
                      <c:pt idx="12">
                        <c:v>0</c:v>
                      </c:pt>
                      <c:pt idx="13">
                        <c:v>0</c:v>
                      </c:pt>
                      <c:pt idx="14">
                        <c:v>4.0273296671063612</c:v>
                      </c:pt>
                      <c:pt idx="15">
                        <c:v>0</c:v>
                      </c:pt>
                      <c:pt idx="16">
                        <c:v>0</c:v>
                      </c:pt>
                      <c:pt idx="17">
                        <c:v>0</c:v>
                      </c:pt>
                      <c:pt idx="18">
                        <c:v>0</c:v>
                      </c:pt>
                      <c:pt idx="19">
                        <c:v>0</c:v>
                      </c:pt>
                      <c:pt idx="20">
                        <c:v>0</c:v>
                      </c:pt>
                      <c:pt idx="21">
                        <c:v>0.1721360143478867</c:v>
                      </c:pt>
                      <c:pt idx="22">
                        <c:v>0</c:v>
                      </c:pt>
                      <c:pt idx="23">
                        <c:v>2.724808551446142</c:v>
                      </c:pt>
                      <c:pt idx="24">
                        <c:v>0</c:v>
                      </c:pt>
                      <c:pt idx="25">
                        <c:v>0.27004625864658122</c:v>
                      </c:pt>
                      <c:pt idx="26">
                        <c:v>0</c:v>
                      </c:pt>
                      <c:pt idx="27">
                        <c:v>0</c:v>
                      </c:pt>
                      <c:pt idx="28">
                        <c:v>0.16386822697134759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8.7297250451640621E-2</c:v>
                      </c:pt>
                      <c:pt idx="1">
                        <c:v>0.11528796333883211</c:v>
                      </c:pt>
                      <c:pt idx="2">
                        <c:v>0.38119799363883067</c:v>
                      </c:pt>
                      <c:pt idx="3">
                        <c:v>0.1503579202277886</c:v>
                      </c:pt>
                      <c:pt idx="4">
                        <c:v>9.8936883845192683E-2</c:v>
                      </c:pt>
                      <c:pt idx="5">
                        <c:v>0.21242330943232549</c:v>
                      </c:pt>
                      <c:pt idx="6">
                        <c:v>0.23928267283185714</c:v>
                      </c:pt>
                      <c:pt idx="7">
                        <c:v>0.13566501980008516</c:v>
                      </c:pt>
                      <c:pt idx="8">
                        <c:v>0.17397148810456547</c:v>
                      </c:pt>
                      <c:pt idx="9">
                        <c:v>0.21927196699885837</c:v>
                      </c:pt>
                      <c:pt idx="10">
                        <c:v>0.17124096470387035</c:v>
                      </c:pt>
                      <c:pt idx="11">
                        <c:v>0.13051079153608969</c:v>
                      </c:pt>
                      <c:pt idx="12">
                        <c:v>0.34309754410630583</c:v>
                      </c:pt>
                      <c:pt idx="13">
                        <c:v>0.14356960369911428</c:v>
                      </c:pt>
                      <c:pt idx="14">
                        <c:v>0.23449701937521999</c:v>
                      </c:pt>
                      <c:pt idx="15">
                        <c:v>0.14141982113993468</c:v>
                      </c:pt>
                      <c:pt idx="16">
                        <c:v>8.752581922586139E-2</c:v>
                      </c:pt>
                      <c:pt idx="17">
                        <c:v>0.19414761464361791</c:v>
                      </c:pt>
                      <c:pt idx="18">
                        <c:v>0.1163963339355208</c:v>
                      </c:pt>
                      <c:pt idx="19">
                        <c:v>8.1356108762831447E-2</c:v>
                      </c:pt>
                      <c:pt idx="20">
                        <c:v>9.8936883845192683E-2</c:v>
                      </c:pt>
                      <c:pt idx="21">
                        <c:v>7.9273685925012716E-2</c:v>
                      </c:pt>
                      <c:pt idx="22">
                        <c:v>0.22035420265804867</c:v>
                      </c:pt>
                      <c:pt idx="23">
                        <c:v>0.12803596732907291</c:v>
                      </c:pt>
                      <c:pt idx="24">
                        <c:v>0.2441703098758557</c:v>
                      </c:pt>
                      <c:pt idx="25">
                        <c:v>0.16379934910081026</c:v>
                      </c:pt>
                      <c:pt idx="26">
                        <c:v>0.10034595813040925</c:v>
                      </c:pt>
                      <c:pt idx="27">
                        <c:v>0.68532660001127432</c:v>
                      </c:pt>
                      <c:pt idx="28">
                        <c:v>0.25959063081562389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0.72881716990815215</c:v>
                      </c:pt>
                      <c:pt idx="1">
                        <c:v>0.57479122566725593</c:v>
                      </c:pt>
                      <c:pt idx="2">
                        <c:v>1.7005733964523551</c:v>
                      </c:pt>
                      <c:pt idx="3">
                        <c:v>0.64508801231965285</c:v>
                      </c:pt>
                      <c:pt idx="4">
                        <c:v>0.82599279256257241</c:v>
                      </c:pt>
                      <c:pt idx="5">
                        <c:v>3.0610321136142389</c:v>
                      </c:pt>
                      <c:pt idx="6">
                        <c:v>2.7386994321465363</c:v>
                      </c:pt>
                      <c:pt idx="7">
                        <c:v>0.99262107801304278</c:v>
                      </c:pt>
                      <c:pt idx="8">
                        <c:v>5.3627163411476078</c:v>
                      </c:pt>
                      <c:pt idx="9">
                        <c:v>1.0321408197114443</c:v>
                      </c:pt>
                      <c:pt idx="10">
                        <c:v>1.0063372992186583</c:v>
                      </c:pt>
                      <c:pt idx="11">
                        <c:v>1.7892264968257854</c:v>
                      </c:pt>
                      <c:pt idx="12">
                        <c:v>2.8335681500635745</c:v>
                      </c:pt>
                      <c:pt idx="13">
                        <c:v>0.31753036894452602</c:v>
                      </c:pt>
                      <c:pt idx="14">
                        <c:v>2.1036386942574845</c:v>
                      </c:pt>
                      <c:pt idx="15">
                        <c:v>3.0004011279502526E-2</c:v>
                      </c:pt>
                      <c:pt idx="16">
                        <c:v>1.2705549798566949</c:v>
                      </c:pt>
                      <c:pt idx="17">
                        <c:v>0.71168585560857367</c:v>
                      </c:pt>
                      <c:pt idx="18">
                        <c:v>2.3322149437060871</c:v>
                      </c:pt>
                      <c:pt idx="19">
                        <c:v>0.43660425729872326</c:v>
                      </c:pt>
                      <c:pt idx="20">
                        <c:v>4.5672542647577536</c:v>
                      </c:pt>
                      <c:pt idx="21">
                        <c:v>2.1437870315586713</c:v>
                      </c:pt>
                      <c:pt idx="22">
                        <c:v>0.78578456653865991</c:v>
                      </c:pt>
                      <c:pt idx="23">
                        <c:v>1.7977490191067753</c:v>
                      </c:pt>
                      <c:pt idx="24">
                        <c:v>2.9878701079594112</c:v>
                      </c:pt>
                      <c:pt idx="25">
                        <c:v>1.7380051015249629</c:v>
                      </c:pt>
                      <c:pt idx="26">
                        <c:v>0.13344109792660755</c:v>
                      </c:pt>
                      <c:pt idx="27">
                        <c:v>0.35249882067307414</c:v>
                      </c:pt>
                      <c:pt idx="28">
                        <c:v>0.17792146390214342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2.4943453536637241</c:v>
                      </c:pt>
                      <c:pt idx="1">
                        <c:v>3.3969215503667196</c:v>
                      </c:pt>
                      <c:pt idx="2">
                        <c:v>3.7172078040967786</c:v>
                      </c:pt>
                      <c:pt idx="3">
                        <c:v>4.3435830505249502</c:v>
                      </c:pt>
                      <c:pt idx="4">
                        <c:v>3.1498744271993244</c:v>
                      </c:pt>
                      <c:pt idx="5">
                        <c:v>3.8159462980789058</c:v>
                      </c:pt>
                      <c:pt idx="6">
                        <c:v>4.1138729718787683</c:v>
                      </c:pt>
                      <c:pt idx="7">
                        <c:v>3.1959030024890422</c:v>
                      </c:pt>
                      <c:pt idx="8">
                        <c:v>3.0220761925885533</c:v>
                      </c:pt>
                      <c:pt idx="9">
                        <c:v>3.8593224759459561</c:v>
                      </c:pt>
                      <c:pt idx="10">
                        <c:v>3.6245920662952136</c:v>
                      </c:pt>
                      <c:pt idx="11">
                        <c:v>2.8783528922010175</c:v>
                      </c:pt>
                      <c:pt idx="12">
                        <c:v>3.7527437614978667</c:v>
                      </c:pt>
                      <c:pt idx="13">
                        <c:v>3.9382283387821762</c:v>
                      </c:pt>
                      <c:pt idx="14">
                        <c:v>5.938958355341371</c:v>
                      </c:pt>
                      <c:pt idx="15">
                        <c:v>2.5612964404115122</c:v>
                      </c:pt>
                      <c:pt idx="16">
                        <c:v>3.0319224092081885</c:v>
                      </c:pt>
                      <c:pt idx="17">
                        <c:v>2.9590953955290979</c:v>
                      </c:pt>
                      <c:pt idx="18">
                        <c:v>3.6610024369187988</c:v>
                      </c:pt>
                      <c:pt idx="19">
                        <c:v>3.9082440054756828</c:v>
                      </c:pt>
                      <c:pt idx="20">
                        <c:v>2.7717867226167661</c:v>
                      </c:pt>
                      <c:pt idx="21">
                        <c:v>2.9782251735187404</c:v>
                      </c:pt>
                      <c:pt idx="22">
                        <c:v>3.1781663859480931</c:v>
                      </c:pt>
                      <c:pt idx="23">
                        <c:v>2.0716724146954926</c:v>
                      </c:pt>
                      <c:pt idx="24">
                        <c:v>3.9020522525440122</c:v>
                      </c:pt>
                      <c:pt idx="25">
                        <c:v>3.2141081878008353</c:v>
                      </c:pt>
                      <c:pt idx="26">
                        <c:v>3.0085692398490345</c:v>
                      </c:pt>
                      <c:pt idx="27">
                        <c:v>3.063622002395662</c:v>
                      </c:pt>
                      <c:pt idx="28">
                        <c:v>3.3725286801507552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-25829.602052812639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再エネ比較シート!$BM$72:$BM$161</c:f>
              <c:numCache>
                <c:formatCode>#,##0_);[Red]\(#,##0\)</c:formatCode>
                <c:ptCount val="90"/>
                <c:pt idx="0">
                  <c:v>2791180.6629041391</c:v>
                </c:pt>
                <c:pt idx="1">
                  <c:v>106963.59178670635</c:v>
                </c:pt>
                <c:pt idx="2">
                  <c:v>140737.24727761175</c:v>
                </c:pt>
                <c:pt idx="3">
                  <c:v>6502038.5731774149</c:v>
                </c:pt>
                <c:pt idx="4">
                  <c:v>372933.92189676332</c:v>
                </c:pt>
                <c:pt idx="5">
                  <c:v>362616.67693578382</c:v>
                </c:pt>
                <c:pt idx="6">
                  <c:v>347603.22671019426</c:v>
                </c:pt>
                <c:pt idx="7">
                  <c:v>411096.40463439492</c:v>
                </c:pt>
                <c:pt idx="8">
                  <c:v>8336382.6731934948</c:v>
                </c:pt>
                <c:pt idx="9">
                  <c:v>1334982.54985911</c:v>
                </c:pt>
                <c:pt idx="10">
                  <c:v>6022704.8612904567</c:v>
                </c:pt>
                <c:pt idx="11">
                  <c:v>1820878.528881025</c:v>
                </c:pt>
                <c:pt idx="12">
                  <c:v>966968.74322487414</c:v>
                </c:pt>
                <c:pt idx="13">
                  <c:v>0</c:v>
                </c:pt>
                <c:pt idx="14">
                  <c:v>2465705.1288824221</c:v>
                </c:pt>
                <c:pt idx="15">
                  <c:v>1694214.4652794357</c:v>
                </c:pt>
                <c:pt idx="16">
                  <c:v>70479.329506583221</c:v>
                </c:pt>
                <c:pt idx="17">
                  <c:v>79878.676619470963</c:v>
                </c:pt>
                <c:pt idx="18">
                  <c:v>1983344.9562702894</c:v>
                </c:pt>
                <c:pt idx="19">
                  <c:v>596652.27091857232</c:v>
                </c:pt>
                <c:pt idx="20">
                  <c:v>2348078.3659668923</c:v>
                </c:pt>
                <c:pt idx="21">
                  <c:v>26844.385515538917</c:v>
                </c:pt>
                <c:pt idx="22">
                  <c:v>182746.68308819144</c:v>
                </c:pt>
                <c:pt idx="23">
                  <c:v>4070318.085216606</c:v>
                </c:pt>
                <c:pt idx="24">
                  <c:v>513514.30574410764</c:v>
                </c:pt>
                <c:pt idx="25">
                  <c:v>530524.70721037651</c:v>
                </c:pt>
                <c:pt idx="26">
                  <c:v>171271.47677622235</c:v>
                </c:pt>
                <c:pt idx="27">
                  <c:v>1713805.4002460691</c:v>
                </c:pt>
                <c:pt idx="28">
                  <c:v>356265.34169286827</c:v>
                </c:pt>
                <c:pt idx="29">
                  <c:v>1184537.2237682075</c:v>
                </c:pt>
                <c:pt idx="30">
                  <c:v>289551.78791736823</c:v>
                </c:pt>
                <c:pt idx="31">
                  <c:v>631755.80014378275</c:v>
                </c:pt>
                <c:pt idx="32">
                  <c:v>154686.79928326956</c:v>
                </c:pt>
                <c:pt idx="33">
                  <c:v>339958.63448476035</c:v>
                </c:pt>
                <c:pt idx="34">
                  <c:v>401111.58024644543</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再エネ比較シート!$BK$72:$BK$161</c:f>
              <c:numCache>
                <c:formatCode>#,##0_);[Red]\(#,##0\)</c:formatCode>
                <c:ptCount val="90"/>
                <c:pt idx="0">
                  <c:v>2791180.6629041391</c:v>
                </c:pt>
                <c:pt idx="1">
                  <c:v>106963.59178670635</c:v>
                </c:pt>
                <c:pt idx="2">
                  <c:v>140737.24727761175</c:v>
                </c:pt>
                <c:pt idx="3">
                  <c:v>6502038.5731774149</c:v>
                </c:pt>
                <c:pt idx="4">
                  <c:v>372933.92189676332</c:v>
                </c:pt>
                <c:pt idx="5">
                  <c:v>362616.67693578382</c:v>
                </c:pt>
                <c:pt idx="6">
                  <c:v>347603.22671019426</c:v>
                </c:pt>
                <c:pt idx="7">
                  <c:v>411096.40463439492</c:v>
                </c:pt>
                <c:pt idx="8">
                  <c:v>8336382.6731934948</c:v>
                </c:pt>
                <c:pt idx="9">
                  <c:v>1334982.54985911</c:v>
                </c:pt>
                <c:pt idx="10">
                  <c:v>6022704.8612904567</c:v>
                </c:pt>
                <c:pt idx="11">
                  <c:v>1820878.528881025</c:v>
                </c:pt>
                <c:pt idx="12">
                  <c:v>966968.74322487414</c:v>
                </c:pt>
                <c:pt idx="13">
                  <c:v>-25829.602052812639</c:v>
                </c:pt>
                <c:pt idx="14">
                  <c:v>2465705.1288824221</c:v>
                </c:pt>
                <c:pt idx="15">
                  <c:v>1694214.4652794357</c:v>
                </c:pt>
                <c:pt idx="16">
                  <c:v>70479.329506583221</c:v>
                </c:pt>
                <c:pt idx="17">
                  <c:v>79878.676619470963</c:v>
                </c:pt>
                <c:pt idx="18">
                  <c:v>1983344.9562702894</c:v>
                </c:pt>
                <c:pt idx="19">
                  <c:v>596652.27091857232</c:v>
                </c:pt>
                <c:pt idx="20">
                  <c:v>2348078.3659668923</c:v>
                </c:pt>
                <c:pt idx="21">
                  <c:v>26844.385515538917</c:v>
                </c:pt>
                <c:pt idx="22">
                  <c:v>182746.68308819144</c:v>
                </c:pt>
                <c:pt idx="23">
                  <c:v>4070318.085216606</c:v>
                </c:pt>
                <c:pt idx="24">
                  <c:v>513514.30574410764</c:v>
                </c:pt>
                <c:pt idx="25">
                  <c:v>530524.70721037651</c:v>
                </c:pt>
                <c:pt idx="26">
                  <c:v>171271.47677622235</c:v>
                </c:pt>
                <c:pt idx="27">
                  <c:v>1713805.4002460691</c:v>
                </c:pt>
                <c:pt idx="28">
                  <c:v>356265.34169286827</c:v>
                </c:pt>
                <c:pt idx="29">
                  <c:v>1184537.2237682075</c:v>
                </c:pt>
                <c:pt idx="30">
                  <c:v>289551.78791736823</c:v>
                </c:pt>
                <c:pt idx="31">
                  <c:v>631755.80014378275</c:v>
                </c:pt>
                <c:pt idx="32">
                  <c:v>154686.79928326956</c:v>
                </c:pt>
                <c:pt idx="33">
                  <c:v>339958.63448476035</c:v>
                </c:pt>
                <c:pt idx="34">
                  <c:v>401111.58024644543</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再エネ比較シート!$BJ$72:$BJ$161</c:f>
              <c:numCache>
                <c:formatCode>#,##0_);[Red]\(#,##0\)</c:formatCode>
                <c:ptCount val="90"/>
                <c:pt idx="0">
                  <c:v>745355.04909586126</c:v>
                </c:pt>
                <c:pt idx="1">
                  <c:v>262998.51521329366</c:v>
                </c:pt>
                <c:pt idx="2">
                  <c:v>109207.22672238822</c:v>
                </c:pt>
                <c:pt idx="3">
                  <c:v>781251.97200655506</c:v>
                </c:pt>
                <c:pt idx="4">
                  <c:v>43628.289103236799</c:v>
                </c:pt>
                <c:pt idx="5">
                  <c:v>239416.11506421622</c:v>
                </c:pt>
                <c:pt idx="6">
                  <c:v>38349.978289805753</c:v>
                </c:pt>
                <c:pt idx="7">
                  <c:v>277282.37436560506</c:v>
                </c:pt>
                <c:pt idx="8">
                  <c:v>107683.28237707415</c:v>
                </c:pt>
                <c:pt idx="9">
                  <c:v>36271.576140890123</c:v>
                </c:pt>
                <c:pt idx="10">
                  <c:v>296898.9357332933</c:v>
                </c:pt>
                <c:pt idx="11">
                  <c:v>279837.57611897506</c:v>
                </c:pt>
                <c:pt idx="12">
                  <c:v>77514.363775125807</c:v>
                </c:pt>
                <c:pt idx="13">
                  <c:v>245352.91205281264</c:v>
                </c:pt>
                <c:pt idx="14">
                  <c:v>33523.707117578517</c:v>
                </c:pt>
                <c:pt idx="15">
                  <c:v>6357.1207205644687</c:v>
                </c:pt>
                <c:pt idx="16">
                  <c:v>42475.075493416778</c:v>
                </c:pt>
                <c:pt idx="17">
                  <c:v>208053.12238052898</c:v>
                </c:pt>
                <c:pt idx="18">
                  <c:v>208950.43008320004</c:v>
                </c:pt>
                <c:pt idx="19">
                  <c:v>5871795.7002751175</c:v>
                </c:pt>
                <c:pt idx="20">
                  <c:v>618682.16603310721</c:v>
                </c:pt>
                <c:pt idx="21">
                  <c:v>255784.48848446115</c:v>
                </c:pt>
                <c:pt idx="22">
                  <c:v>166260.40591180854</c:v>
                </c:pt>
                <c:pt idx="23">
                  <c:v>320678.97278339422</c:v>
                </c:pt>
                <c:pt idx="24">
                  <c:v>350797.14325589227</c:v>
                </c:pt>
                <c:pt idx="25">
                  <c:v>135260.74278962341</c:v>
                </c:pt>
                <c:pt idx="26">
                  <c:v>48653.863223777684</c:v>
                </c:pt>
                <c:pt idx="27">
                  <c:v>56371.130753930651</c:v>
                </c:pt>
                <c:pt idx="28">
                  <c:v>107930.57030713171</c:v>
                </c:pt>
                <c:pt idx="29">
                  <c:v>50446.584231792607</c:v>
                </c:pt>
                <c:pt idx="30">
                  <c:v>60046.239082631735</c:v>
                </c:pt>
                <c:pt idx="31">
                  <c:v>46339.200856217147</c:v>
                </c:pt>
                <c:pt idx="32">
                  <c:v>141115.02571673045</c:v>
                </c:pt>
                <c:pt idx="33">
                  <c:v>92311.581515239654</c:v>
                </c:pt>
                <c:pt idx="34">
                  <c:v>129126.27575355458</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再エネ比較シート!$BJ$72:$BJ$161</c:f>
              <c:numCache>
                <c:formatCode>#,##0_);[Red]\(#,##0\)</c:formatCode>
                <c:ptCount val="90"/>
                <c:pt idx="0">
                  <c:v>745355.04909586126</c:v>
                </c:pt>
                <c:pt idx="1">
                  <c:v>262998.51521329366</c:v>
                </c:pt>
                <c:pt idx="2">
                  <c:v>109207.22672238822</c:v>
                </c:pt>
                <c:pt idx="3">
                  <c:v>781251.97200655506</c:v>
                </c:pt>
                <c:pt idx="4">
                  <c:v>43628.289103236799</c:v>
                </c:pt>
                <c:pt idx="5">
                  <c:v>239416.11506421622</c:v>
                </c:pt>
                <c:pt idx="6">
                  <c:v>38349.978289805753</c:v>
                </c:pt>
                <c:pt idx="7">
                  <c:v>277282.37436560506</c:v>
                </c:pt>
                <c:pt idx="8">
                  <c:v>107683.28237707415</c:v>
                </c:pt>
                <c:pt idx="9">
                  <c:v>36271.576140890123</c:v>
                </c:pt>
                <c:pt idx="10">
                  <c:v>296898.9357332933</c:v>
                </c:pt>
                <c:pt idx="11">
                  <c:v>279837.57611897506</c:v>
                </c:pt>
                <c:pt idx="12">
                  <c:v>77514.363775125807</c:v>
                </c:pt>
                <c:pt idx="13">
                  <c:v>245352.91205281264</c:v>
                </c:pt>
                <c:pt idx="14">
                  <c:v>33523.707117578517</c:v>
                </c:pt>
                <c:pt idx="15">
                  <c:v>6357.1207205644687</c:v>
                </c:pt>
                <c:pt idx="16">
                  <c:v>42475.075493416778</c:v>
                </c:pt>
                <c:pt idx="17">
                  <c:v>208053.12238052898</c:v>
                </c:pt>
                <c:pt idx="18">
                  <c:v>208950.43008320004</c:v>
                </c:pt>
                <c:pt idx="19">
                  <c:v>5871795.7002751175</c:v>
                </c:pt>
                <c:pt idx="20">
                  <c:v>618682.16603310721</c:v>
                </c:pt>
                <c:pt idx="21">
                  <c:v>255784.48848446115</c:v>
                </c:pt>
                <c:pt idx="22">
                  <c:v>166260.40591180854</c:v>
                </c:pt>
                <c:pt idx="23">
                  <c:v>320678.97278339422</c:v>
                </c:pt>
                <c:pt idx="24">
                  <c:v>350797.14325589227</c:v>
                </c:pt>
                <c:pt idx="25">
                  <c:v>135260.74278962341</c:v>
                </c:pt>
                <c:pt idx="26">
                  <c:v>48653.863223777684</c:v>
                </c:pt>
                <c:pt idx="27">
                  <c:v>56371.130753930651</c:v>
                </c:pt>
                <c:pt idx="28">
                  <c:v>107930.57030713171</c:v>
                </c:pt>
                <c:pt idx="29">
                  <c:v>50446.584231792607</c:v>
                </c:pt>
                <c:pt idx="30">
                  <c:v>60046.239082631735</c:v>
                </c:pt>
                <c:pt idx="31">
                  <c:v>46339.200856217147</c:v>
                </c:pt>
                <c:pt idx="32">
                  <c:v>141115.02571673045</c:v>
                </c:pt>
                <c:pt idx="33">
                  <c:v>92311.581515239654</c:v>
                </c:pt>
                <c:pt idx="34">
                  <c:v>129126.27575355458</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再エネ比較シート!$BE$72:$BE$161</c:f>
              <c:numCache>
                <c:formatCode>#,##0_);[Red]\(#,##0\)</c:formatCode>
                <c:ptCount val="90"/>
                <c:pt idx="0">
                  <c:v>1680956.4350000001</c:v>
                </c:pt>
                <c:pt idx="1">
                  <c:v>357421.73100000003</c:v>
                </c:pt>
                <c:pt idx="2">
                  <c:v>249944.47399999999</c:v>
                </c:pt>
                <c:pt idx="3">
                  <c:v>4193795.4130000002</c:v>
                </c:pt>
                <c:pt idx="4">
                  <c:v>368100.1590000001</c:v>
                </c:pt>
                <c:pt idx="5">
                  <c:v>398307.03300000005</c:v>
                </c:pt>
                <c:pt idx="6">
                  <c:v>41572.703999999998</c:v>
                </c:pt>
                <c:pt idx="7">
                  <c:v>639686.82999999996</c:v>
                </c:pt>
                <c:pt idx="8">
                  <c:v>2128683.3050000002</c:v>
                </c:pt>
                <c:pt idx="9">
                  <c:v>559274.91500000004</c:v>
                </c:pt>
                <c:pt idx="10">
                  <c:v>4388110.3609999996</c:v>
                </c:pt>
                <c:pt idx="11">
                  <c:v>755939.16099999996</c:v>
                </c:pt>
                <c:pt idx="12">
                  <c:v>733155.50699999998</c:v>
                </c:pt>
                <c:pt idx="13">
                  <c:v>216779.88099999999</c:v>
                </c:pt>
                <c:pt idx="14">
                  <c:v>981243.57799999998</c:v>
                </c:pt>
                <c:pt idx="15">
                  <c:v>138323.47300000003</c:v>
                </c:pt>
                <c:pt idx="16">
                  <c:v>112954.405</c:v>
                </c:pt>
                <c:pt idx="17">
                  <c:v>284314.83199999994</c:v>
                </c:pt>
                <c:pt idx="18">
                  <c:v>1079359.439</c:v>
                </c:pt>
                <c:pt idx="19">
                  <c:v>4430637.0470000003</c:v>
                </c:pt>
                <c:pt idx="20">
                  <c:v>616511.147</c:v>
                </c:pt>
                <c:pt idx="21">
                  <c:v>282628.87400000007</c:v>
                </c:pt>
                <c:pt idx="22">
                  <c:v>348845.29300000001</c:v>
                </c:pt>
                <c:pt idx="23">
                  <c:v>3402500.5860000001</c:v>
                </c:pt>
                <c:pt idx="24">
                  <c:v>846773.71699999995</c:v>
                </c:pt>
                <c:pt idx="25">
                  <c:v>638987.90299999993</c:v>
                </c:pt>
                <c:pt idx="26">
                  <c:v>214476.32500000001</c:v>
                </c:pt>
                <c:pt idx="27">
                  <c:v>634241.75199999998</c:v>
                </c:pt>
                <c:pt idx="28">
                  <c:v>464195.91200000001</c:v>
                </c:pt>
                <c:pt idx="29">
                  <c:v>271479.549</c:v>
                </c:pt>
                <c:pt idx="30">
                  <c:v>315040.53699999995</c:v>
                </c:pt>
                <c:pt idx="31">
                  <c:v>625787.08699999994</c:v>
                </c:pt>
                <c:pt idx="32">
                  <c:v>229646.367</c:v>
                </c:pt>
                <c:pt idx="33">
                  <c:v>422470.554</c:v>
                </c:pt>
                <c:pt idx="34">
                  <c:v>529483.04399999999</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再エネ比較シート!$BF$72:$BF$161</c:f>
              <c:numCache>
                <c:formatCode>#,##0_);[Red]\(#,##0\)</c:formatCode>
                <c:ptCount val="90"/>
                <c:pt idx="0">
                  <c:v>1854366.987</c:v>
                </c:pt>
                <c:pt idx="1">
                  <c:v>12540.376</c:v>
                </c:pt>
                <c:pt idx="2">
                  <c:v>0</c:v>
                </c:pt>
                <c:pt idx="3">
                  <c:v>2310989.5729999999</c:v>
                </c:pt>
                <c:pt idx="4">
                  <c:v>48462.052000000003</c:v>
                </c:pt>
                <c:pt idx="5">
                  <c:v>203725.75899999996</c:v>
                </c:pt>
                <c:pt idx="6">
                  <c:v>343817.76899999997</c:v>
                </c:pt>
                <c:pt idx="7">
                  <c:v>47094.063999999991</c:v>
                </c:pt>
                <c:pt idx="8">
                  <c:v>6234751.8679999989</c:v>
                </c:pt>
                <c:pt idx="9">
                  <c:v>757883.66500000015</c:v>
                </c:pt>
                <c:pt idx="10">
                  <c:v>1842356.0970000001</c:v>
                </c:pt>
                <c:pt idx="11">
                  <c:v>1316409.068</c:v>
                </c:pt>
                <c:pt idx="12">
                  <c:v>262155.72100000002</c:v>
                </c:pt>
                <c:pt idx="13">
                  <c:v>2743.4290000000001</c:v>
                </c:pt>
                <c:pt idx="14">
                  <c:v>1473700.4920000003</c:v>
                </c:pt>
                <c:pt idx="15">
                  <c:v>1514736.0530000001</c:v>
                </c:pt>
                <c:pt idx="16">
                  <c:v>0</c:v>
                </c:pt>
                <c:pt idx="17">
                  <c:v>3616.9670000000006</c:v>
                </c:pt>
                <c:pt idx="18">
                  <c:v>1071915.7309999999</c:v>
                </c:pt>
                <c:pt idx="19">
                  <c:v>1930182.9739999997</c:v>
                </c:pt>
                <c:pt idx="20">
                  <c:v>2326085.5649999999</c:v>
                </c:pt>
                <c:pt idx="21">
                  <c:v>0</c:v>
                </c:pt>
                <c:pt idx="22">
                  <c:v>161.79599999999999</c:v>
                </c:pt>
                <c:pt idx="23">
                  <c:v>988496.47199999983</c:v>
                </c:pt>
                <c:pt idx="24">
                  <c:v>17526.939999999999</c:v>
                </c:pt>
                <c:pt idx="25">
                  <c:v>26467.645</c:v>
                </c:pt>
                <c:pt idx="26">
                  <c:v>5441.6570000000002</c:v>
                </c:pt>
                <c:pt idx="27">
                  <c:v>1101986.2439999999</c:v>
                </c:pt>
                <c:pt idx="28">
                  <c:v>0</c:v>
                </c:pt>
                <c:pt idx="29">
                  <c:v>959129.87600000016</c:v>
                </c:pt>
                <c:pt idx="30">
                  <c:v>34557.49</c:v>
                </c:pt>
                <c:pt idx="31">
                  <c:v>52307.913999999997</c:v>
                </c:pt>
                <c:pt idx="32">
                  <c:v>66155.457999999999</c:v>
                </c:pt>
                <c:pt idx="33">
                  <c:v>9799.6620000000003</c:v>
                </c:pt>
                <c:pt idx="34">
                  <c:v>754.81200000000001</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再エネ比較シート!$BG$72:$BG$161</c:f>
              <c:numCache>
                <c:formatCode>#,##0_);[Red]\(#,##0\)</c:formatCode>
                <c:ptCount val="90"/>
                <c:pt idx="0">
                  <c:v>1212.2899999999997</c:v>
                </c:pt>
                <c:pt idx="1">
                  <c:v>0</c:v>
                </c:pt>
                <c:pt idx="2">
                  <c:v>0</c:v>
                </c:pt>
                <c:pt idx="3">
                  <c:v>69104.876183970002</c:v>
                </c:pt>
                <c:pt idx="4">
                  <c:v>0</c:v>
                </c:pt>
                <c:pt idx="5">
                  <c:v>0</c:v>
                </c:pt>
                <c:pt idx="6">
                  <c:v>562.73199999999997</c:v>
                </c:pt>
                <c:pt idx="7">
                  <c:v>1597.885</c:v>
                </c:pt>
                <c:pt idx="8">
                  <c:v>80485.822570570002</c:v>
                </c:pt>
                <c:pt idx="9">
                  <c:v>54095.546000000002</c:v>
                </c:pt>
                <c:pt idx="10">
                  <c:v>87842.751023750025</c:v>
                </c:pt>
                <c:pt idx="11">
                  <c:v>28367.876</c:v>
                </c:pt>
                <c:pt idx="12">
                  <c:v>44312.146000000001</c:v>
                </c:pt>
                <c:pt idx="13">
                  <c:v>0</c:v>
                </c:pt>
                <c:pt idx="14">
                  <c:v>44257.785000000011</c:v>
                </c:pt>
                <c:pt idx="15">
                  <c:v>47361.213000000011</c:v>
                </c:pt>
                <c:pt idx="16">
                  <c:v>0</c:v>
                </c:pt>
                <c:pt idx="17">
                  <c:v>0</c:v>
                </c:pt>
                <c:pt idx="18">
                  <c:v>40884.331353490001</c:v>
                </c:pt>
                <c:pt idx="19">
                  <c:v>106978.44919369</c:v>
                </c:pt>
                <c:pt idx="20">
                  <c:v>24151.556</c:v>
                </c:pt>
                <c:pt idx="21">
                  <c:v>0</c:v>
                </c:pt>
                <c:pt idx="22">
                  <c:v>0</c:v>
                </c:pt>
                <c:pt idx="23">
                  <c:v>0</c:v>
                </c:pt>
                <c:pt idx="24">
                  <c:v>0</c:v>
                </c:pt>
                <c:pt idx="25">
                  <c:v>0</c:v>
                </c:pt>
                <c:pt idx="26">
                  <c:v>0</c:v>
                </c:pt>
                <c:pt idx="27">
                  <c:v>33948.535000000011</c:v>
                </c:pt>
                <c:pt idx="28">
                  <c:v>0</c:v>
                </c:pt>
                <c:pt idx="29">
                  <c:v>4374.3829999999998</c:v>
                </c:pt>
                <c:pt idx="30">
                  <c:v>0</c:v>
                </c:pt>
                <c:pt idx="31">
                  <c:v>0</c:v>
                </c:pt>
                <c:pt idx="32">
                  <c:v>0</c:v>
                </c:pt>
                <c:pt idx="33">
                  <c:v>0</c:v>
                </c:pt>
                <c:pt idx="34">
                  <c:v>0</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再エネ比較シート!$BH$72:$BH$161</c:f>
              <c:numCache>
                <c:formatCode>#,##0_);[Red]\(#,##0\)</c:formatCode>
                <c:ptCount val="90"/>
                <c:pt idx="0">
                  <c:v>0</c:v>
                </c:pt>
                <c:pt idx="1">
                  <c:v>0</c:v>
                </c:pt>
                <c:pt idx="2">
                  <c:v>0</c:v>
                </c:pt>
                <c:pt idx="3">
                  <c:v>709400.68299999996</c:v>
                </c:pt>
                <c:pt idx="4">
                  <c:v>0</c:v>
                </c:pt>
                <c:pt idx="5">
                  <c:v>0</c:v>
                </c:pt>
                <c:pt idx="6">
                  <c:v>0</c:v>
                </c:pt>
                <c:pt idx="7">
                  <c:v>0</c:v>
                </c:pt>
                <c:pt idx="8">
                  <c:v>144.96</c:v>
                </c:pt>
                <c:pt idx="9">
                  <c:v>0</c:v>
                </c:pt>
                <c:pt idx="10">
                  <c:v>1294.5880000000002</c:v>
                </c:pt>
                <c:pt idx="11">
                  <c:v>0</c:v>
                </c:pt>
                <c:pt idx="12">
                  <c:v>4859.7330000000002</c:v>
                </c:pt>
                <c:pt idx="13">
                  <c:v>0</c:v>
                </c:pt>
                <c:pt idx="14">
                  <c:v>26.981000000000002</c:v>
                </c:pt>
                <c:pt idx="15">
                  <c:v>150.84700000000001</c:v>
                </c:pt>
                <c:pt idx="16">
                  <c:v>0</c:v>
                </c:pt>
                <c:pt idx="17">
                  <c:v>0</c:v>
                </c:pt>
                <c:pt idx="18">
                  <c:v>135.88499999999996</c:v>
                </c:pt>
                <c:pt idx="19">
                  <c:v>649.50099999999998</c:v>
                </c:pt>
                <c:pt idx="20">
                  <c:v>12.263999999999998</c:v>
                </c:pt>
                <c:pt idx="21">
                  <c:v>0</c:v>
                </c:pt>
                <c:pt idx="22">
                  <c:v>0</c:v>
                </c:pt>
                <c:pt idx="23">
                  <c:v>0</c:v>
                </c:pt>
                <c:pt idx="24">
                  <c:v>10.792</c:v>
                </c:pt>
                <c:pt idx="25">
                  <c:v>329.90199999999999</c:v>
                </c:pt>
                <c:pt idx="26">
                  <c:v>7.3579999999999997</c:v>
                </c:pt>
                <c:pt idx="27">
                  <c:v>0</c:v>
                </c:pt>
                <c:pt idx="28">
                  <c:v>0</c:v>
                </c:pt>
                <c:pt idx="29">
                  <c:v>0</c:v>
                </c:pt>
                <c:pt idx="30">
                  <c:v>0</c:v>
                </c:pt>
                <c:pt idx="31">
                  <c:v>0</c:v>
                </c:pt>
                <c:pt idx="32">
                  <c:v>0</c:v>
                </c:pt>
                <c:pt idx="33">
                  <c:v>0</c:v>
                </c:pt>
                <c:pt idx="34">
                  <c:v>0</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再エネ比較シート!$BI$72:$BI$161</c:f>
              <c:numCache>
                <c:formatCode>#,##0_);[Red]\(#,##0\)</c:formatCode>
                <c:ptCount val="90"/>
                <c:pt idx="0">
                  <c:v>3536535.7120000003</c:v>
                </c:pt>
                <c:pt idx="1">
                  <c:v>369962.10700000002</c:v>
                </c:pt>
                <c:pt idx="2">
                  <c:v>249944.47399999999</c:v>
                </c:pt>
                <c:pt idx="3">
                  <c:v>7283290.5451839697</c:v>
                </c:pt>
                <c:pt idx="4">
                  <c:v>416562.21100000013</c:v>
                </c:pt>
                <c:pt idx="5">
                  <c:v>602032.79200000002</c:v>
                </c:pt>
                <c:pt idx="6">
                  <c:v>385953.20500000002</c:v>
                </c:pt>
                <c:pt idx="7">
                  <c:v>688378.77899999998</c:v>
                </c:pt>
                <c:pt idx="8">
                  <c:v>8444065.9555705693</c:v>
                </c:pt>
                <c:pt idx="9">
                  <c:v>1371254.1260000002</c:v>
                </c:pt>
                <c:pt idx="10">
                  <c:v>6319603.7970237499</c:v>
                </c:pt>
                <c:pt idx="11">
                  <c:v>2100716.105</c:v>
                </c:pt>
                <c:pt idx="12">
                  <c:v>1044483.107</c:v>
                </c:pt>
                <c:pt idx="13">
                  <c:v>219523.31</c:v>
                </c:pt>
                <c:pt idx="14">
                  <c:v>2499228.8360000006</c:v>
                </c:pt>
                <c:pt idx="15">
                  <c:v>1700571.5860000001</c:v>
                </c:pt>
                <c:pt idx="16">
                  <c:v>112954.405</c:v>
                </c:pt>
                <c:pt idx="17">
                  <c:v>287931.79899999994</c:v>
                </c:pt>
                <c:pt idx="18">
                  <c:v>2192295.3863534895</c:v>
                </c:pt>
                <c:pt idx="19">
                  <c:v>6468447.9711936899</c:v>
                </c:pt>
                <c:pt idx="20">
                  <c:v>2966760.5319999997</c:v>
                </c:pt>
                <c:pt idx="21">
                  <c:v>282628.87400000007</c:v>
                </c:pt>
                <c:pt idx="22">
                  <c:v>349007.08899999998</c:v>
                </c:pt>
                <c:pt idx="23">
                  <c:v>4390997.0580000002</c:v>
                </c:pt>
                <c:pt idx="24">
                  <c:v>864311.44899999991</c:v>
                </c:pt>
                <c:pt idx="25">
                  <c:v>665785.44999999995</c:v>
                </c:pt>
                <c:pt idx="26">
                  <c:v>219925.34000000003</c:v>
                </c:pt>
                <c:pt idx="27">
                  <c:v>1770176.5309999997</c:v>
                </c:pt>
                <c:pt idx="28">
                  <c:v>464195.91200000001</c:v>
                </c:pt>
                <c:pt idx="29">
                  <c:v>1234983.8080000002</c:v>
                </c:pt>
                <c:pt idx="30">
                  <c:v>349598.02699999994</c:v>
                </c:pt>
                <c:pt idx="31">
                  <c:v>678095.00099999993</c:v>
                </c:pt>
                <c:pt idx="32">
                  <c:v>295801.82500000001</c:v>
                </c:pt>
                <c:pt idx="33">
                  <c:v>432270.21600000001</c:v>
                </c:pt>
                <c:pt idx="34">
                  <c:v>530237.85600000003</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再エネ比較シート!$CO$13:$CO$42</c:f>
              <c:numCache>
                <c:formatCode>0.0%</c:formatCode>
                <c:ptCount val="30"/>
                <c:pt idx="0">
                  <c:v>6.4516129032258064E-3</c:v>
                </c:pt>
                <c:pt idx="1">
                  <c:v>3.6605657237936774E-2</c:v>
                </c:pt>
                <c:pt idx="2">
                  <c:v>6.510416666666667E-3</c:v>
                </c:pt>
                <c:pt idx="3">
                  <c:v>2.0926756352765322E-2</c:v>
                </c:pt>
                <c:pt idx="4">
                  <c:v>7.7419354838709677E-3</c:v>
                </c:pt>
                <c:pt idx="5">
                  <c:v>4.1551246537396124E-3</c:v>
                </c:pt>
                <c:pt idx="6">
                  <c:v>0</c:v>
                </c:pt>
                <c:pt idx="7">
                  <c:v>0.16842105263157894</c:v>
                </c:pt>
                <c:pt idx="8">
                  <c:v>1.9927536231884056E-2</c:v>
                </c:pt>
                <c:pt idx="9">
                  <c:v>7.716049382716049E-3</c:v>
                </c:pt>
                <c:pt idx="10">
                  <c:v>1.1920529801324504E-2</c:v>
                </c:pt>
                <c:pt idx="11">
                  <c:v>1.9292604501607719E-2</c:v>
                </c:pt>
                <c:pt idx="12">
                  <c:v>6.1157024793388429E-2</c:v>
                </c:pt>
                <c:pt idx="13">
                  <c:v>1.6835016835016834E-3</c:v>
                </c:pt>
                <c:pt idx="14">
                  <c:v>1.4925373134328358E-3</c:v>
                </c:pt>
                <c:pt idx="15">
                  <c:v>3.8897893030794169E-2</c:v>
                </c:pt>
                <c:pt idx="16">
                  <c:v>1.2500000000000001E-2</c:v>
                </c:pt>
                <c:pt idx="17">
                  <c:v>3.3333333333333333E-2</c:v>
                </c:pt>
                <c:pt idx="18">
                  <c:v>4.815409309791332E-3</c:v>
                </c:pt>
                <c:pt idx="19">
                  <c:v>3.7453183520599251E-3</c:v>
                </c:pt>
                <c:pt idx="20">
                  <c:v>9.3984962406015032E-3</c:v>
                </c:pt>
                <c:pt idx="21">
                  <c:v>6.9686411149825784E-3</c:v>
                </c:pt>
                <c:pt idx="22">
                  <c:v>1.8281535648994516E-2</c:v>
                </c:pt>
                <c:pt idx="23">
                  <c:v>1.9908116385911178E-2</c:v>
                </c:pt>
                <c:pt idx="24">
                  <c:v>3.4979423868312758E-2</c:v>
                </c:pt>
                <c:pt idx="25">
                  <c:v>6.1224489795918366E-2</c:v>
                </c:pt>
                <c:pt idx="26">
                  <c:v>9.9056603773584911E-2</c:v>
                </c:pt>
                <c:pt idx="27">
                  <c:v>1.7857142857142857E-3</c:v>
                </c:pt>
                <c:pt idx="28">
                  <c:v>4.2283298097251586E-2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再エネ比較シート!$CC$13:$CC$42</c:f>
              <c:numCache>
                <c:formatCode>0.0%</c:formatCode>
                <c:ptCount val="30"/>
                <c:pt idx="0">
                  <c:v>4.0147626858226485E-3</c:v>
                </c:pt>
                <c:pt idx="1">
                  <c:v>2.7183431186360782E-2</c:v>
                </c:pt>
                <c:pt idx="2">
                  <c:v>6.9469548799413307E-3</c:v>
                </c:pt>
                <c:pt idx="3">
                  <c:v>1.0726357685897518E-2</c:v>
                </c:pt>
                <c:pt idx="4">
                  <c:v>4.8560857351324788E-3</c:v>
                </c:pt>
                <c:pt idx="5">
                  <c:v>1.8878840390912865E-3</c:v>
                </c:pt>
                <c:pt idx="6">
                  <c:v>0</c:v>
                </c:pt>
                <c:pt idx="7">
                  <c:v>0.13149597133517058</c:v>
                </c:pt>
                <c:pt idx="8">
                  <c:v>1.2207892900946749E-2</c:v>
                </c:pt>
                <c:pt idx="9">
                  <c:v>2.7311405207431339E-3</c:v>
                </c:pt>
                <c:pt idx="10">
                  <c:v>8.221421006515784E-3</c:v>
                </c:pt>
                <c:pt idx="11">
                  <c:v>1.3120458721223388E-2</c:v>
                </c:pt>
                <c:pt idx="12">
                  <c:v>4.8597357057815607E-2</c:v>
                </c:pt>
                <c:pt idx="13">
                  <c:v>1.2757178682410127E-3</c:v>
                </c:pt>
                <c:pt idx="14">
                  <c:v>3.9782046930040849E-4</c:v>
                </c:pt>
                <c:pt idx="15">
                  <c:v>2.8042337214380788E-2</c:v>
                </c:pt>
                <c:pt idx="16">
                  <c:v>9.315698807816214E-3</c:v>
                </c:pt>
                <c:pt idx="17">
                  <c:v>1.8861308099787262E-2</c:v>
                </c:pt>
                <c:pt idx="18">
                  <c:v>3.3446264756715575E-3</c:v>
                </c:pt>
                <c:pt idx="19">
                  <c:v>4.581026209621108E-3</c:v>
                </c:pt>
                <c:pt idx="20">
                  <c:v>9.6660749622328474E-3</c:v>
                </c:pt>
                <c:pt idx="21">
                  <c:v>3.478697932965407E-3</c:v>
                </c:pt>
                <c:pt idx="22">
                  <c:v>1.0213333340455091E-2</c:v>
                </c:pt>
                <c:pt idx="23">
                  <c:v>1.5754934472171949E-2</c:v>
                </c:pt>
                <c:pt idx="24">
                  <c:v>1.8037402912505475E-2</c:v>
                </c:pt>
                <c:pt idx="25">
                  <c:v>3.2160501674529114E-2</c:v>
                </c:pt>
                <c:pt idx="26">
                  <c:v>8.157109635723539E-2</c:v>
                </c:pt>
                <c:pt idx="27">
                  <c:v>1.1832356498974238E-3</c:v>
                </c:pt>
                <c:pt idx="28">
                  <c:v>2.0905273195226261E-2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再エネ比較シート!$CD$13:$CD$42</c:f>
              <c:numCache>
                <c:formatCode>0.0%</c:formatCode>
                <c:ptCount val="30"/>
                <c:pt idx="0">
                  <c:v>0</c:v>
                </c:pt>
                <c:pt idx="1">
                  <c:v>4.7599594104231133E-2</c:v>
                </c:pt>
                <c:pt idx="2">
                  <c:v>3.5232033278680885E-3</c:v>
                </c:pt>
                <c:pt idx="3">
                  <c:v>4.6798055857961166E-2</c:v>
                </c:pt>
                <c:pt idx="4">
                  <c:v>0</c:v>
                </c:pt>
                <c:pt idx="5">
                  <c:v>1.8545512438865968E-3</c:v>
                </c:pt>
                <c:pt idx="6">
                  <c:v>9.2969682761279329E-2</c:v>
                </c:pt>
                <c:pt idx="7">
                  <c:v>0.74956847631886547</c:v>
                </c:pt>
                <c:pt idx="8">
                  <c:v>0</c:v>
                </c:pt>
                <c:pt idx="9">
                  <c:v>0</c:v>
                </c:pt>
                <c:pt idx="10">
                  <c:v>1.2157456404958663E-2</c:v>
                </c:pt>
                <c:pt idx="11">
                  <c:v>4.4949473442534753</c:v>
                </c:pt>
                <c:pt idx="12">
                  <c:v>4.3229398096872089E-2</c:v>
                </c:pt>
                <c:pt idx="13">
                  <c:v>5.3584552412316869E-2</c:v>
                </c:pt>
                <c:pt idx="14">
                  <c:v>3.4931734590224919E-3</c:v>
                </c:pt>
                <c:pt idx="15">
                  <c:v>7.3096066178060332E-2</c:v>
                </c:pt>
                <c:pt idx="16">
                  <c:v>0</c:v>
                </c:pt>
                <c:pt idx="17">
                  <c:v>0.12498830769398388</c:v>
                </c:pt>
                <c:pt idx="18">
                  <c:v>0.44914918507927648</c:v>
                </c:pt>
                <c:pt idx="19">
                  <c:v>5.6107505503045225E-2</c:v>
                </c:pt>
                <c:pt idx="20">
                  <c:v>0</c:v>
                </c:pt>
                <c:pt idx="21">
                  <c:v>6.1216254144681138E-3</c:v>
                </c:pt>
                <c:pt idx="22">
                  <c:v>2.2064930953669144E-2</c:v>
                </c:pt>
                <c:pt idx="23">
                  <c:v>0</c:v>
                </c:pt>
                <c:pt idx="24">
                  <c:v>6.7332974461174463E-2</c:v>
                </c:pt>
                <c:pt idx="25">
                  <c:v>5.460973920555643E-2</c:v>
                </c:pt>
                <c:pt idx="26">
                  <c:v>0.45345173925282589</c:v>
                </c:pt>
                <c:pt idx="27">
                  <c:v>0</c:v>
                </c:pt>
                <c:pt idx="28">
                  <c:v>3.6029167841582777E-2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再エネ比較シート!$CE$13:$CE$42</c:f>
              <c:numCache>
                <c:formatCode>0.0%</c:formatCode>
                <c:ptCount val="30"/>
                <c:pt idx="0">
                  <c:v>0</c:v>
                </c:pt>
                <c:pt idx="1">
                  <c:v>0</c:v>
                </c:pt>
                <c:pt idx="2">
                  <c:v>0</c:v>
                </c:pt>
                <c:pt idx="3">
                  <c:v>0</c:v>
                </c:pt>
                <c:pt idx="4">
                  <c:v>1.5754467594819885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0.1877027323787539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再エネ比較シート!$CF$13:$CF$42</c:f>
              <c:numCache>
                <c:formatCode>0.0%</c:formatCode>
                <c:ptCount val="30"/>
                <c:pt idx="0">
                  <c:v>0</c:v>
                </c:pt>
                <c:pt idx="1">
                  <c:v>0.52065339687961432</c:v>
                </c:pt>
                <c:pt idx="2">
                  <c:v>0</c:v>
                </c:pt>
                <c:pt idx="3">
                  <c:v>0</c:v>
                </c:pt>
                <c:pt idx="4">
                  <c:v>0</c:v>
                </c:pt>
                <c:pt idx="5">
                  <c:v>0</c:v>
                </c:pt>
                <c:pt idx="6">
                  <c:v>0</c:v>
                </c:pt>
                <c:pt idx="7">
                  <c:v>0</c:v>
                </c:pt>
                <c:pt idx="8">
                  <c:v>0</c:v>
                </c:pt>
                <c:pt idx="9">
                  <c:v>0</c:v>
                </c:pt>
                <c:pt idx="10">
                  <c:v>0</c:v>
                </c:pt>
                <c:pt idx="11">
                  <c:v>1.6535787917311418</c:v>
                </c:pt>
                <c:pt idx="12">
                  <c:v>0</c:v>
                </c:pt>
                <c:pt idx="13">
                  <c:v>0</c:v>
                </c:pt>
                <c:pt idx="14">
                  <c:v>0</c:v>
                </c:pt>
                <c:pt idx="15">
                  <c:v>0</c:v>
                </c:pt>
                <c:pt idx="16">
                  <c:v>0</c:v>
                </c:pt>
                <c:pt idx="17">
                  <c:v>0</c:v>
                </c:pt>
                <c:pt idx="18">
                  <c:v>0</c:v>
                </c:pt>
                <c:pt idx="19">
                  <c:v>0</c:v>
                </c:pt>
                <c:pt idx="20">
                  <c:v>0</c:v>
                </c:pt>
                <c:pt idx="21">
                  <c:v>0.23372141055922191</c:v>
                </c:pt>
                <c:pt idx="22">
                  <c:v>0</c:v>
                </c:pt>
                <c:pt idx="23">
                  <c:v>0</c:v>
                </c:pt>
                <c:pt idx="24">
                  <c:v>0</c:v>
                </c:pt>
                <c:pt idx="25">
                  <c:v>3.5041029951999665</c:v>
                </c:pt>
                <c:pt idx="26">
                  <c:v>0</c:v>
                </c:pt>
                <c:pt idx="27">
                  <c:v>38.428981397666561</c:v>
                </c:pt>
                <c:pt idx="28">
                  <c:v>5.6613033283480467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7.0152118599729529E-2</c:v>
                </c:pt>
                <c:pt idx="21">
                  <c:v>0</c:v>
                </c:pt>
                <c:pt idx="22">
                  <c:v>0</c:v>
                </c:pt>
                <c:pt idx="23">
                  <c:v>0.66425716502345555</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再エネ比較シート!$CI$13:$CI$42</c:f>
              <c:numCache>
                <c:formatCode>0.0%</c:formatCode>
                <c:ptCount val="30"/>
                <c:pt idx="0">
                  <c:v>4.0147626858226485E-3</c:v>
                </c:pt>
                <c:pt idx="1">
                  <c:v>0.5954364221702062</c:v>
                </c:pt>
                <c:pt idx="2">
                  <c:v>1.0470158207809419E-2</c:v>
                </c:pt>
                <c:pt idx="3">
                  <c:v>5.7524413543858684E-2</c:v>
                </c:pt>
                <c:pt idx="4">
                  <c:v>1.5803028452171213</c:v>
                </c:pt>
                <c:pt idx="5">
                  <c:v>3.742435282977883E-3</c:v>
                </c:pt>
                <c:pt idx="6">
                  <c:v>9.2969682761279329E-2</c:v>
                </c:pt>
                <c:pt idx="7">
                  <c:v>0.88106444765403602</c:v>
                </c:pt>
                <c:pt idx="8">
                  <c:v>1.2207892900946749E-2</c:v>
                </c:pt>
                <c:pt idx="9">
                  <c:v>2.7311405207431339E-3</c:v>
                </c:pt>
                <c:pt idx="10">
                  <c:v>2.0378877411474445E-2</c:v>
                </c:pt>
                <c:pt idx="11">
                  <c:v>6.1616465947058412</c:v>
                </c:pt>
                <c:pt idx="12">
                  <c:v>9.1826755154687689E-2</c:v>
                </c:pt>
                <c:pt idx="13">
                  <c:v>5.4860270280557885E-2</c:v>
                </c:pt>
                <c:pt idx="14">
                  <c:v>3.8909939283229009E-3</c:v>
                </c:pt>
                <c:pt idx="15">
                  <c:v>0.10113840339244112</c:v>
                </c:pt>
                <c:pt idx="16">
                  <c:v>9.315698807816214E-3</c:v>
                </c:pt>
                <c:pt idx="17">
                  <c:v>0.14384961579377115</c:v>
                </c:pt>
                <c:pt idx="18">
                  <c:v>0.452493811554948</c:v>
                </c:pt>
                <c:pt idx="19">
                  <c:v>6.068853171266634E-2</c:v>
                </c:pt>
                <c:pt idx="20">
                  <c:v>0.26752092594071625</c:v>
                </c:pt>
                <c:pt idx="21">
                  <c:v>0.24332173390665546</c:v>
                </c:pt>
                <c:pt idx="22">
                  <c:v>3.227826429412424E-2</c:v>
                </c:pt>
                <c:pt idx="23">
                  <c:v>0.68001209949562758</c:v>
                </c:pt>
                <c:pt idx="24">
                  <c:v>8.5370377373679932E-2</c:v>
                </c:pt>
                <c:pt idx="25">
                  <c:v>3.5908732360800522</c:v>
                </c:pt>
                <c:pt idx="26">
                  <c:v>0.53502283561006125</c:v>
                </c:pt>
                <c:pt idx="27">
                  <c:v>38.430164633316458</c:v>
                </c:pt>
                <c:pt idx="28">
                  <c:v>5.7182377693848565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再エネ比較シート!$BE$13:$BE$42</c:f>
              <c:numCache>
                <c:formatCode>#,##0_);[Red]\(#,##0\)</c:formatCode>
                <c:ptCount val="30"/>
                <c:pt idx="0">
                  <c:v>29.730000000000004</c:v>
                </c:pt>
                <c:pt idx="1">
                  <c:v>113.30000000000001</c:v>
                </c:pt>
                <c:pt idx="2">
                  <c:v>43.900000000000006</c:v>
                </c:pt>
                <c:pt idx="3">
                  <c:v>67.300000000000011</c:v>
                </c:pt>
                <c:pt idx="4">
                  <c:v>24.1</c:v>
                </c:pt>
                <c:pt idx="5">
                  <c:v>11.219999999999999</c:v>
                </c:pt>
                <c:pt idx="6">
                  <c:v>0</c:v>
                </c:pt>
                <c:pt idx="7">
                  <c:v>450.5</c:v>
                </c:pt>
                <c:pt idx="8">
                  <c:v>57.4</c:v>
                </c:pt>
                <c:pt idx="9">
                  <c:v>19.2</c:v>
                </c:pt>
                <c:pt idx="10">
                  <c:v>52.1</c:v>
                </c:pt>
                <c:pt idx="11">
                  <c:v>69.5</c:v>
                </c:pt>
                <c:pt idx="12">
                  <c:v>197.28200000000001</c:v>
                </c:pt>
                <c:pt idx="13">
                  <c:v>5.5</c:v>
                </c:pt>
                <c:pt idx="14">
                  <c:v>3</c:v>
                </c:pt>
                <c:pt idx="15">
                  <c:v>130.70000000000002</c:v>
                </c:pt>
                <c:pt idx="16">
                  <c:v>40.1</c:v>
                </c:pt>
                <c:pt idx="17">
                  <c:v>97.5</c:v>
                </c:pt>
                <c:pt idx="18">
                  <c:v>17.399999999999999</c:v>
                </c:pt>
                <c:pt idx="19">
                  <c:v>19.600000000000001</c:v>
                </c:pt>
                <c:pt idx="20">
                  <c:v>38.5</c:v>
                </c:pt>
                <c:pt idx="21">
                  <c:v>17.600000000000001</c:v>
                </c:pt>
                <c:pt idx="22">
                  <c:v>43.11</c:v>
                </c:pt>
                <c:pt idx="23">
                  <c:v>83.100000000000009</c:v>
                </c:pt>
                <c:pt idx="24">
                  <c:v>82.199999999999989</c:v>
                </c:pt>
                <c:pt idx="25">
                  <c:v>132.86999999999998</c:v>
                </c:pt>
                <c:pt idx="26">
                  <c:v>227.2</c:v>
                </c:pt>
                <c:pt idx="27">
                  <c:v>5.5</c:v>
                </c:pt>
                <c:pt idx="28">
                  <c:v>80.900000000000006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再エネ比較シート!$BF$13:$BF$42</c:f>
              <c:numCache>
                <c:formatCode>#,##0_);[Red]\(#,##0\)</c:formatCode>
                <c:ptCount val="30"/>
                <c:pt idx="0">
                  <c:v>0</c:v>
                </c:pt>
                <c:pt idx="1">
                  <c:v>180</c:v>
                </c:pt>
                <c:pt idx="2">
                  <c:v>20.2</c:v>
                </c:pt>
                <c:pt idx="3">
                  <c:v>266.39999999999998</c:v>
                </c:pt>
                <c:pt idx="4">
                  <c:v>0</c:v>
                </c:pt>
                <c:pt idx="5">
                  <c:v>10</c:v>
                </c:pt>
                <c:pt idx="6">
                  <c:v>431.59999999999997</c:v>
                </c:pt>
                <c:pt idx="7">
                  <c:v>2329.9</c:v>
                </c:pt>
                <c:pt idx="8">
                  <c:v>0</c:v>
                </c:pt>
                <c:pt idx="9">
                  <c:v>0</c:v>
                </c:pt>
                <c:pt idx="10">
                  <c:v>69.900000000000006</c:v>
                </c:pt>
                <c:pt idx="11">
                  <c:v>21602.5</c:v>
                </c:pt>
                <c:pt idx="12">
                  <c:v>159.22</c:v>
                </c:pt>
                <c:pt idx="13">
                  <c:v>209.6</c:v>
                </c:pt>
                <c:pt idx="14">
                  <c:v>23.9</c:v>
                </c:pt>
                <c:pt idx="15">
                  <c:v>309.10000000000002</c:v>
                </c:pt>
                <c:pt idx="16">
                  <c:v>0</c:v>
                </c:pt>
                <c:pt idx="17">
                  <c:v>586.20000000000005</c:v>
                </c:pt>
                <c:pt idx="18">
                  <c:v>2120</c:v>
                </c:pt>
                <c:pt idx="19">
                  <c:v>217.8</c:v>
                </c:pt>
                <c:pt idx="20">
                  <c:v>0</c:v>
                </c:pt>
                <c:pt idx="21">
                  <c:v>28.099999999999998</c:v>
                </c:pt>
                <c:pt idx="22">
                  <c:v>84.5</c:v>
                </c:pt>
                <c:pt idx="23">
                  <c:v>0</c:v>
                </c:pt>
                <c:pt idx="24">
                  <c:v>278.39999999999998</c:v>
                </c:pt>
                <c:pt idx="25">
                  <c:v>204.7</c:v>
                </c:pt>
                <c:pt idx="26">
                  <c:v>1145.9000000000001</c:v>
                </c:pt>
                <c:pt idx="27">
                  <c:v>0</c:v>
                </c:pt>
                <c:pt idx="28">
                  <c:v>126.5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再エネ比較シート!$BG$13:$BG$42</c:f>
              <c:numCache>
                <c:formatCode>#,##0_);[Red]\(#,##0\)</c:formatCode>
                <c:ptCount val="30"/>
                <c:pt idx="0">
                  <c:v>0</c:v>
                </c:pt>
                <c:pt idx="1">
                  <c:v>0</c:v>
                </c:pt>
                <c:pt idx="2">
                  <c:v>0</c:v>
                </c:pt>
                <c:pt idx="3">
                  <c:v>0</c:v>
                </c:pt>
                <c:pt idx="4">
                  <c:v>4319.2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413.00000000000006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再エネ比較シート!$BH$13:$BH$42</c:f>
              <c:numCache>
                <c:formatCode>#,##0_);[Red]\(#,##0\)</c:formatCode>
                <c:ptCount val="30"/>
                <c:pt idx="0">
                  <c:v>0</c:v>
                </c:pt>
                <c:pt idx="1">
                  <c:v>495.5</c:v>
                </c:pt>
                <c:pt idx="2">
                  <c:v>0</c:v>
                </c:pt>
                <c:pt idx="3">
                  <c:v>0</c:v>
                </c:pt>
                <c:pt idx="4">
                  <c:v>0</c:v>
                </c:pt>
                <c:pt idx="5">
                  <c:v>0</c:v>
                </c:pt>
                <c:pt idx="6">
                  <c:v>0</c:v>
                </c:pt>
                <c:pt idx="7">
                  <c:v>0</c:v>
                </c:pt>
                <c:pt idx="8">
                  <c:v>0</c:v>
                </c:pt>
                <c:pt idx="9">
                  <c:v>0</c:v>
                </c:pt>
                <c:pt idx="10">
                  <c:v>0</c:v>
                </c:pt>
                <c:pt idx="11">
                  <c:v>2000</c:v>
                </c:pt>
                <c:pt idx="12">
                  <c:v>0</c:v>
                </c:pt>
                <c:pt idx="13">
                  <c:v>0</c:v>
                </c:pt>
                <c:pt idx="14">
                  <c:v>0</c:v>
                </c:pt>
                <c:pt idx="15">
                  <c:v>0</c:v>
                </c:pt>
                <c:pt idx="16">
                  <c:v>0</c:v>
                </c:pt>
                <c:pt idx="17">
                  <c:v>0</c:v>
                </c:pt>
                <c:pt idx="18">
                  <c:v>0</c:v>
                </c:pt>
                <c:pt idx="19">
                  <c:v>0</c:v>
                </c:pt>
                <c:pt idx="20">
                  <c:v>0</c:v>
                </c:pt>
                <c:pt idx="21">
                  <c:v>270</c:v>
                </c:pt>
                <c:pt idx="22">
                  <c:v>0</c:v>
                </c:pt>
                <c:pt idx="23">
                  <c:v>0</c:v>
                </c:pt>
                <c:pt idx="24">
                  <c:v>0</c:v>
                </c:pt>
                <c:pt idx="25">
                  <c:v>3305.6</c:v>
                </c:pt>
                <c:pt idx="26">
                  <c:v>0</c:v>
                </c:pt>
                <c:pt idx="27">
                  <c:v>40786.800000000003</c:v>
                </c:pt>
                <c:pt idx="28">
                  <c:v>5002.3999999999996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再エネ比較シート!$BK$13:$BK$42</c:f>
              <c:numCache>
                <c:formatCode>#,##0_);[Red]\(#,##0\)</c:formatCode>
                <c:ptCount val="30"/>
                <c:pt idx="0">
                  <c:v>29.730000000000004</c:v>
                </c:pt>
                <c:pt idx="1">
                  <c:v>788.8</c:v>
                </c:pt>
                <c:pt idx="2">
                  <c:v>64.100000000000009</c:v>
                </c:pt>
                <c:pt idx="3">
                  <c:v>333.7</c:v>
                </c:pt>
                <c:pt idx="4">
                  <c:v>4343.3</c:v>
                </c:pt>
                <c:pt idx="5">
                  <c:v>21.22</c:v>
                </c:pt>
                <c:pt idx="6">
                  <c:v>431.59999999999997</c:v>
                </c:pt>
                <c:pt idx="7">
                  <c:v>2780.4</c:v>
                </c:pt>
                <c:pt idx="8">
                  <c:v>57.4</c:v>
                </c:pt>
                <c:pt idx="9">
                  <c:v>19.2</c:v>
                </c:pt>
                <c:pt idx="10">
                  <c:v>122</c:v>
                </c:pt>
                <c:pt idx="11">
                  <c:v>23672</c:v>
                </c:pt>
                <c:pt idx="12">
                  <c:v>356.50200000000001</c:v>
                </c:pt>
                <c:pt idx="13">
                  <c:v>215.1</c:v>
                </c:pt>
                <c:pt idx="14">
                  <c:v>26.9</c:v>
                </c:pt>
                <c:pt idx="15">
                  <c:v>439.80000000000007</c:v>
                </c:pt>
                <c:pt idx="16">
                  <c:v>40.1</c:v>
                </c:pt>
                <c:pt idx="17">
                  <c:v>683.7</c:v>
                </c:pt>
                <c:pt idx="18">
                  <c:v>2137.4</c:v>
                </c:pt>
                <c:pt idx="19">
                  <c:v>237.4</c:v>
                </c:pt>
                <c:pt idx="20">
                  <c:v>499.35000000000008</c:v>
                </c:pt>
                <c:pt idx="21">
                  <c:v>315.7</c:v>
                </c:pt>
                <c:pt idx="22">
                  <c:v>127.61</c:v>
                </c:pt>
                <c:pt idx="23">
                  <c:v>683.1</c:v>
                </c:pt>
                <c:pt idx="24">
                  <c:v>360.59999999999997</c:v>
                </c:pt>
                <c:pt idx="25">
                  <c:v>3643.17</c:v>
                </c:pt>
                <c:pt idx="26">
                  <c:v>1373.1000000000001</c:v>
                </c:pt>
                <c:pt idx="27">
                  <c:v>40792.300000000003</c:v>
                </c:pt>
                <c:pt idx="28">
                  <c:v>5209.7999999999993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再エネ比較シート!$BO$13:$BO$42</c:f>
              <c:numCache>
                <c:formatCode>#,##0_);[Red]\(#,##0\)</c:formatCode>
                <c:ptCount val="30"/>
                <c:pt idx="0">
                  <c:v>35.679567599999999</c:v>
                </c:pt>
                <c:pt idx="1">
                  <c:v>135.97359599999999</c:v>
                </c:pt>
                <c:pt idx="2">
                  <c:v>52.685268000000001</c:v>
                </c:pt>
                <c:pt idx="3">
                  <c:v>80.768076000000008</c:v>
                </c:pt>
                <c:pt idx="4">
                  <c:v>28.922892000000004</c:v>
                </c:pt>
                <c:pt idx="5">
                  <c:v>13.465346399999996</c:v>
                </c:pt>
                <c:pt idx="6">
                  <c:v>0</c:v>
                </c:pt>
                <c:pt idx="7">
                  <c:v>540.65405999999996</c:v>
                </c:pt>
                <c:pt idx="8">
                  <c:v>68.886888000000013</c:v>
                </c:pt>
                <c:pt idx="9">
                  <c:v>23.042304000000001</c:v>
                </c:pt>
                <c:pt idx="10">
                  <c:v>62.526251999999999</c:v>
                </c:pt>
                <c:pt idx="11">
                  <c:v>83.408339999999995</c:v>
                </c:pt>
                <c:pt idx="12">
                  <c:v>236.76207384</c:v>
                </c:pt>
                <c:pt idx="13">
                  <c:v>6.6006599999999995</c:v>
                </c:pt>
                <c:pt idx="14">
                  <c:v>3.6003599999999993</c:v>
                </c:pt>
                <c:pt idx="15">
                  <c:v>156.855684</c:v>
                </c:pt>
                <c:pt idx="16">
                  <c:v>48.124812000000006</c:v>
                </c:pt>
                <c:pt idx="17">
                  <c:v>117.01169999999999</c:v>
                </c:pt>
                <c:pt idx="18">
                  <c:v>20.882087999999996</c:v>
                </c:pt>
                <c:pt idx="19">
                  <c:v>23.522351999999998</c:v>
                </c:pt>
                <c:pt idx="20">
                  <c:v>46.204619999999998</c:v>
                </c:pt>
                <c:pt idx="21">
                  <c:v>21.122112000000001</c:v>
                </c:pt>
                <c:pt idx="22">
                  <c:v>51.737173200000001</c:v>
                </c:pt>
                <c:pt idx="23">
                  <c:v>99.729972000000004</c:v>
                </c:pt>
                <c:pt idx="24">
                  <c:v>98.649863999999994</c:v>
                </c:pt>
                <c:pt idx="25">
                  <c:v>159.45994439999996</c:v>
                </c:pt>
                <c:pt idx="26">
                  <c:v>272.66726400000005</c:v>
                </c:pt>
                <c:pt idx="27">
                  <c:v>6.6006599999999995</c:v>
                </c:pt>
                <c:pt idx="28">
                  <c:v>97.089708000000002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再エネ比較シート!$BP$13:$BP$42</c:f>
              <c:numCache>
                <c:formatCode>#,##0_);[Red]\(#,##0\)</c:formatCode>
                <c:ptCount val="30"/>
                <c:pt idx="0">
                  <c:v>0</c:v>
                </c:pt>
                <c:pt idx="1">
                  <c:v>238.0968</c:v>
                </c:pt>
                <c:pt idx="2">
                  <c:v>26.719751999999996</c:v>
                </c:pt>
                <c:pt idx="3">
                  <c:v>352.38326399999988</c:v>
                </c:pt>
                <c:pt idx="4">
                  <c:v>0</c:v>
                </c:pt>
                <c:pt idx="5">
                  <c:v>13.227600000000001</c:v>
                </c:pt>
                <c:pt idx="6">
                  <c:v>570.90321599999993</c:v>
                </c:pt>
                <c:pt idx="7">
                  <c:v>3081.8985239999997</c:v>
                </c:pt>
                <c:pt idx="8">
                  <c:v>0</c:v>
                </c:pt>
                <c:pt idx="9">
                  <c:v>0</c:v>
                </c:pt>
                <c:pt idx="10">
                  <c:v>92.460924000000006</c:v>
                </c:pt>
                <c:pt idx="11">
                  <c:v>28574.922899999998</c:v>
                </c:pt>
                <c:pt idx="12">
                  <c:v>210.60984719999996</c:v>
                </c:pt>
                <c:pt idx="13">
                  <c:v>277.250496</c:v>
                </c:pt>
                <c:pt idx="14">
                  <c:v>31.613963999999996</c:v>
                </c:pt>
                <c:pt idx="15">
                  <c:v>408.865116</c:v>
                </c:pt>
                <c:pt idx="16">
                  <c:v>0</c:v>
                </c:pt>
                <c:pt idx="17">
                  <c:v>775.40191200000015</c:v>
                </c:pt>
                <c:pt idx="18">
                  <c:v>2804.2512000000002</c:v>
                </c:pt>
                <c:pt idx="19">
                  <c:v>288.09712799999994</c:v>
                </c:pt>
                <c:pt idx="20">
                  <c:v>0</c:v>
                </c:pt>
                <c:pt idx="21">
                  <c:v>37.169555999999993</c:v>
                </c:pt>
                <c:pt idx="22">
                  <c:v>111.77321999999999</c:v>
                </c:pt>
                <c:pt idx="23">
                  <c:v>0</c:v>
                </c:pt>
                <c:pt idx="24">
                  <c:v>368.25638399999997</c:v>
                </c:pt>
                <c:pt idx="25">
                  <c:v>270.76897199999996</c:v>
                </c:pt>
                <c:pt idx="26">
                  <c:v>1515.7506840000001</c:v>
                </c:pt>
                <c:pt idx="27">
                  <c:v>0</c:v>
                </c:pt>
                <c:pt idx="28">
                  <c:v>167.32914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再エネ比較シート!$BQ$13:$BQ$42</c:f>
              <c:numCache>
                <c:formatCode>#,##0_);[Red]\(#,##0\)</c:formatCode>
                <c:ptCount val="30"/>
                <c:pt idx="0">
                  <c:v>0</c:v>
                </c:pt>
                <c:pt idx="1">
                  <c:v>0</c:v>
                </c:pt>
                <c:pt idx="2">
                  <c:v>0</c:v>
                </c:pt>
                <c:pt idx="3">
                  <c:v>0</c:v>
                </c:pt>
                <c:pt idx="4">
                  <c:v>9383.3756160000012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897.23424000000023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再エネ比較シート!$BR$13:$BR$42</c:f>
              <c:numCache>
                <c:formatCode>#,##0_);[Red]\(#,##0\)</c:formatCode>
                <c:ptCount val="30"/>
                <c:pt idx="0">
                  <c:v>0</c:v>
                </c:pt>
                <c:pt idx="1">
                  <c:v>2604.348</c:v>
                </c:pt>
                <c:pt idx="2">
                  <c:v>0</c:v>
                </c:pt>
                <c:pt idx="3">
                  <c:v>0</c:v>
                </c:pt>
                <c:pt idx="4">
                  <c:v>0</c:v>
                </c:pt>
                <c:pt idx="5">
                  <c:v>0</c:v>
                </c:pt>
                <c:pt idx="6">
                  <c:v>0</c:v>
                </c:pt>
                <c:pt idx="7">
                  <c:v>0</c:v>
                </c:pt>
                <c:pt idx="8">
                  <c:v>0</c:v>
                </c:pt>
                <c:pt idx="9">
                  <c:v>0</c:v>
                </c:pt>
                <c:pt idx="10">
                  <c:v>0</c:v>
                </c:pt>
                <c:pt idx="11">
                  <c:v>10512</c:v>
                </c:pt>
                <c:pt idx="12">
                  <c:v>0</c:v>
                </c:pt>
                <c:pt idx="13">
                  <c:v>0</c:v>
                </c:pt>
                <c:pt idx="14">
                  <c:v>0</c:v>
                </c:pt>
                <c:pt idx="15">
                  <c:v>0</c:v>
                </c:pt>
                <c:pt idx="16">
                  <c:v>0</c:v>
                </c:pt>
                <c:pt idx="17">
                  <c:v>0</c:v>
                </c:pt>
                <c:pt idx="18">
                  <c:v>0</c:v>
                </c:pt>
                <c:pt idx="19">
                  <c:v>0</c:v>
                </c:pt>
                <c:pt idx="20">
                  <c:v>0</c:v>
                </c:pt>
                <c:pt idx="21">
                  <c:v>1419.12</c:v>
                </c:pt>
                <c:pt idx="22">
                  <c:v>0</c:v>
                </c:pt>
                <c:pt idx="23">
                  <c:v>0</c:v>
                </c:pt>
                <c:pt idx="24">
                  <c:v>0</c:v>
                </c:pt>
                <c:pt idx="25">
                  <c:v>17374.2336</c:v>
                </c:pt>
                <c:pt idx="26">
                  <c:v>0</c:v>
                </c:pt>
                <c:pt idx="27">
                  <c:v>214375.42080000002</c:v>
                </c:pt>
                <c:pt idx="28">
                  <c:v>26292.614400000002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占冠村</c:v>
                </c:pt>
                <c:pt idx="1">
                  <c:v>西粟倉村</c:v>
                </c:pt>
                <c:pt idx="2">
                  <c:v>中川町</c:v>
                </c:pt>
                <c:pt idx="3">
                  <c:v>曽爾村</c:v>
                </c:pt>
                <c:pt idx="4">
                  <c:v>島牧村</c:v>
                </c:pt>
                <c:pt idx="5">
                  <c:v>幌加内町</c:v>
                </c:pt>
                <c:pt idx="6">
                  <c:v>伊是名村</c:v>
                </c:pt>
                <c:pt idx="7">
                  <c:v>葛尾村</c:v>
                </c:pt>
                <c:pt idx="8">
                  <c:v>西目屋村</c:v>
                </c:pt>
                <c:pt idx="9">
                  <c:v>天川村</c:v>
                </c:pt>
                <c:pt idx="10">
                  <c:v>川上村</c:v>
                </c:pt>
                <c:pt idx="11">
                  <c:v>七ヶ宿町</c:v>
                </c:pt>
                <c:pt idx="12">
                  <c:v>北川村</c:v>
                </c:pt>
                <c:pt idx="13">
                  <c:v>伊平屋村</c:v>
                </c:pt>
                <c:pt idx="14">
                  <c:v>南大東村</c:v>
                </c:pt>
                <c:pt idx="15">
                  <c:v>笠置町</c:v>
                </c:pt>
                <c:pt idx="16">
                  <c:v>昭和村</c:v>
                </c:pt>
                <c:pt idx="17">
                  <c:v>天龍村</c:v>
                </c:pt>
                <c:pt idx="18">
                  <c:v>赤井川村</c:v>
                </c:pt>
                <c:pt idx="19">
                  <c:v>多良間村</c:v>
                </c:pt>
                <c:pt idx="20">
                  <c:v>初山別村</c:v>
                </c:pt>
                <c:pt idx="21">
                  <c:v>上野村</c:v>
                </c:pt>
                <c:pt idx="22">
                  <c:v>西米良村</c:v>
                </c:pt>
                <c:pt idx="23">
                  <c:v>西興部村</c:v>
                </c:pt>
                <c:pt idx="24">
                  <c:v>豊根村</c:v>
                </c:pt>
                <c:pt idx="25">
                  <c:v>五木村</c:v>
                </c:pt>
                <c:pt idx="26">
                  <c:v>南相木村</c:v>
                </c:pt>
                <c:pt idx="27">
                  <c:v>早川町</c:v>
                </c:pt>
                <c:pt idx="28">
                  <c:v>大鹿村</c:v>
                </c:pt>
              </c:strCache>
            </c:strRef>
          </c:cat>
          <c:val>
            <c:numRef>
              <c:f>再エネ比較シート!$BU$13:$BU$42</c:f>
              <c:numCache>
                <c:formatCode>#,##0_);[Red]\(#,##0\)</c:formatCode>
                <c:ptCount val="30"/>
                <c:pt idx="0">
                  <c:v>35.679567599999999</c:v>
                </c:pt>
                <c:pt idx="1">
                  <c:v>2978.418396</c:v>
                </c:pt>
                <c:pt idx="2">
                  <c:v>79.405019999999993</c:v>
                </c:pt>
                <c:pt idx="3">
                  <c:v>433.15133999999989</c:v>
                </c:pt>
                <c:pt idx="4">
                  <c:v>9412.2985080000017</c:v>
                </c:pt>
                <c:pt idx="5">
                  <c:v>26.692946399999997</c:v>
                </c:pt>
                <c:pt idx="6">
                  <c:v>570.90321599999993</c:v>
                </c:pt>
                <c:pt idx="7">
                  <c:v>3622.5525839999996</c:v>
                </c:pt>
                <c:pt idx="8">
                  <c:v>68.886888000000013</c:v>
                </c:pt>
                <c:pt idx="9">
                  <c:v>23.042304000000001</c:v>
                </c:pt>
                <c:pt idx="10">
                  <c:v>154.98717600000001</c:v>
                </c:pt>
                <c:pt idx="11">
                  <c:v>39170.33124</c:v>
                </c:pt>
                <c:pt idx="12">
                  <c:v>447.37192103999996</c:v>
                </c:pt>
                <c:pt idx="13">
                  <c:v>283.851156</c:v>
                </c:pt>
                <c:pt idx="14">
                  <c:v>35.214323999999998</c:v>
                </c:pt>
                <c:pt idx="15">
                  <c:v>565.72080000000005</c:v>
                </c:pt>
                <c:pt idx="16">
                  <c:v>48.124812000000006</c:v>
                </c:pt>
                <c:pt idx="17">
                  <c:v>892.41361200000017</c:v>
                </c:pt>
                <c:pt idx="18">
                  <c:v>2825.133288</c:v>
                </c:pt>
                <c:pt idx="19">
                  <c:v>311.61947999999995</c:v>
                </c:pt>
                <c:pt idx="20">
                  <c:v>1278.7716600000001</c:v>
                </c:pt>
                <c:pt idx="21">
                  <c:v>1477.411668</c:v>
                </c:pt>
                <c:pt idx="22">
                  <c:v>163.51039320000001</c:v>
                </c:pt>
                <c:pt idx="23">
                  <c:v>4304.5299720000003</c:v>
                </c:pt>
                <c:pt idx="24">
                  <c:v>466.90624799999995</c:v>
                </c:pt>
                <c:pt idx="25">
                  <c:v>17804.462516399999</c:v>
                </c:pt>
                <c:pt idx="26">
                  <c:v>1788.4179480000003</c:v>
                </c:pt>
                <c:pt idx="27">
                  <c:v>214382.02146000002</c:v>
                </c:pt>
                <c:pt idx="28">
                  <c:v>26557.033248000003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七ヶ宿町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七ヶ宿町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7.7802644407147969</v>
      </c>
      <c r="BB5" s="34"/>
      <c r="BC5" s="19"/>
      <c r="BD5" s="364">
        <f>AC35</f>
        <v>3.0638626477041258</v>
      </c>
      <c r="BE5" s="34"/>
      <c r="BF5" s="19"/>
      <c r="BG5" s="364">
        <f>AK35</f>
        <v>3.3613920871633294</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3.0262176319778047</v>
      </c>
      <c r="BA6" s="19"/>
      <c r="BB6" s="34"/>
      <c r="BC6" s="364">
        <f>AC36</f>
        <v>0</v>
      </c>
      <c r="BD6" s="19"/>
      <c r="BE6" s="34"/>
      <c r="BF6" s="364">
        <f>AK36</f>
        <v>1.4373403099715696</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0.12493045898155375</v>
      </c>
      <c r="BA7" s="19"/>
      <c r="BB7" s="34"/>
      <c r="BC7" s="364">
        <f>AC37</f>
        <v>7.7447324036269041E-2</v>
      </c>
      <c r="BD7" s="19"/>
      <c r="BE7" s="34"/>
      <c r="BF7" s="364">
        <f t="shared" ref="BF7:BF8" si="0">AK37</f>
        <v>0.13963280532612088</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4.6291163497554386</v>
      </c>
      <c r="BA8" s="19"/>
      <c r="BB8" s="34"/>
      <c r="BC8" s="364">
        <f>AC38</f>
        <v>2.9864153236678566</v>
      </c>
      <c r="BD8" s="19"/>
      <c r="BE8" s="34"/>
      <c r="BF8" s="364">
        <f t="shared" si="0"/>
        <v>1.7844189718656387</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17.073534471875451</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1.633563481346306</v>
      </c>
      <c r="BA9" s="364">
        <f>AZ9</f>
        <v>1.633563481346306</v>
      </c>
      <c r="BB9" s="34"/>
      <c r="BC9" s="364">
        <f>AC39</f>
        <v>2.3922289335702271</v>
      </c>
      <c r="BD9" s="364">
        <f>AC39</f>
        <v>2.3922289335702271</v>
      </c>
      <c r="BE9" s="34"/>
      <c r="BF9" s="364">
        <f>AK39</f>
        <v>1.8201420688223604</v>
      </c>
      <c r="BG9" s="364">
        <f>AK39</f>
        <v>1.8201420688223604</v>
      </c>
      <c r="BH9" s="34"/>
    </row>
    <row r="10" spans="1:62" ht="17.100000000000001" customHeight="1" thickBot="1">
      <c r="B10" s="366"/>
      <c r="C10" s="367"/>
      <c r="D10" s="369"/>
      <c r="E10" s="369"/>
      <c r="F10" s="369"/>
      <c r="G10" s="368"/>
      <c r="H10" s="368"/>
      <c r="I10" s="369"/>
      <c r="J10" s="370"/>
      <c r="K10" s="377"/>
      <c r="L10" s="286" t="s">
        <v>31</v>
      </c>
      <c r="M10" s="286"/>
      <c r="N10" s="622"/>
      <c r="O10" s="1025">
        <f>SUM(O11:O13)</f>
        <v>7.7802644407147969</v>
      </c>
      <c r="P10" s="501">
        <f t="shared" ref="P10:P22" si="1">O10/$O$9</f>
        <v>0.45569149454853153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2.8545335845317004</v>
      </c>
      <c r="BA10" s="364">
        <f>AZ10</f>
        <v>2.8545335845317004</v>
      </c>
      <c r="BB10" s="34"/>
      <c r="BC10" s="364">
        <f>AC40</f>
        <v>3.02219313529256</v>
      </c>
      <c r="BD10" s="364">
        <f>AC40</f>
        <v>3.02219313529256</v>
      </c>
      <c r="BE10" s="34"/>
      <c r="BF10" s="364">
        <f>AK40</f>
        <v>1.6985069832497572</v>
      </c>
      <c r="BG10" s="364">
        <f>AK40</f>
        <v>1.6985069832497572</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3.0262176319778047</v>
      </c>
      <c r="P11" s="502">
        <f t="shared" si="1"/>
        <v>0.17724611368330159</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4.3520269124363997</v>
      </c>
      <c r="BB11" s="34"/>
      <c r="BC11" s="364"/>
      <c r="BD11" s="364">
        <f>AC41</f>
        <v>3.5403610953423308</v>
      </c>
      <c r="BE11" s="34"/>
      <c r="BF11" s="19"/>
      <c r="BG11" s="364">
        <f>AK41</f>
        <v>2.94265127213496</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0.12493045898155375</v>
      </c>
      <c r="P12" s="502">
        <f t="shared" si="1"/>
        <v>7.3171995632976107E-3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4.2393818093039028</v>
      </c>
      <c r="BA12" s="19"/>
      <c r="BB12" s="34"/>
      <c r="BC12" s="364">
        <f>AC42</f>
        <v>3.4156628757454293</v>
      </c>
      <c r="BD12" s="19"/>
      <c r="BE12" s="34"/>
      <c r="BF12" s="364">
        <f>AK42</f>
        <v>2.865974323795426</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4.6291163497554386</v>
      </c>
      <c r="P13" s="502">
        <f t="shared" si="1"/>
        <v>0.27112818130193234</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0.11264510313249719</v>
      </c>
      <c r="BA13" s="19"/>
      <c r="BB13" s="34"/>
      <c r="BC13" s="364">
        <f>AC45</f>
        <v>0.12469821959690142</v>
      </c>
      <c r="BD13" s="19"/>
      <c r="BE13" s="34"/>
      <c r="BF13" s="364">
        <f>AK45</f>
        <v>7.6676948339534104E-2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1.633563481346306</v>
      </c>
      <c r="P14" s="501">
        <f t="shared" si="1"/>
        <v>9.5678108363397726E-2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2.8545335845317004</v>
      </c>
      <c r="P15" s="501">
        <f t="shared" si="1"/>
        <v>0.16719054799308597</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0.45314605284624798</v>
      </c>
      <c r="BA15" s="364">
        <f>AZ15</f>
        <v>0.45314605284624798</v>
      </c>
      <c r="BB15" s="34"/>
      <c r="BC15" s="364">
        <f>AC47</f>
        <v>0.46628258296015623</v>
      </c>
      <c r="BD15" s="364">
        <f>AC47</f>
        <v>0.46628258296015623</v>
      </c>
      <c r="BE15" s="34"/>
      <c r="BF15" s="364">
        <f>AK47</f>
        <v>0.41951583209436871</v>
      </c>
      <c r="BG15" s="364">
        <f>AK47</f>
        <v>0.41951583209436871</v>
      </c>
      <c r="BH15" s="34"/>
    </row>
    <row r="16" spans="1:62" ht="17.100000000000001" customHeight="1" thickBot="1">
      <c r="B16" s="366"/>
      <c r="C16" s="367"/>
      <c r="D16" s="369"/>
      <c r="E16" s="369"/>
      <c r="F16" s="369"/>
      <c r="G16" s="368"/>
      <c r="H16" s="368"/>
      <c r="I16" s="369"/>
      <c r="J16" s="370"/>
      <c r="K16" s="378"/>
      <c r="L16" s="286" t="s">
        <v>44</v>
      </c>
      <c r="M16" s="387"/>
      <c r="N16" s="388"/>
      <c r="O16" s="1025">
        <f>SUM(O18:O21)</f>
        <v>4.3520269124363997</v>
      </c>
      <c r="P16" s="501">
        <f t="shared" si="1"/>
        <v>0.25489900287519957</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4.2393818093039028</v>
      </c>
      <c r="P17" s="502">
        <f t="shared" si="1"/>
        <v>0.24830135882451676</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1.7753366903671346</v>
      </c>
      <c r="P18" s="502">
        <f t="shared" si="1"/>
        <v>0.10398179084076443</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2.4640451189367685</v>
      </c>
      <c r="P19" s="502">
        <f t="shared" si="1"/>
        <v>0.14431956798375234</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0.11264510313249719</v>
      </c>
      <c r="P20" s="502">
        <f t="shared" si="1"/>
        <v>6.5976440506828249E-3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0.45314605284624798</v>
      </c>
      <c r="P22" s="679">
        <f t="shared" si="1"/>
        <v>2.6540846219785207E-2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9.3642078255683412</v>
      </c>
      <c r="AZ22" s="364">
        <f t="shared" si="3"/>
        <v>8.111369416857741</v>
      </c>
      <c r="BA22" s="364">
        <f t="shared" si="3"/>
        <v>5.0766995287455368</v>
      </c>
      <c r="BB22" s="364">
        <f t="shared" si="3"/>
        <v>4.3252058189574729</v>
      </c>
      <c r="BC22" s="364">
        <f t="shared" si="3"/>
        <v>4.3080954689588493</v>
      </c>
      <c r="BD22" s="364">
        <f t="shared" si="3"/>
        <v>3.0638626477041258</v>
      </c>
      <c r="BE22" s="364">
        <f t="shared" si="3"/>
        <v>2.7875481035811633</v>
      </c>
      <c r="BF22" s="364">
        <f t="shared" si="3"/>
        <v>5.4726291130910658</v>
      </c>
      <c r="BG22" s="364">
        <f t="shared" si="3"/>
        <v>5.4896390389720775</v>
      </c>
      <c r="BH22" s="364">
        <f t="shared" si="3"/>
        <v>5.4842154693399614</v>
      </c>
      <c r="BI22" s="364">
        <f t="shared" si="3"/>
        <v>5.2904381429642946</v>
      </c>
      <c r="BJ22" s="364">
        <f t="shared" si="3"/>
        <v>5.347652955359484</v>
      </c>
      <c r="BK22" s="364">
        <f t="shared" si="3"/>
        <v>1.9197372883618751</v>
      </c>
      <c r="BL22" s="364">
        <f t="shared" si="3"/>
        <v>3.3613920871633294</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2.3988294377936441</v>
      </c>
      <c r="AZ23" s="399">
        <f t="shared" ref="AZ23:BL23" si="4">Y39</f>
        <v>2.1202228061391017</v>
      </c>
      <c r="BA23" s="399">
        <f t="shared" si="4"/>
        <v>2.0624588992980115</v>
      </c>
      <c r="BB23" s="399">
        <f t="shared" si="4"/>
        <v>2.1760995993165171</v>
      </c>
      <c r="BC23" s="399">
        <f t="shared" si="4"/>
        <v>2.4395820418871241</v>
      </c>
      <c r="BD23" s="399">
        <f t="shared" si="4"/>
        <v>2.3922289335702271</v>
      </c>
      <c r="BE23" s="399">
        <f t="shared" si="4"/>
        <v>2.2533058180439816</v>
      </c>
      <c r="BF23" s="399">
        <f t="shared" si="4"/>
        <v>2.1568885807133333</v>
      </c>
      <c r="BG23" s="399">
        <f t="shared" si="4"/>
        <v>1.7756410252534671</v>
      </c>
      <c r="BH23" s="399">
        <f t="shared" si="4"/>
        <v>1.7242160020632409</v>
      </c>
      <c r="BI23" s="399">
        <f t="shared" si="4"/>
        <v>1.8385309829926739</v>
      </c>
      <c r="BJ23" s="399">
        <f t="shared" si="4"/>
        <v>1.7579028538698118</v>
      </c>
      <c r="BK23" s="399">
        <f t="shared" si="4"/>
        <v>1.6135234671389498</v>
      </c>
      <c r="BL23" s="399">
        <f t="shared" si="4"/>
        <v>1.8201420688223604</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2.3851536689726465</v>
      </c>
      <c r="AZ24" s="364">
        <f t="shared" ref="AZ24:BL24" si="5">Y40</f>
        <v>2.7414945809969176</v>
      </c>
      <c r="BA24" s="364">
        <f t="shared" si="5"/>
        <v>2.5412252620122735</v>
      </c>
      <c r="BB24" s="364">
        <f t="shared" si="5"/>
        <v>2.9688012305835874</v>
      </c>
      <c r="BC24" s="364">
        <f t="shared" si="5"/>
        <v>3.1634043625977029</v>
      </c>
      <c r="BD24" s="364">
        <f t="shared" si="5"/>
        <v>3.02219313529256</v>
      </c>
      <c r="BE24" s="364">
        <f t="shared" si="5"/>
        <v>2.5723049849075461</v>
      </c>
      <c r="BF24" s="364">
        <f t="shared" si="5"/>
        <v>2.2044510921101783</v>
      </c>
      <c r="BG24" s="364">
        <f t="shared" si="5"/>
        <v>2.1632341235615575</v>
      </c>
      <c r="BH24" s="364">
        <f t="shared" si="5"/>
        <v>2.3074940154676389</v>
      </c>
      <c r="BI24" s="364">
        <f t="shared" si="5"/>
        <v>2.1533892641534775</v>
      </c>
      <c r="BJ24" s="364">
        <f t="shared" si="5"/>
        <v>1.8948172025136676</v>
      </c>
      <c r="BK24" s="364">
        <f t="shared" si="5"/>
        <v>1.9106652015847927</v>
      </c>
      <c r="BL24" s="364">
        <f t="shared" si="5"/>
        <v>1.6985069832497572</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3.9481459764142088</v>
      </c>
      <c r="AZ25" s="364">
        <f t="shared" ref="AZ25:BL25" si="6">Y41</f>
        <v>3.8918367574026198</v>
      </c>
      <c r="BA25" s="364">
        <f t="shared" si="6"/>
        <v>3.8867268513914355</v>
      </c>
      <c r="BB25" s="364">
        <f t="shared" si="6"/>
        <v>3.7123389180608504</v>
      </c>
      <c r="BC25" s="364">
        <f t="shared" si="6"/>
        <v>3.6833865796867555</v>
      </c>
      <c r="BD25" s="364">
        <f t="shared" si="6"/>
        <v>3.5403610953423308</v>
      </c>
      <c r="BE25" s="364">
        <f t="shared" si="6"/>
        <v>3.4667064127069258</v>
      </c>
      <c r="BF25" s="364">
        <f t="shared" si="6"/>
        <v>3.3344461760991972</v>
      </c>
      <c r="BG25" s="364">
        <f t="shared" si="6"/>
        <v>3.441874829503369</v>
      </c>
      <c r="BH25" s="364">
        <f t="shared" si="6"/>
        <v>3.3221251519196242</v>
      </c>
      <c r="BI25" s="364">
        <f t="shared" si="6"/>
        <v>3.2680667684568654</v>
      </c>
      <c r="BJ25" s="364">
        <f t="shared" si="6"/>
        <v>3.1752582820932256</v>
      </c>
      <c r="BK25" s="364">
        <f t="shared" si="6"/>
        <v>2.9562432411609709</v>
      </c>
      <c r="BL25" s="364">
        <f t="shared" si="6"/>
        <v>2.94265127213496</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0.52445752157043179</v>
      </c>
      <c r="AZ26" s="364">
        <f t="shared" si="7"/>
        <v>0.36682463875061183</v>
      </c>
      <c r="BA26" s="364">
        <f t="shared" si="7"/>
        <v>0.36091609524721002</v>
      </c>
      <c r="BB26" s="364">
        <f t="shared" si="7"/>
        <v>0.35358612814210183</v>
      </c>
      <c r="BC26" s="364">
        <f t="shared" si="7"/>
        <v>0.38007933042539815</v>
      </c>
      <c r="BD26" s="364">
        <f t="shared" si="7"/>
        <v>0.46628258296015623</v>
      </c>
      <c r="BE26" s="364">
        <f t="shared" si="7"/>
        <v>0.53753888447012488</v>
      </c>
      <c r="BF26" s="364">
        <f t="shared" si="7"/>
        <v>0.62131409304882113</v>
      </c>
      <c r="BG26" s="364">
        <f t="shared" si="7"/>
        <v>0.5642230407992348</v>
      </c>
      <c r="BH26" s="364">
        <f t="shared" si="7"/>
        <v>0.52185414528513763</v>
      </c>
      <c r="BI26" s="364">
        <f t="shared" si="7"/>
        <v>0.37715355970227421</v>
      </c>
      <c r="BJ26" s="364">
        <f t="shared" si="7"/>
        <v>0.40006081627940748</v>
      </c>
      <c r="BK26" s="364">
        <f t="shared" si="7"/>
        <v>0.58337298511036006</v>
      </c>
      <c r="BL26" s="364">
        <f t="shared" si="7"/>
        <v>0.41951583209436871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18.620794430319275</v>
      </c>
      <c r="AZ27" s="364">
        <f t="shared" si="8"/>
        <v>17.231748200146992</v>
      </c>
      <c r="BA27" s="364">
        <f t="shared" si="8"/>
        <v>13.928026636694467</v>
      </c>
      <c r="BB27" s="364">
        <f t="shared" si="8"/>
        <v>13.53603169506053</v>
      </c>
      <c r="BC27" s="364">
        <f t="shared" si="8"/>
        <v>13.974547783555829</v>
      </c>
      <c r="BD27" s="364">
        <f t="shared" si="8"/>
        <v>12.484928394869399</v>
      </c>
      <c r="BE27" s="364">
        <f t="shared" si="8"/>
        <v>11.617404203709741</v>
      </c>
      <c r="BF27" s="364">
        <f t="shared" si="8"/>
        <v>13.789729055062596</v>
      </c>
      <c r="BG27" s="364">
        <f t="shared" si="8"/>
        <v>13.434612058089705</v>
      </c>
      <c r="BH27" s="364">
        <f t="shared" si="8"/>
        <v>13.359904784075605</v>
      </c>
      <c r="BI27" s="364">
        <f t="shared" si="8"/>
        <v>12.927578718269585</v>
      </c>
      <c r="BJ27" s="364">
        <f t="shared" si="8"/>
        <v>12.575692110115597</v>
      </c>
      <c r="BK27" s="364">
        <f t="shared" si="8"/>
        <v>8.9835421833569491</v>
      </c>
      <c r="BL27" s="364">
        <f t="shared" si="8"/>
        <v>10.242208243464775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12.484928394869399</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3.0638626477041258</v>
      </c>
      <c r="P31" s="501">
        <f t="shared" ref="P31:P43" si="9">O31/$O$30</f>
        <v>0.24540490348051977</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0</v>
      </c>
      <c r="P32" s="502">
        <f t="shared" si="9"/>
        <v>0</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7.7447324036269041E-2</v>
      </c>
      <c r="P33" s="502">
        <f t="shared" si="9"/>
        <v>6.2032653762031601E-3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2.9864153236678566</v>
      </c>
      <c r="P34" s="502">
        <f t="shared" si="9"/>
        <v>0.23920163810431661</v>
      </c>
      <c r="Q34" s="371"/>
      <c r="R34" s="15"/>
      <c r="S34" s="366"/>
      <c r="T34" s="622" t="s">
        <v>29</v>
      </c>
      <c r="U34" s="375"/>
      <c r="V34" s="375"/>
      <c r="W34" s="375"/>
      <c r="X34" s="1012">
        <f>X35+X39+X40+X41+X47</f>
        <v>18.620794430319275</v>
      </c>
      <c r="Y34" s="1013">
        <f t="shared" ref="Y34:AK34" si="10">Y35+Y39+Y40+Y41+Y47</f>
        <v>17.231748200146992</v>
      </c>
      <c r="Z34" s="1013">
        <f t="shared" si="10"/>
        <v>13.928026636694467</v>
      </c>
      <c r="AA34" s="1013">
        <f t="shared" si="10"/>
        <v>13.53603169506053</v>
      </c>
      <c r="AB34" s="1013">
        <f t="shared" si="10"/>
        <v>13.974547783555829</v>
      </c>
      <c r="AC34" s="1013">
        <f t="shared" si="10"/>
        <v>12.484928394869399</v>
      </c>
      <c r="AD34" s="1013">
        <f t="shared" si="10"/>
        <v>11.617404203709741</v>
      </c>
      <c r="AE34" s="1013">
        <f t="shared" si="10"/>
        <v>13.789729055062596</v>
      </c>
      <c r="AF34" s="1013">
        <f t="shared" si="10"/>
        <v>13.434612058089705</v>
      </c>
      <c r="AG34" s="1013">
        <f t="shared" si="10"/>
        <v>13.359904784075605</v>
      </c>
      <c r="AH34" s="1013">
        <f t="shared" si="10"/>
        <v>12.927578718269585</v>
      </c>
      <c r="AI34" s="1013">
        <f t="shared" si="10"/>
        <v>12.575692110115597</v>
      </c>
      <c r="AJ34" s="1013">
        <f t="shared" si="10"/>
        <v>8.9835421833569491</v>
      </c>
      <c r="AK34" s="1014">
        <f t="shared" si="10"/>
        <v>10.242208243464775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2.3922289335702271</v>
      </c>
      <c r="P35" s="501">
        <f t="shared" si="9"/>
        <v>0.19160934351480127</v>
      </c>
      <c r="Q35" s="371"/>
      <c r="R35" s="15"/>
      <c r="S35" s="366"/>
      <c r="T35" s="377"/>
      <c r="U35" s="286" t="s">
        <v>31</v>
      </c>
      <c r="V35" s="387"/>
      <c r="W35" s="387"/>
      <c r="X35" s="1015">
        <f>SUM(X36:X38)</f>
        <v>9.3642078255683412</v>
      </c>
      <c r="Y35" s="1016">
        <f t="shared" ref="Y35:AK35" si="11">SUM(Y36:Y38)</f>
        <v>8.111369416857741</v>
      </c>
      <c r="Z35" s="1016">
        <f t="shared" si="11"/>
        <v>5.0766995287455368</v>
      </c>
      <c r="AA35" s="1016">
        <f t="shared" si="11"/>
        <v>4.3252058189574729</v>
      </c>
      <c r="AB35" s="1016">
        <f t="shared" si="11"/>
        <v>4.3080954689588493</v>
      </c>
      <c r="AC35" s="1016">
        <f t="shared" si="11"/>
        <v>3.0638626477041258</v>
      </c>
      <c r="AD35" s="1016">
        <f t="shared" si="11"/>
        <v>2.7875481035811633</v>
      </c>
      <c r="AE35" s="1016">
        <f t="shared" si="11"/>
        <v>5.4726291130910658</v>
      </c>
      <c r="AF35" s="1016">
        <f t="shared" si="11"/>
        <v>5.4896390389720775</v>
      </c>
      <c r="AG35" s="1016">
        <f t="shared" si="11"/>
        <v>5.4842154693399614</v>
      </c>
      <c r="AH35" s="1016">
        <f t="shared" si="11"/>
        <v>5.2904381429642946</v>
      </c>
      <c r="AI35" s="1016">
        <f t="shared" si="11"/>
        <v>5.347652955359484</v>
      </c>
      <c r="AJ35" s="1016">
        <f t="shared" si="11"/>
        <v>1.9197372883618751</v>
      </c>
      <c r="AK35" s="1017">
        <f t="shared" si="11"/>
        <v>3.3613920871633294</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3.02219313529256</v>
      </c>
      <c r="P36" s="501">
        <f t="shared" si="9"/>
        <v>0.24206731826627942</v>
      </c>
      <c r="Q36" s="371"/>
      <c r="R36" s="15"/>
      <c r="S36" s="401" t="s">
        <v>98</v>
      </c>
      <c r="T36" s="378"/>
      <c r="U36" s="389"/>
      <c r="V36" s="379" t="s">
        <v>98</v>
      </c>
      <c r="W36" s="402"/>
      <c r="X36" s="1018">
        <f>VLOOKUP(年度マスタ!$K$4&amp;"_"&amp;X$33,データシート1!$A:$BS,MATCH("aa_"&amp;$S36,データシート1!$A$1:$BS$1,0),0)</f>
        <v>3.470031376156081</v>
      </c>
      <c r="Y36" s="1019">
        <f>VLOOKUP(年度マスタ!$K$4&amp;"_"&amp;Y$33,データシート1!$A:$BS,MATCH("aa_"&amp;$S36,データシート1!$A$1:$BS$1,0),0)</f>
        <v>2.2902788061457029</v>
      </c>
      <c r="Z36" s="1019">
        <f>VLOOKUP(年度マスタ!$K$4&amp;"_"&amp;Z$33,データシート1!$A:$BS,MATCH("aa_"&amp;$S36,データシート1!$A$1:$BS$1,0),0)</f>
        <v>0</v>
      </c>
      <c r="AA36" s="1019">
        <f>VLOOKUP(年度マスタ!$K$4&amp;"_"&amp;AA$33,データシート1!$A:$BS,MATCH("aa_"&amp;$S36,データシート1!$A$1:$BS$1,0),0)</f>
        <v>0</v>
      </c>
      <c r="AB36" s="1019">
        <f>VLOOKUP(年度マスタ!$K$4&amp;"_"&amp;AB$33,データシート1!$A:$BS,MATCH("aa_"&amp;$S36,データシート1!$A$1:$BS$1,0),0)</f>
        <v>0</v>
      </c>
      <c r="AC36" s="1019">
        <f>VLOOKUP(年度マスタ!$K$4&amp;"_"&amp;AC$33,データシート1!$A:$BS,MATCH("aa_"&amp;$S36,データシート1!$A$1:$BS$1,0),0)</f>
        <v>0</v>
      </c>
      <c r="AD36" s="1019">
        <f>VLOOKUP(年度マスタ!$K$4&amp;"_"&amp;AD$33,データシート1!$A:$BS,MATCH("aa_"&amp;$S36,データシート1!$A$1:$BS$1,0),0)</f>
        <v>0</v>
      </c>
      <c r="AE36" s="1019">
        <f>VLOOKUP(年度マスタ!$K$4&amp;"_"&amp;AE$33,データシート1!$A:$BS,MATCH("aa_"&amp;$S36,データシート1!$A$1:$BS$1,0),0)</f>
        <v>1.877430342129744</v>
      </c>
      <c r="AF36" s="1019">
        <f>VLOOKUP(年度マスタ!$K$4&amp;"_"&amp;AF$33,データシート1!$A:$BS,MATCH("aa_"&amp;$S36,データシート1!$A$1:$BS$1,0),0)</f>
        <v>2.3428013682460538</v>
      </c>
      <c r="AG36" s="1019">
        <f>VLOOKUP(年度マスタ!$K$4&amp;"_"&amp;AG$33,データシート1!$A:$BS,MATCH("aa_"&amp;$S36,データシート1!$A$1:$BS$1,0),0)</f>
        <v>2.1353740289079441</v>
      </c>
      <c r="AH36" s="1019">
        <f>VLOOKUP(年度マスタ!$K$4&amp;"_"&amp;AH$33,データシート1!$A:$BS,MATCH("aa_"&amp;$S36,データシート1!$A$1:$BS$1,0),0)</f>
        <v>2.1882705945234489</v>
      </c>
      <c r="AI36" s="1019">
        <f>VLOOKUP(年度マスタ!$K$4&amp;"_"&amp;AI$33,データシート1!$A:$BS,MATCH("aa_"&amp;$S36,データシート1!$A$1:$BS$1,0),0)</f>
        <v>2.2164930062434283</v>
      </c>
      <c r="AJ36" s="1019">
        <f>VLOOKUP(年度マスタ!$K$4&amp;"_"&amp;AJ$33,データシート1!$A:$BS,MATCH("aa_"&amp;$S36,データシート1!$A$1:$BS$1,0),0)</f>
        <v>0</v>
      </c>
      <c r="AK36" s="1020">
        <f>VLOOKUP(年度マスタ!$K$4&amp;"_"&amp;AK$33,データシート1!$A:$BS,MATCH("aa_"&amp;$S36,データシート1!$A$1:$BS$1,0),0)</f>
        <v>1.4373403099715696</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3.5403610953423308</v>
      </c>
      <c r="P37" s="501">
        <f t="shared" si="9"/>
        <v>0.28357079699369514</v>
      </c>
      <c r="Q37" s="371"/>
      <c r="R37" s="15"/>
      <c r="S37" s="401" t="s">
        <v>100</v>
      </c>
      <c r="T37" s="378"/>
      <c r="U37" s="389"/>
      <c r="V37" s="379" t="s">
        <v>107</v>
      </c>
      <c r="W37" s="402"/>
      <c r="X37" s="1018">
        <f>VLOOKUP(年度マスタ!$K$4&amp;"_"&amp;X$33,データシート1!$A:$BS,MATCH("aa_"&amp;$S37,データシート1!$A$1:$BS$1,0),0)</f>
        <v>5.7089321986401077E-2</v>
      </c>
      <c r="Y37" s="1019">
        <f>VLOOKUP(年度マスタ!$K$4&amp;"_"&amp;Y$33,データシート1!$A:$BS,MATCH("aa_"&amp;$S37,データシート1!$A$1:$BS$1,0),0)</f>
        <v>6.5055290441795172E-2</v>
      </c>
      <c r="Z37" s="1019">
        <f>VLOOKUP(年度マスタ!$K$4&amp;"_"&amp;Z$33,データシート1!$A:$BS,MATCH("aa_"&amp;$S37,データシート1!$A$1:$BS$1,0),0)</f>
        <v>6.5981692772330014E-2</v>
      </c>
      <c r="AA37" s="1019">
        <f>VLOOKUP(年度マスタ!$K$4&amp;"_"&amp;AA$33,データシート1!$A:$BS,MATCH("aa_"&amp;$S37,データシート1!$A$1:$BS$1,0),0)</f>
        <v>9.1644645059295357E-2</v>
      </c>
      <c r="AB37" s="1019">
        <f>VLOOKUP(年度マスタ!$K$4&amp;"_"&amp;AB$33,データシート1!$A:$BS,MATCH("aa_"&amp;$S37,データシート1!$A$1:$BS$1,0),0)</f>
        <v>8.5821457093659639E-2</v>
      </c>
      <c r="AC37" s="1019">
        <f>VLOOKUP(年度マスタ!$K$4&amp;"_"&amp;AC$33,データシート1!$A:$BS,MATCH("aa_"&amp;$S37,データシート1!$A$1:$BS$1,0),0)</f>
        <v>7.7447324036269041E-2</v>
      </c>
      <c r="AD37" s="1019">
        <f>VLOOKUP(年度マスタ!$K$4&amp;"_"&amp;AD$33,データシート1!$A:$BS,MATCH("aa_"&amp;$S37,データシート1!$A$1:$BS$1,0),0)</f>
        <v>5.5282907537268236E-2</v>
      </c>
      <c r="AE37" s="1019">
        <f>VLOOKUP(年度マスタ!$K$4&amp;"_"&amp;AE$33,データシート1!$A:$BS,MATCH("aa_"&amp;$S37,データシート1!$A$1:$BS$1,0),0)</f>
        <v>6.1832744621833677E-2</v>
      </c>
      <c r="AF37" s="1019">
        <f>VLOOKUP(年度マスタ!$K$4&amp;"_"&amp;AF$33,データシート1!$A:$BS,MATCH("aa_"&amp;$S37,データシート1!$A$1:$BS$1,0),0)</f>
        <v>6.249091729488554E-2</v>
      </c>
      <c r="AG37" s="1019">
        <f>VLOOKUP(年度マスタ!$K$4&amp;"_"&amp;AG$33,データシート1!$A:$BS,MATCH("aa_"&amp;$S37,データシート1!$A$1:$BS$1,0),0)</f>
        <v>6.3925551080198928E-2</v>
      </c>
      <c r="AH37" s="1019">
        <f>VLOOKUP(年度マスタ!$K$4&amp;"_"&amp;AH$33,データシート1!$A:$BS,MATCH("aa_"&amp;$S37,データシート1!$A$1:$BS$1,0),0)</f>
        <v>5.9307507435264355E-2</v>
      </c>
      <c r="AI37" s="1019">
        <f>VLOOKUP(年度マスタ!$K$4&amp;"_"&amp;AI$33,データシート1!$A:$BS,MATCH("aa_"&amp;$S37,データシート1!$A$1:$BS$1,0),0)</f>
        <v>5.5226394081097106E-2</v>
      </c>
      <c r="AJ37" s="1019">
        <f>VLOOKUP(年度マスタ!$K$4&amp;"_"&amp;AJ$33,データシート1!$A:$BS,MATCH("aa_"&amp;$S37,データシート1!$A$1:$BS$1,0),0)</f>
        <v>0.13051079153608969</v>
      </c>
      <c r="AK37" s="1020">
        <f>VLOOKUP(年度マスタ!$K$4&amp;"_"&amp;AK$33,データシート1!$A:$BS,MATCH("aa_"&amp;$S37,データシート1!$A$1:$BS$1,0),0)</f>
        <v>0.13963280532612088</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3.4156628757454293</v>
      </c>
      <c r="P38" s="502">
        <f t="shared" si="9"/>
        <v>0.27358289673083536</v>
      </c>
      <c r="Q38" s="371"/>
      <c r="R38" s="15"/>
      <c r="S38" s="401" t="s">
        <v>101</v>
      </c>
      <c r="T38" s="378"/>
      <c r="U38" s="391"/>
      <c r="V38" s="404" t="s">
        <v>110</v>
      </c>
      <c r="W38" s="404"/>
      <c r="X38" s="1018">
        <f>VLOOKUP(年度マスタ!$K$4&amp;"_"&amp;X$33,データシート1!$A:$BS,MATCH("aa_"&amp;$S38,データシート1!$A$1:$BS$1,0),0)</f>
        <v>5.8370871274258596</v>
      </c>
      <c r="Y38" s="1019">
        <f>VLOOKUP(年度マスタ!$K$4&amp;"_"&amp;Y$33,データシート1!$A:$BS,MATCH("aa_"&amp;$S38,データシート1!$A$1:$BS$1,0),0)</f>
        <v>5.756035320270243</v>
      </c>
      <c r="Z38" s="1019">
        <f>VLOOKUP(年度マスタ!$K$4&amp;"_"&amp;Z$33,データシート1!$A:$BS,MATCH("aa_"&amp;$S38,データシート1!$A$1:$BS$1,0),0)</f>
        <v>5.0107178359732067</v>
      </c>
      <c r="AA38" s="1019">
        <f>VLOOKUP(年度マスタ!$K$4&amp;"_"&amp;AA$33,データシート1!$A:$BS,MATCH("aa_"&amp;$S38,データシート1!$A$1:$BS$1,0),0)</f>
        <v>4.2335611738981775</v>
      </c>
      <c r="AB38" s="1019">
        <f>VLOOKUP(年度マスタ!$K$4&amp;"_"&amp;AB$33,データシート1!$A:$BS,MATCH("aa_"&amp;$S38,データシート1!$A$1:$BS$1,0),0)</f>
        <v>4.2222740118651894</v>
      </c>
      <c r="AC38" s="1019">
        <f>VLOOKUP(年度マスタ!$K$4&amp;"_"&amp;AC$33,データシート1!$A:$BS,MATCH("aa_"&amp;$S38,データシート1!$A$1:$BS$1,0),0)</f>
        <v>2.9864153236678566</v>
      </c>
      <c r="AD38" s="1019">
        <f>VLOOKUP(年度マスタ!$K$4&amp;"_"&amp;AD$33,データシート1!$A:$BS,MATCH("aa_"&amp;$S38,データシート1!$A$1:$BS$1,0),0)</f>
        <v>2.7322651960438953</v>
      </c>
      <c r="AE38" s="1019">
        <f>VLOOKUP(年度マスタ!$K$4&amp;"_"&amp;AE$33,データシート1!$A:$BS,MATCH("aa_"&amp;$S38,データシート1!$A$1:$BS$1,0),0)</f>
        <v>3.5333660263394884</v>
      </c>
      <c r="AF38" s="1019">
        <f>VLOOKUP(年度マスタ!$K$4&amp;"_"&amp;AF$33,データシート1!$A:$BS,MATCH("aa_"&amp;$S38,データシート1!$A$1:$BS$1,0),0)</f>
        <v>3.084346753431138</v>
      </c>
      <c r="AG38" s="1019">
        <f>VLOOKUP(年度マスタ!$K$4&amp;"_"&amp;AG$33,データシート1!$A:$BS,MATCH("aa_"&amp;$S38,データシート1!$A$1:$BS$1,0),0)</f>
        <v>3.2849158893518182</v>
      </c>
      <c r="AH38" s="1019">
        <f>VLOOKUP(年度マスタ!$K$4&amp;"_"&amp;AH$33,データシート1!$A:$BS,MATCH("aa_"&amp;$S38,データシート1!$A$1:$BS$1,0),0)</f>
        <v>3.0428600410055808</v>
      </c>
      <c r="AI38" s="1019">
        <f>VLOOKUP(年度マスタ!$K$4&amp;"_"&amp;AI$33,データシート1!$A:$BS,MATCH("aa_"&amp;$S38,データシート1!$A$1:$BS$1,0),0)</f>
        <v>3.075933555034958</v>
      </c>
      <c r="AJ38" s="1019">
        <f>VLOOKUP(年度マスタ!$K$4&amp;"_"&amp;AJ$33,データシート1!$A:$BS,MATCH("aa_"&amp;$S38,データシート1!$A$1:$BS$1,0),0)</f>
        <v>1.7892264968257854</v>
      </c>
      <c r="AK38" s="1020">
        <f>VLOOKUP(年度マスタ!$K$4&amp;"_"&amp;AK$33,データシート1!$A:$BS,MATCH("aa_"&amp;$S38,データシート1!$A$1:$BS$1,0),0)</f>
        <v>1.7844189718656387</v>
      </c>
      <c r="AL38" s="373"/>
      <c r="AW38" s="19" t="str">
        <f>年度マスタ!H4</f>
        <v>04</v>
      </c>
      <c r="AX38" s="19" t="s">
        <v>111</v>
      </c>
      <c r="AY38" s="19">
        <f>VLOOKUP($AW38&amp;"_"&amp;$AY$34,データシート1!$A:$BS,MATCH($AY$31&amp;"_"&amp;AY$36,データシート1!$A$1:$BS$1,0),0)</f>
        <v>4865.3414440276028</v>
      </c>
      <c r="AZ38" s="19">
        <f>VLOOKUP($AW38&amp;"_"&amp;$AY$34,データシート1!$A:$BS,MATCH($AY$31&amp;"_"&amp;AZ$36,データシート1!$A$1:$BS$1,0),0)</f>
        <v>230.77752733831696</v>
      </c>
      <c r="BA38" s="19">
        <f>VLOOKUP($AW38&amp;"_"&amp;$AY$34,データシート1!$A:$BS,MATCH($AY$31&amp;"_"&amp;BA$36,データシート1!$A$1:$BS$1,0),0)</f>
        <v>467.03111090919765</v>
      </c>
      <c r="BB38" s="19">
        <f>VLOOKUP($AW38&amp;"_"&amp;$AY$34,データシート1!$A:$BS,MATCH($AY$31&amp;"_"&amp;BB$36,データシート1!$A$1:$BS$1,0),0)</f>
        <v>3536.5399965524307</v>
      </c>
      <c r="BC38" s="19">
        <f>VLOOKUP($AW38&amp;"_"&amp;$AY$34,データシート1!$A:$BS,MATCH($AY$31&amp;"_"&amp;BC$36,データシート1!$A$1:$BS$1,0),0)</f>
        <v>2796.1794094087145</v>
      </c>
      <c r="BD38" s="19">
        <f>VLOOKUP($AW38&amp;"_"&amp;$AY$34,データシート1!$A:$BS,MATCH($AY$31&amp;"_"&amp;BD$36,データシート1!$A$1:$BS$1,0),0)</f>
        <v>1826.4592163274963</v>
      </c>
      <c r="BE38" s="19">
        <f>VLOOKUP($AW38&amp;"_"&amp;$AY$34,データシート1!$A:$BS,MATCH($AY$31&amp;"_"&amp;BE$36,データシート1!$A$1:$BS$1,0),0)</f>
        <v>1492.0738852963989</v>
      </c>
      <c r="BF38" s="19">
        <f>VLOOKUP($AW38&amp;"_"&amp;$AY$34,データシート1!$A:$BS,MATCH($AY$31&amp;"_"&amp;BF$36,データシート1!$A$1:$BS$1,0),0)</f>
        <v>135.35450517566059</v>
      </c>
      <c r="BG38" s="19">
        <f>VLOOKUP($AW38&amp;"_"&amp;$AY$34,データシート1!$A:$BS,MATCH($AY$31&amp;"_"&amp;BG$36,データシート1!$A$1:$BS$1,0),0)</f>
        <v>197.30564257429418</v>
      </c>
      <c r="BH38" s="19">
        <f>VLOOKUP($AW38&amp;"_"&amp;$AY$34,データシート1!$A:$BS,MATCH($AY$31&amp;"_"&amp;BH$36,データシート1!$A$1:$BS$1,0),0)</f>
        <v>281.32578009386515</v>
      </c>
    </row>
    <row r="39" spans="2:64" ht="17.100000000000001" customHeight="1" thickBot="1">
      <c r="B39" s="366"/>
      <c r="C39" s="367"/>
      <c r="D39" s="369"/>
      <c r="E39" s="993"/>
      <c r="F39" s="369"/>
      <c r="G39" s="368"/>
      <c r="H39" s="368"/>
      <c r="I39" s="369"/>
      <c r="J39" s="370"/>
      <c r="K39" s="378"/>
      <c r="L39" s="389"/>
      <c r="M39" s="389"/>
      <c r="N39" s="390" t="s">
        <v>1298</v>
      </c>
      <c r="O39" s="1026">
        <f>AC43</f>
        <v>1.5374061282480536</v>
      </c>
      <c r="P39" s="502">
        <f t="shared" si="9"/>
        <v>0.12314096481961728</v>
      </c>
      <c r="Q39" s="371"/>
      <c r="R39" s="15"/>
      <c r="S39" s="401" t="s">
        <v>102</v>
      </c>
      <c r="T39" s="378"/>
      <c r="U39" s="386" t="s">
        <v>112</v>
      </c>
      <c r="V39" s="387"/>
      <c r="W39" s="387"/>
      <c r="X39" s="1015">
        <f>VLOOKUP(年度マスタ!$K$4&amp;"_"&amp;X$33,データシート1!$A:$BS,MATCH("aa_"&amp;$S39,データシート1!$A$1:$BS$1,0),0)</f>
        <v>2.3988294377936441</v>
      </c>
      <c r="Y39" s="1016">
        <f>VLOOKUP(年度マスタ!$K$4&amp;"_"&amp;Y$33,データシート1!$A:$BS,MATCH("aa_"&amp;$S39,データシート1!$A$1:$BS$1,0),0)</f>
        <v>2.1202228061391017</v>
      </c>
      <c r="Z39" s="1016">
        <f>VLOOKUP(年度マスタ!$K$4&amp;"_"&amp;Z$33,データシート1!$A:$BS,MATCH("aa_"&amp;$S39,データシート1!$A$1:$BS$1,0),0)</f>
        <v>2.0624588992980115</v>
      </c>
      <c r="AA39" s="1016">
        <f>VLOOKUP(年度マスタ!$K$4&amp;"_"&amp;AA$33,データシート1!$A:$BS,MATCH("aa_"&amp;$S39,データシート1!$A$1:$BS$1,0),0)</f>
        <v>2.1760995993165171</v>
      </c>
      <c r="AB39" s="1016">
        <f>VLOOKUP(年度マスタ!$K$4&amp;"_"&amp;AB$33,データシート1!$A:$BS,MATCH("aa_"&amp;$S39,データシート1!$A$1:$BS$1,0),0)</f>
        <v>2.4395820418871241</v>
      </c>
      <c r="AC39" s="1016">
        <f>VLOOKUP(年度マスタ!$K$4&amp;"_"&amp;AC$33,データシート1!$A:$BS,MATCH("aa_"&amp;$S39,データシート1!$A$1:$BS$1,0),0)</f>
        <v>2.3922289335702271</v>
      </c>
      <c r="AD39" s="1016">
        <f>VLOOKUP(年度マスタ!$K$4&amp;"_"&amp;AD$33,データシート1!$A:$BS,MATCH("aa_"&amp;$S39,データシート1!$A$1:$BS$1,0),0)</f>
        <v>2.2533058180439816</v>
      </c>
      <c r="AE39" s="1016">
        <f>VLOOKUP(年度マスタ!$K$4&amp;"_"&amp;AE$33,データシート1!$A:$BS,MATCH("aa_"&amp;$S39,データシート1!$A$1:$BS$1,0),0)</f>
        <v>2.1568885807133333</v>
      </c>
      <c r="AF39" s="1016">
        <f>VLOOKUP(年度マスタ!$K$4&amp;"_"&amp;AF$33,データシート1!$A:$BS,MATCH("aa_"&amp;$S39,データシート1!$A$1:$BS$1,0),0)</f>
        <v>1.7756410252534671</v>
      </c>
      <c r="AG39" s="1016">
        <f>VLOOKUP(年度マスタ!$K$4&amp;"_"&amp;AG$33,データシート1!$A:$BS,MATCH("aa_"&amp;$S39,データシート1!$A$1:$BS$1,0),0)</f>
        <v>1.7242160020632409</v>
      </c>
      <c r="AH39" s="1016">
        <f>VLOOKUP(年度マスタ!$K$4&amp;"_"&amp;AH$33,データシート1!$A:$BS,MATCH("aa_"&amp;$S39,データシート1!$A$1:$BS$1,0),0)</f>
        <v>1.8385309829926739</v>
      </c>
      <c r="AI39" s="1016">
        <f>VLOOKUP(年度マスタ!$K$4&amp;"_"&amp;AI$33,データシート1!$A:$BS,MATCH("aa_"&amp;$S39,データシート1!$A$1:$BS$1,0),0)</f>
        <v>1.7579028538698118</v>
      </c>
      <c r="AJ39" s="1016">
        <f>VLOOKUP(年度マスタ!$K$4&amp;"_"&amp;AJ$33,データシート1!$A:$BS,MATCH("aa_"&amp;$S39,データシート1!$A$1:$BS$1,0),0)</f>
        <v>1.6135234671389498</v>
      </c>
      <c r="AK39" s="1017">
        <f>VLOOKUP(年度マスタ!$K$4&amp;"_"&amp;AK$33,データシート1!$A:$BS,MATCH("aa_"&amp;$S39,データシート1!$A$1:$BS$1,0),0)</f>
        <v>1.8201420688223604</v>
      </c>
      <c r="AL39" s="373"/>
      <c r="AW39" s="19" t="str">
        <f>年度マスタ!K4</f>
        <v>04302</v>
      </c>
      <c r="AX39" s="19" t="s">
        <v>113</v>
      </c>
      <c r="AY39" s="19">
        <f>VLOOKUP($AW39&amp;"_"&amp;$AY$34,データシート1!$A:$BS,MATCH($AY$31&amp;"_"&amp;AY$36,データシート1!$A$1:$BS$1,0),0)</f>
        <v>1.4373403099715696</v>
      </c>
      <c r="AZ39" s="19">
        <f>VLOOKUP($AW39&amp;"_"&amp;$AY$34,データシート1!$A:$BS,MATCH($AY$31&amp;"_"&amp;AZ$36,データシート1!$A$1:$BS$1,0),0)</f>
        <v>0.13963280532612088</v>
      </c>
      <c r="BA39" s="19">
        <f>VLOOKUP($AW39&amp;"_"&amp;$AY$34,データシート1!$A:$BS,MATCH($AY$31&amp;"_"&amp;BA$36,データシート1!$A$1:$BS$1,0),0)</f>
        <v>1.7844189718656387</v>
      </c>
      <c r="BB39" s="19">
        <f>VLOOKUP($AW39&amp;"_"&amp;$AY$34,データシート1!$A:$BS,MATCH($AY$31&amp;"_"&amp;BB$36,データシート1!$A$1:$BS$1,0),0)</f>
        <v>1.8201420688223604</v>
      </c>
      <c r="BC39" s="19">
        <f>VLOOKUP($AW39&amp;"_"&amp;$AY$34,データシート1!$A:$BS,MATCH($AY$31&amp;"_"&amp;BC$36,データシート1!$A$1:$BS$1,0),0)</f>
        <v>1.6985069832497572</v>
      </c>
      <c r="BD39" s="19">
        <f>VLOOKUP($AW39&amp;"_"&amp;$AY$34,データシート1!$A:$BS,MATCH($AY$31&amp;"_"&amp;BD$36,データシート1!$A$1:$BS$1,0),0)</f>
        <v>1.0478575590831798</v>
      </c>
      <c r="BE39" s="19">
        <f>VLOOKUP($AW39&amp;"_"&amp;$AY$34,データシート1!$A:$BS,MATCH($AY$31&amp;"_"&amp;BE$36,データシート1!$A$1:$BS$1,0),0)</f>
        <v>1.8181167647122463</v>
      </c>
      <c r="BF39" s="19">
        <f>VLOOKUP($AW39&amp;"_"&amp;$AY$34,データシート1!$A:$BS,MATCH($AY$31&amp;"_"&amp;BF$36,データシート1!$A$1:$BS$1,0),0)</f>
        <v>7.6676948339534104E-2</v>
      </c>
      <c r="BG39" s="19">
        <f>VLOOKUP($AW39&amp;"_"&amp;$AY$34,データシート1!$A:$BS,MATCH($AY$31&amp;"_"&amp;BG$36,データシート1!$A$1:$BS$1,0),0)</f>
        <v>0</v>
      </c>
      <c r="BH39" s="19">
        <f>VLOOKUP($AW39&amp;"_"&amp;$AY$34,データシート1!$A:$BS,MATCH($AY$31&amp;"_"&amp;BH$36,データシート1!$A$1:$BS$1,0),0)</f>
        <v>0.41951583209436871</v>
      </c>
    </row>
    <row r="40" spans="2:64" ht="17.100000000000001" customHeight="1" thickBot="1">
      <c r="B40" s="366"/>
      <c r="C40" s="367"/>
      <c r="D40" s="369"/>
      <c r="E40" s="369"/>
      <c r="F40" s="369"/>
      <c r="G40" s="368"/>
      <c r="H40" s="368"/>
      <c r="I40" s="369"/>
      <c r="J40" s="370"/>
      <c r="K40" s="378"/>
      <c r="L40" s="389"/>
      <c r="M40" s="391"/>
      <c r="N40" s="382" t="s">
        <v>47</v>
      </c>
      <c r="O40" s="1026">
        <f>AC44</f>
        <v>1.8782567474973757</v>
      </c>
      <c r="P40" s="502">
        <f t="shared" si="9"/>
        <v>0.1504419319112181</v>
      </c>
      <c r="Q40" s="371"/>
      <c r="R40" s="15"/>
      <c r="S40" s="401" t="s">
        <v>78</v>
      </c>
      <c r="T40" s="378"/>
      <c r="U40" s="386" t="s">
        <v>78</v>
      </c>
      <c r="V40" s="387"/>
      <c r="W40" s="387"/>
      <c r="X40" s="1015">
        <f>VLOOKUP(年度マスタ!$K$4&amp;"_"&amp;X$33,データシート1!$A:$BS,MATCH("aa_"&amp;$S40,データシート1!$A$1:$BS$1,0),0)</f>
        <v>2.3851536689726465</v>
      </c>
      <c r="Y40" s="1016">
        <f>VLOOKUP(年度マスタ!$K$4&amp;"_"&amp;Y$33,データシート1!$A:$BS,MATCH("aa_"&amp;$S40,データシート1!$A$1:$BS$1,0),0)</f>
        <v>2.7414945809969176</v>
      </c>
      <c r="Z40" s="1016">
        <f>VLOOKUP(年度マスタ!$K$4&amp;"_"&amp;Z$33,データシート1!$A:$BS,MATCH("aa_"&amp;$S40,データシート1!$A$1:$BS$1,0),0)</f>
        <v>2.5412252620122735</v>
      </c>
      <c r="AA40" s="1016">
        <f>VLOOKUP(年度マスタ!$K$4&amp;"_"&amp;AA$33,データシート1!$A:$BS,MATCH("aa_"&amp;$S40,データシート1!$A$1:$BS$1,0),0)</f>
        <v>2.9688012305835874</v>
      </c>
      <c r="AB40" s="1016">
        <f>VLOOKUP(年度マスタ!$K$4&amp;"_"&amp;AB$33,データシート1!$A:$BS,MATCH("aa_"&amp;$S40,データシート1!$A$1:$BS$1,0),0)</f>
        <v>3.1634043625977029</v>
      </c>
      <c r="AC40" s="1016">
        <f>VLOOKUP(年度マスタ!$K$4&amp;"_"&amp;AC$33,データシート1!$A:$BS,MATCH("aa_"&amp;$S40,データシート1!$A$1:$BS$1,0),0)</f>
        <v>3.02219313529256</v>
      </c>
      <c r="AD40" s="1016">
        <f>VLOOKUP(年度マスタ!$K$4&amp;"_"&amp;AD$33,データシート1!$A:$BS,MATCH("aa_"&amp;$S40,データシート1!$A$1:$BS$1,0),0)</f>
        <v>2.5723049849075461</v>
      </c>
      <c r="AE40" s="1016">
        <f>VLOOKUP(年度マスタ!$K$4&amp;"_"&amp;AE$33,データシート1!$A:$BS,MATCH("aa_"&amp;$S40,データシート1!$A$1:$BS$1,0),0)</f>
        <v>2.2044510921101783</v>
      </c>
      <c r="AF40" s="1016">
        <f>VLOOKUP(年度マスタ!$K$4&amp;"_"&amp;AF$33,データシート1!$A:$BS,MATCH("aa_"&amp;$S40,データシート1!$A$1:$BS$1,0),0)</f>
        <v>2.1632341235615575</v>
      </c>
      <c r="AG40" s="1016">
        <f>VLOOKUP(年度マスタ!$K$4&amp;"_"&amp;AG$33,データシート1!$A:$BS,MATCH("aa_"&amp;$S40,データシート1!$A$1:$BS$1,0),0)</f>
        <v>2.3074940154676389</v>
      </c>
      <c r="AH40" s="1016">
        <f>VLOOKUP(年度マスタ!$K$4&amp;"_"&amp;AH$33,データシート1!$A:$BS,MATCH("aa_"&amp;$S40,データシート1!$A$1:$BS$1,0),0)</f>
        <v>2.1533892641534775</v>
      </c>
      <c r="AI40" s="1016">
        <f>VLOOKUP(年度マスタ!$K$4&amp;"_"&amp;AI$33,データシート1!$A:$BS,MATCH("aa_"&amp;$S40,データシート1!$A$1:$BS$1,0),0)</f>
        <v>1.8948172025136676</v>
      </c>
      <c r="AJ40" s="1016">
        <f>VLOOKUP(年度マスタ!$K$4&amp;"_"&amp;AJ$33,データシート1!$A:$BS,MATCH("aa_"&amp;$S40,データシート1!$A$1:$BS$1,0),0)</f>
        <v>1.9106652015847927</v>
      </c>
      <c r="AK40" s="1017">
        <f>VLOOKUP(年度マスタ!$K$4&amp;"_"&amp;AK$33,データシート1!$A:$BS,MATCH("aa_"&amp;$S40,データシート1!$A$1:$BS$1,0),0)</f>
        <v>1.6985069832497572</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0.12469821959690142</v>
      </c>
      <c r="P41" s="502">
        <f t="shared" si="9"/>
        <v>9.9879002628597644E-3</v>
      </c>
      <c r="Q41" s="371"/>
      <c r="R41" s="15"/>
      <c r="S41" s="401" t="s">
        <v>1276</v>
      </c>
      <c r="T41" s="378"/>
      <c r="U41" s="286" t="s">
        <v>44</v>
      </c>
      <c r="V41" s="387"/>
      <c r="W41" s="387"/>
      <c r="X41" s="1015">
        <f>X42+X45+X46</f>
        <v>3.9481459764142088</v>
      </c>
      <c r="Y41" s="1016">
        <f t="shared" ref="Y41:AH41" si="12">Y42+Y45+Y46</f>
        <v>3.8918367574026198</v>
      </c>
      <c r="Z41" s="1016">
        <f t="shared" si="12"/>
        <v>3.8867268513914355</v>
      </c>
      <c r="AA41" s="1016">
        <f t="shared" si="12"/>
        <v>3.7123389180608504</v>
      </c>
      <c r="AB41" s="1016">
        <f t="shared" si="12"/>
        <v>3.6833865796867555</v>
      </c>
      <c r="AC41" s="1016">
        <f t="shared" si="12"/>
        <v>3.5403610953423308</v>
      </c>
      <c r="AD41" s="1016">
        <f t="shared" si="12"/>
        <v>3.4667064127069258</v>
      </c>
      <c r="AE41" s="1016">
        <f t="shared" si="12"/>
        <v>3.3344461760991972</v>
      </c>
      <c r="AF41" s="1016">
        <f t="shared" si="12"/>
        <v>3.441874829503369</v>
      </c>
      <c r="AG41" s="1016">
        <f t="shared" si="12"/>
        <v>3.3221251519196242</v>
      </c>
      <c r="AH41" s="1016">
        <f t="shared" si="12"/>
        <v>3.2680667684568654</v>
      </c>
      <c r="AI41" s="1016">
        <f>AI42+AI45+AI46</f>
        <v>3.1752582820932256</v>
      </c>
      <c r="AJ41" s="1016">
        <f>AJ42+AJ45+AJ46</f>
        <v>2.9562432411609709</v>
      </c>
      <c r="AK41" s="1017">
        <f>AK42+AK45+AK46</f>
        <v>2.94265127213496</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3.8375596063593918</v>
      </c>
      <c r="Y42" s="1019">
        <f t="shared" ref="Y42:AK42" si="13">SUM(Y43:Y44)</f>
        <v>3.7901646658075139</v>
      </c>
      <c r="Z42" s="1019">
        <f t="shared" si="13"/>
        <v>3.7826882735687755</v>
      </c>
      <c r="AA42" s="1019">
        <f t="shared" si="13"/>
        <v>3.5961938054596914</v>
      </c>
      <c r="AB42" s="1019">
        <f t="shared" si="13"/>
        <v>3.5572739379974667</v>
      </c>
      <c r="AC42" s="1019">
        <f t="shared" si="13"/>
        <v>3.4156628757454293</v>
      </c>
      <c r="AD42" s="1019">
        <f t="shared" si="13"/>
        <v>3.3508493114342235</v>
      </c>
      <c r="AE42" s="1019">
        <f t="shared" si="13"/>
        <v>3.223788810332068</v>
      </c>
      <c r="AF42" s="1019">
        <f t="shared" si="13"/>
        <v>3.3357855236707072</v>
      </c>
      <c r="AG42" s="1019">
        <f t="shared" si="13"/>
        <v>3.2246601117186273</v>
      </c>
      <c r="AH42" s="1019">
        <f t="shared" si="13"/>
        <v>3.1799057941341005</v>
      </c>
      <c r="AI42" s="1019">
        <f t="shared" si="13"/>
        <v>3.0903469871622162</v>
      </c>
      <c r="AJ42" s="1019">
        <f t="shared" si="13"/>
        <v>2.8783528922010175</v>
      </c>
      <c r="AK42" s="1020">
        <f t="shared" si="13"/>
        <v>2.865974323795426</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0.46628258296015623</v>
      </c>
      <c r="P43" s="679">
        <f t="shared" si="9"/>
        <v>3.7347637744704412E-2</v>
      </c>
      <c r="Q43" s="371"/>
      <c r="R43" s="15"/>
      <c r="S43" s="401" t="s">
        <v>46</v>
      </c>
      <c r="T43" s="405"/>
      <c r="U43" s="389"/>
      <c r="V43" s="406"/>
      <c r="W43" s="390" t="s">
        <v>46</v>
      </c>
      <c r="X43" s="1018">
        <f>VLOOKUP(年度マスタ!$K$4&amp;"_"&amp;X$33,データシート1!$A:$BS,MATCH("aa_"&amp;$S43,データシート1!$A$1:$BS$1,0),0)</f>
        <v>1.5932596160482899</v>
      </c>
      <c r="Y43" s="1019">
        <f>VLOOKUP(年度マスタ!$K$4&amp;"_"&amp;Y$33,データシート1!$A:$BS,MATCH("aa_"&amp;$S43,データシート1!$A$1:$BS$1,0),0)</f>
        <v>1.6537282081045552</v>
      </c>
      <c r="Z43" s="1019">
        <f>VLOOKUP(年度マスタ!$K$4&amp;"_"&amp;Z$33,データシート1!$A:$BS,MATCH("aa_"&amp;$S43,データシート1!$A$1:$BS$1,0),0)</f>
        <v>1.6322962481338927</v>
      </c>
      <c r="AA43" s="1019">
        <f>VLOOKUP(年度マスタ!$K$4&amp;"_"&amp;AA$33,データシート1!$A:$BS,MATCH("aa_"&amp;$S43,データシート1!$A$1:$BS$1,0),0)</f>
        <v>1.5821716096845642</v>
      </c>
      <c r="AB43" s="1019">
        <f>VLOOKUP(年度マスタ!$K$4&amp;"_"&amp;AB$33,データシート1!$A:$BS,MATCH("aa_"&amp;$S43,データシート1!$A$1:$BS$1,0),0)</f>
        <v>1.5964886720624123</v>
      </c>
      <c r="AC43" s="1019">
        <f>VLOOKUP(年度マスタ!$K$4&amp;"_"&amp;AC$33,データシート1!$A:$BS,MATCH("aa_"&amp;$S43,データシート1!$A$1:$BS$1,0),0)</f>
        <v>1.5374061282480536</v>
      </c>
      <c r="AD43" s="1019">
        <f>VLOOKUP(年度マスタ!$K$4&amp;"_"&amp;AD$33,データシート1!$A:$BS,MATCH("aa_"&amp;$S43,データシート1!$A$1:$BS$1,0),0)</f>
        <v>1.4527809011862451</v>
      </c>
      <c r="AE43" s="1019">
        <f>VLOOKUP(年度マスタ!$K$4&amp;"_"&amp;AE$33,データシート1!$A:$BS,MATCH("aa_"&amp;$S43,データシート1!$A$1:$BS$1,0),0)</f>
        <v>1.4096569979515663</v>
      </c>
      <c r="AF43" s="1019">
        <f>VLOOKUP(年度マスタ!$K$4&amp;"_"&amp;AF$33,データシート1!$A:$BS,MATCH("aa_"&amp;$S43,データシート1!$A$1:$BS$1,0),0)</f>
        <v>1.3874380281123591</v>
      </c>
      <c r="AG43" s="1019">
        <f>VLOOKUP(年度マスタ!$K$4&amp;"_"&amp;AG$33,データシート1!$A:$BS,MATCH("aa_"&amp;$S43,データシート1!$A$1:$BS$1,0),0)</f>
        <v>1.3514179694676329</v>
      </c>
      <c r="AH43" s="1019">
        <f>VLOOKUP(年度マスタ!$K$4&amp;"_"&amp;AH$33,データシート1!$A:$BS,MATCH("aa_"&amp;$S43,データシート1!$A$1:$BS$1,0),0)</f>
        <v>1.3014109229520043</v>
      </c>
      <c r="AI43" s="1019">
        <f>VLOOKUP(年度マスタ!$K$4&amp;"_"&amp;AI$33,データシート1!$A:$BS,MATCH("aa_"&amp;$S43,データシート1!$A$1:$BS$1,0),0)</f>
        <v>1.2506618241735001</v>
      </c>
      <c r="AJ43" s="1019">
        <f>VLOOKUP(年度マスタ!$K$4&amp;"_"&amp;AJ$33,データシート1!$A:$BS,MATCH("aa_"&amp;$S43,データシート1!$A$1:$BS$1,0),0)</f>
        <v>1.1097510673252495</v>
      </c>
      <c r="AK43" s="1020">
        <f>VLOOKUP(年度マスタ!$K$4&amp;"_"&amp;AK$33,データシート1!$A:$BS,MATCH("aa_"&amp;$S43,データシート1!$A$1:$BS$1,0),0)</f>
        <v>1.0478575590831798</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2.2442999903111018</v>
      </c>
      <c r="Y44" s="1019">
        <f>VLOOKUP(年度マスタ!$K$4&amp;"_"&amp;Y$33,データシート1!$A:$BS,MATCH("aa_"&amp;$S44,データシート1!$A$1:$BS$1,0),0)</f>
        <v>2.1364364577029584</v>
      </c>
      <c r="Z44" s="1019">
        <f>VLOOKUP(年度マスタ!$K$4&amp;"_"&amp;Z$33,データシート1!$A:$BS,MATCH("aa_"&amp;$S44,データシート1!$A$1:$BS$1,0),0)</f>
        <v>2.1503920254348827</v>
      </c>
      <c r="AA44" s="1019">
        <f>VLOOKUP(年度マスタ!$K$4&amp;"_"&amp;AA$33,データシート1!$A:$BS,MATCH("aa_"&amp;$S44,データシート1!$A$1:$BS$1,0),0)</f>
        <v>2.0140221957751274</v>
      </c>
      <c r="AB44" s="1019">
        <f>VLOOKUP(年度マスタ!$K$4&amp;"_"&amp;AB$33,データシート1!$A:$BS,MATCH("aa_"&amp;$S44,データシート1!$A$1:$BS$1,0),0)</f>
        <v>1.9607852659350546</v>
      </c>
      <c r="AC44" s="1019">
        <f>VLOOKUP(年度マスタ!$K$4&amp;"_"&amp;AC$33,データシート1!$A:$BS,MATCH("aa_"&amp;$S44,データシート1!$A$1:$BS$1,0),0)</f>
        <v>1.8782567474973757</v>
      </c>
      <c r="AD44" s="1019">
        <f>VLOOKUP(年度マスタ!$K$4&amp;"_"&amp;AD$33,データシート1!$A:$BS,MATCH("aa_"&amp;$S44,データシート1!$A$1:$BS$1,0),0)</f>
        <v>1.8980684102479781</v>
      </c>
      <c r="AE44" s="1019">
        <f>VLOOKUP(年度マスタ!$K$4&amp;"_"&amp;AE$33,データシート1!$A:$BS,MATCH("aa_"&amp;$S44,データシート1!$A$1:$BS$1,0),0)</f>
        <v>1.8141318123805017</v>
      </c>
      <c r="AF44" s="1019">
        <f>VLOOKUP(年度マスタ!$K$4&amp;"_"&amp;AF$33,データシート1!$A:$BS,MATCH("aa_"&amp;$S44,データシート1!$A$1:$BS$1,0),0)</f>
        <v>1.9483474955583482</v>
      </c>
      <c r="AG44" s="1019">
        <f>VLOOKUP(年度マスタ!$K$4&amp;"_"&amp;AG$33,データシート1!$A:$BS,MATCH("aa_"&amp;$S44,データシート1!$A$1:$BS$1,0),0)</f>
        <v>1.8732421422509944</v>
      </c>
      <c r="AH44" s="1019">
        <f>VLOOKUP(年度マスタ!$K$4&amp;"_"&amp;AH$33,データシート1!$A:$BS,MATCH("aa_"&amp;$S44,データシート1!$A$1:$BS$1,0),0)</f>
        <v>1.8784948711820963</v>
      </c>
      <c r="AI44" s="1019">
        <f>VLOOKUP(年度マスタ!$K$4&amp;"_"&amp;AI$33,データシート1!$A:$BS,MATCH("aa_"&amp;$S44,データシート1!$A$1:$BS$1,0),0)</f>
        <v>1.8396851629887161</v>
      </c>
      <c r="AJ44" s="1019">
        <f>VLOOKUP(年度マスタ!$K$4&amp;"_"&amp;AJ$33,データシート1!$A:$BS,MATCH("aa_"&amp;$S44,データシート1!$A$1:$BS$1,0),0)</f>
        <v>1.768601824875768</v>
      </c>
      <c r="AK44" s="1020">
        <f>VLOOKUP(年度マスタ!$K$4&amp;"_"&amp;AK$33,データシート1!$A:$BS,MATCH("aa_"&amp;$S44,データシート1!$A$1:$BS$1,0),0)</f>
        <v>1.8181167647122463</v>
      </c>
      <c r="AL44" s="373"/>
      <c r="AW44" s="19" t="str">
        <f>AW47</f>
        <v>宮城県</v>
      </c>
      <c r="AX44" s="407">
        <f t="shared" si="14"/>
        <v>0.35146661178127897</v>
      </c>
      <c r="AY44" s="407">
        <f t="shared" si="14"/>
        <v>0.22343019901216274</v>
      </c>
      <c r="AZ44" s="407">
        <f t="shared" si="14"/>
        <v>0.17665597519805643</v>
      </c>
      <c r="BA44" s="407">
        <f t="shared" si="14"/>
        <v>0.23067371926649438</v>
      </c>
      <c r="BB44" s="407">
        <f t="shared" si="14"/>
        <v>1.7773494742007605E-2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0.11058637005481693</v>
      </c>
      <c r="Y45" s="1019">
        <f>VLOOKUP(年度マスタ!$K$4&amp;"_"&amp;Y$33,データシート1!$A:$BS,MATCH("aa_"&amp;$S45,データシート1!$A$1:$BS$1,0),0)</f>
        <v>0.1016720915951061</v>
      </c>
      <c r="Z45" s="1019">
        <f>VLOOKUP(年度マスタ!$K$4&amp;"_"&amp;Z$33,データシート1!$A:$BS,MATCH("aa_"&amp;$S45,データシート1!$A$1:$BS$1,0),0)</f>
        <v>0.10403857782266009</v>
      </c>
      <c r="AA45" s="1019">
        <f>VLOOKUP(年度マスタ!$K$4&amp;"_"&amp;AA$33,データシート1!$A:$BS,MATCH("aa_"&amp;$S45,データシート1!$A$1:$BS$1,0),0)</f>
        <v>0.11614511260115892</v>
      </c>
      <c r="AB45" s="1019">
        <f>VLOOKUP(年度マスタ!$K$4&amp;"_"&amp;AB$33,データシート1!$A:$BS,MATCH("aa_"&amp;$S45,データシート1!$A$1:$BS$1,0),0)</f>
        <v>0.12611264168928873</v>
      </c>
      <c r="AC45" s="1019">
        <f>VLOOKUP(年度マスタ!$K$4&amp;"_"&amp;AC$33,データシート1!$A:$BS,MATCH("aa_"&amp;$S45,データシート1!$A$1:$BS$1,0),0)</f>
        <v>0.12469821959690142</v>
      </c>
      <c r="AD45" s="1019">
        <f>VLOOKUP(年度マスタ!$K$4&amp;"_"&amp;AD$33,データシート1!$A:$BS,MATCH("aa_"&amp;$S45,データシート1!$A$1:$BS$1,0),0)</f>
        <v>0.11585710127270255</v>
      </c>
      <c r="AE45" s="1019">
        <f>VLOOKUP(年度マスタ!$K$4&amp;"_"&amp;AE$33,データシート1!$A:$BS,MATCH("aa_"&amp;$S45,データシート1!$A$1:$BS$1,0),0)</f>
        <v>0.11065736576712933</v>
      </c>
      <c r="AF45" s="1019">
        <f>VLOOKUP(年度マスタ!$K$4&amp;"_"&amp;AF$33,データシート1!$A:$BS,MATCH("aa_"&amp;$S45,データシート1!$A$1:$BS$1,0),0)</f>
        <v>0.10608930583266173</v>
      </c>
      <c r="AG45" s="1019">
        <f>VLOOKUP(年度マスタ!$K$4&amp;"_"&amp;AG$33,データシート1!$A:$BS,MATCH("aa_"&amp;$S45,データシート1!$A$1:$BS$1,0),0)</f>
        <v>9.7465040200996722E-2</v>
      </c>
      <c r="AH45" s="1019">
        <f>VLOOKUP(年度マスタ!$K$4&amp;"_"&amp;AH$33,データシート1!$A:$BS,MATCH("aa_"&amp;$S45,データシート1!$A$1:$BS$1,0),0)</f>
        <v>8.8160974322765012E-2</v>
      </c>
      <c r="AI45" s="1019">
        <f>VLOOKUP(年度マスタ!$K$4&amp;"_"&amp;AI$33,データシート1!$A:$BS,MATCH("aa_"&amp;$S45,データシート1!$A$1:$BS$1,0),0)</f>
        <v>8.491129493100931E-2</v>
      </c>
      <c r="AJ45" s="1019">
        <f>VLOOKUP(年度マスタ!$K$4&amp;"_"&amp;AJ$33,データシート1!$A:$BS,MATCH("aa_"&amp;$S45,データシート1!$A$1:$BS$1,0),0)</f>
        <v>7.7890348959953615E-2</v>
      </c>
      <c r="AK45" s="1020">
        <f>VLOOKUP(年度マスタ!$K$4&amp;"_"&amp;AK$33,データシート1!$A:$BS,MATCH("aa_"&amp;$S45,データシート1!$A$1:$BS$1,0),0)</f>
        <v>7.6676948339534104E-2</v>
      </c>
      <c r="AL45" s="373"/>
      <c r="AW45" s="19" t="str">
        <f>AW48</f>
        <v>七ヶ宿町</v>
      </c>
      <c r="AX45" s="407">
        <f t="shared" ref="AX45:BB45" si="15">AX48/$BC48</f>
        <v>0.32819017220315999</v>
      </c>
      <c r="AY45" s="407">
        <f t="shared" si="15"/>
        <v>0.17770992598043833</v>
      </c>
      <c r="AZ45" s="407">
        <f t="shared" si="15"/>
        <v>0.16583406067080506</v>
      </c>
      <c r="BA45" s="407">
        <f t="shared" si="15"/>
        <v>0.28730633103584585</v>
      </c>
      <c r="BB45" s="407">
        <f t="shared" si="15"/>
        <v>4.0959510109750824E-2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0.52445752157043179</v>
      </c>
      <c r="Y47" s="1022">
        <f>VLOOKUP(年度マスタ!$K$4&amp;"_"&amp;Y$33,データシート1!$A:$BS,MATCH("aa_"&amp;$S47,データシート1!$A$1:$BS$1,0),0)</f>
        <v>0.36682463875061183</v>
      </c>
      <c r="Z47" s="1022">
        <f>VLOOKUP(年度マスタ!$K$4&amp;"_"&amp;Z$33,データシート1!$A:$BS,MATCH("aa_"&amp;$S47,データシート1!$A$1:$BS$1,0),0)</f>
        <v>0.36091609524721002</v>
      </c>
      <c r="AA47" s="1022">
        <f>VLOOKUP(年度マスタ!$K$4&amp;"_"&amp;AA$33,データシート1!$A:$BS,MATCH("aa_"&amp;$S47,データシート1!$A$1:$BS$1,0),0)</f>
        <v>0.35358612814210183</v>
      </c>
      <c r="AB47" s="1022">
        <f>VLOOKUP(年度マスタ!$K$4&amp;"_"&amp;AB$33,データシート1!$A:$BS,MATCH("aa_"&amp;$S47,データシート1!$A$1:$BS$1,0),0)</f>
        <v>0.38007933042539815</v>
      </c>
      <c r="AC47" s="1022">
        <f>VLOOKUP(年度マスタ!$K$4&amp;"_"&amp;AC$33,データシート1!$A:$BS,MATCH("aa_"&amp;$S47,データシート1!$A$1:$BS$1,0),0)</f>
        <v>0.46628258296015623</v>
      </c>
      <c r="AD47" s="1022">
        <f>VLOOKUP(年度マスタ!$K$4&amp;"_"&amp;AD$33,データシート1!$A:$BS,MATCH("aa_"&amp;$S47,データシート1!$A$1:$BS$1,0),0)</f>
        <v>0.53753888447012488</v>
      </c>
      <c r="AE47" s="1022">
        <f>VLOOKUP(年度マスタ!$K$4&amp;"_"&amp;AE$33,データシート1!$A:$BS,MATCH("aa_"&amp;$S47,データシート1!$A$1:$BS$1,0),0)</f>
        <v>0.62131409304882113</v>
      </c>
      <c r="AF47" s="1022">
        <f>VLOOKUP(年度マスタ!$K$4&amp;"_"&amp;AF$33,データシート1!$A:$BS,MATCH("aa_"&amp;$S47,データシート1!$A$1:$BS$1,0),0)</f>
        <v>0.5642230407992348</v>
      </c>
      <c r="AG47" s="1022">
        <f>VLOOKUP(年度マスタ!$K$4&amp;"_"&amp;AG$33,データシート1!$A:$BS,MATCH("aa_"&amp;$S47,データシート1!$A$1:$BS$1,0),0)</f>
        <v>0.52185414528513763</v>
      </c>
      <c r="AH47" s="1022">
        <f>VLOOKUP(年度マスタ!$K$4&amp;"_"&amp;AH$33,データシート1!$A:$BS,MATCH("aa_"&amp;$S47,データシート1!$A$1:$BS$1,0),0)</f>
        <v>0.37715355970227421</v>
      </c>
      <c r="AI47" s="1022">
        <f>VLOOKUP(年度マスタ!$K$4&amp;"_"&amp;AI$33,データシート1!$A:$BS,MATCH("aa_"&amp;$S47,データシート1!$A$1:$BS$1,0),0)</f>
        <v>0.40006081627940748</v>
      </c>
      <c r="AJ47" s="1022">
        <f>VLOOKUP(年度マスタ!$K$4&amp;"_"&amp;AJ$33,データシート1!$A:$BS,MATCH("aa_"&amp;$S47,データシート1!$A$1:$BS$1,0),0)</f>
        <v>0.58337298511036006</v>
      </c>
      <c r="AK47" s="1023">
        <f>VLOOKUP(年度マスタ!$K$4&amp;"_"&amp;AK$33,データシート1!$A:$BS,MATCH("aa_"&amp;$S47,データシート1!$A$1:$BS$1,0),0)</f>
        <v>0.41951583209436871</v>
      </c>
      <c r="AL47" s="373"/>
      <c r="AW47" s="19" t="str">
        <f>年度マスタ!I4</f>
        <v>宮城県</v>
      </c>
      <c r="AX47" s="408">
        <f>SUM(AY38:BA38)</f>
        <v>5563.1500822751168</v>
      </c>
      <c r="AY47" s="408">
        <f t="shared" si="17"/>
        <v>3536.5399965524307</v>
      </c>
      <c r="AZ47" s="408">
        <f t="shared" si="17"/>
        <v>2796.1794094087145</v>
      </c>
      <c r="BA47" s="408">
        <f>SUM(BD38:BG38)</f>
        <v>3651.19324937385</v>
      </c>
      <c r="BB47" s="408">
        <f>BH38</f>
        <v>281.32578009386515</v>
      </c>
      <c r="BC47" s="408">
        <f>SUM(AX47:BB47)</f>
        <v>15828.388517703976</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七ヶ宿町</v>
      </c>
      <c r="AX48" s="408">
        <f>SUM(AY39:BA39)</f>
        <v>3.3613920871633294</v>
      </c>
      <c r="AY48" s="408">
        <f>BB39</f>
        <v>1.8201420688223604</v>
      </c>
      <c r="AZ48" s="408">
        <f>BC39</f>
        <v>1.6985069832497572</v>
      </c>
      <c r="BA48" s="408">
        <f>SUM(BD39:BG39)</f>
        <v>2.94265127213496</v>
      </c>
      <c r="BB48" s="408">
        <f>BH39</f>
        <v>0.41951583209436871</v>
      </c>
      <c r="BC48" s="408">
        <f>SUM(AX48:BB48)</f>
        <v>10.242208243464775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10.242208243464775</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3.3613920871633294</v>
      </c>
      <c r="P52" s="501">
        <f t="shared" ref="P52:P64" si="18">O52/$O$51</f>
        <v>0.32819017220315999</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1.4373403099715696</v>
      </c>
      <c r="P53" s="502">
        <f t="shared" si="18"/>
        <v>0.14033500157436168</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0.13963280532612088</v>
      </c>
      <c r="P54" s="502">
        <f t="shared" si="18"/>
        <v>1.3633076188937682E-2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1.7844189718656387</v>
      </c>
      <c r="P55" s="502">
        <f t="shared" si="18"/>
        <v>0.17422209443986059</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1.8201420688223604</v>
      </c>
      <c r="P56" s="501">
        <f t="shared" si="18"/>
        <v>0.17770992598043833</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1.6985069832497572</v>
      </c>
      <c r="P57" s="501">
        <f t="shared" si="18"/>
        <v>0.16583406067080506</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2.94265127213496</v>
      </c>
      <c r="P58" s="501">
        <f t="shared" si="18"/>
        <v>0.28730633103584585</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2.865974323795426</v>
      </c>
      <c r="P59" s="502">
        <f t="shared" si="18"/>
        <v>0.27981996222583272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1.0478575590831798</v>
      </c>
      <c r="P60" s="502">
        <f t="shared" si="18"/>
        <v>0.10230777720730137</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1.8181167647122463</v>
      </c>
      <c r="P61" s="502">
        <f t="shared" si="18"/>
        <v>0.17751218501853136</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7.6676948339534104E-2</v>
      </c>
      <c r="P62" s="502">
        <f t="shared" si="18"/>
        <v>7.486368810013134E-3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0.41951583209436871</v>
      </c>
      <c r="P64" s="679">
        <f t="shared" si="18"/>
        <v>4.0959510109750824E-2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七ヶ宿町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20.5138</v>
      </c>
      <c r="AI7" s="88">
        <f>VLOOKUP(年度マスタ!$K$4&amp;"_"&amp;$AG7,データシート1!$A:$BS,MATCH("ab_"&amp;AI$2,データシート1!$A$1:$BS$1,0),0)</f>
        <v>31</v>
      </c>
      <c r="AJ7" s="88">
        <f>VLOOKUP(年度マスタ!$K$4&amp;"_"&amp;$AG7,データシート1!$A:$BS,MATCH("ab_"&amp;AJ$2,データシート1!$A$1:$BS$1,0),0)</f>
        <v>66</v>
      </c>
      <c r="AK7" s="88">
        <f>VLOOKUP(年度マスタ!$K$4&amp;"_"&amp;$AG7,データシート1!$A:$BS,MATCH("ab_"&amp;AK$2,データシート1!$A$1:$BS$1,0),0)</f>
        <v>501</v>
      </c>
      <c r="AL7" s="88">
        <f>VLOOKUP(年度マスタ!$K$4&amp;"_"&amp;$AG7,データシート1!$A:$BS,MATCH("ab_"&amp;AL$2,データシート1!$A$1:$BS$1,0),0)</f>
        <v>720</v>
      </c>
      <c r="AM7" s="88">
        <f>VLOOKUP(年度マスタ!$K$4&amp;"_"&amp;$AG7,データシート1!$A:$BS,MATCH("ab_"&amp;AM$2,データシート1!$A$1:$BS$1,0),0)</f>
        <v>816</v>
      </c>
      <c r="AN7" s="88">
        <f>VLOOKUP(年度マスタ!$K$4&amp;"_"&amp;$AG7,データシート1!$A:$BS,MATCH("ab_"&amp;AN$2,データシート1!$A$1:$BS$1,0),0)</f>
        <v>440</v>
      </c>
      <c r="AO7" s="88">
        <f>VLOOKUP(年度マスタ!$K$4&amp;"_"&amp;$AG7,データシート1!$A:$BS,MATCH("ab_"&amp;AO$2,データシート1!$A$1:$BS$1,0),0)</f>
        <v>1807</v>
      </c>
      <c r="AP7" s="88">
        <f>VLOOKUP(年度マスタ!$K$4&amp;"_"&amp;$AG7,データシート1!$A:$BS,MATCH("ab_"&amp;AP$2,データシート1!$A$1:$BS$1,0),0)</f>
        <v>0</v>
      </c>
      <c r="AQ7" s="1073">
        <f>VLOOKUP(年度マスタ!$K$4&amp;"_"&amp;$AG7,データシート1!$A:$BS,MATCH("ab_"&amp;AQ$2,データシート1!$A$1:$BS$1,0),0)</f>
        <v>0.52445752157043179</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11.8048</v>
      </c>
      <c r="AI8" s="88">
        <f>VLOOKUP(年度マスタ!$K$4&amp;"_"&amp;$AG8,データシート1!$A:$BS,MATCH("ab_"&amp;AI$2,データシート1!$A$1:$BS$1,0),0)</f>
        <v>36</v>
      </c>
      <c r="AJ8" s="88">
        <f>VLOOKUP(年度マスタ!$K$4&amp;"_"&amp;$AG8,データシート1!$A:$BS,MATCH("ab_"&amp;AJ$2,データシート1!$A$1:$BS$1,0),0)</f>
        <v>75</v>
      </c>
      <c r="AK8" s="88">
        <f>VLOOKUP(年度マスタ!$K$4&amp;"_"&amp;$AG8,データシート1!$A:$BS,MATCH("ab_"&amp;AK$2,データシート1!$A$1:$BS$1,0),0)</f>
        <v>443</v>
      </c>
      <c r="AL8" s="88">
        <f>VLOOKUP(年度マスタ!$K$4&amp;"_"&amp;$AG8,データシート1!$A:$BS,MATCH("ab_"&amp;AL$2,データシート1!$A$1:$BS$1,0),0)</f>
        <v>702</v>
      </c>
      <c r="AM8" s="88">
        <f>VLOOKUP(年度マスタ!$K$4&amp;"_"&amp;$AG8,データシート1!$A:$BS,MATCH("ab_"&amp;AM$2,データシート1!$A$1:$BS$1,0),0)</f>
        <v>836</v>
      </c>
      <c r="AN8" s="88">
        <f>VLOOKUP(年度マスタ!$K$4&amp;"_"&amp;$AG8,データシート1!$A:$BS,MATCH("ab_"&amp;AN$2,データシート1!$A$1:$BS$1,0),0)</f>
        <v>430</v>
      </c>
      <c r="AO8" s="88">
        <f>VLOOKUP(年度マスタ!$K$4&amp;"_"&amp;$AG8,データシート1!$A:$BS,MATCH("ab_"&amp;AO$2,データシート1!$A$1:$BS$1,0),0)</f>
        <v>1744</v>
      </c>
      <c r="AP8" s="88">
        <f>VLOOKUP(年度マスタ!$K$4&amp;"_"&amp;$AG8,データシート1!$A:$BS,MATCH("ab_"&amp;AP$2,データシート1!$A$1:$BS$1,0),0)</f>
        <v>0</v>
      </c>
      <c r="AQ8" s="1073">
        <f>VLOOKUP(年度マスタ!$K$4&amp;"_"&amp;$AG8,データシート1!$A:$BS,MATCH("ab_"&amp;AQ$2,データシート1!$A$1:$BS$1,0),0)</f>
        <v>0.36682463875061183</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0</v>
      </c>
      <c r="AI9" s="88">
        <f>VLOOKUP(年度マスタ!$K$4&amp;"_"&amp;$AG9,データシート1!$A:$BS,MATCH("ab_"&amp;AI$2,データシート1!$A$1:$BS$1,0),0)</f>
        <v>36</v>
      </c>
      <c r="AJ9" s="88">
        <f>VLOOKUP(年度マスタ!$K$4&amp;"_"&amp;$AG9,データシート1!$A:$BS,MATCH("ab_"&amp;AJ$2,データシート1!$A$1:$BS$1,0),0)</f>
        <v>75</v>
      </c>
      <c r="AK9" s="88">
        <f>VLOOKUP(年度マスタ!$K$4&amp;"_"&amp;$AG9,データシート1!$A:$BS,MATCH("ab_"&amp;AK$2,データシート1!$A$1:$BS$1,0),0)</f>
        <v>443</v>
      </c>
      <c r="AL9" s="88">
        <f>VLOOKUP(年度マスタ!$K$4&amp;"_"&amp;$AG9,データシート1!$A:$BS,MATCH("ab_"&amp;AL$2,データシート1!$A$1:$BS$1,0),0)</f>
        <v>701</v>
      </c>
      <c r="AM9" s="88">
        <f>VLOOKUP(年度マスタ!$K$4&amp;"_"&amp;$AG9,データシート1!$A:$BS,MATCH("ab_"&amp;AM$2,データシート1!$A$1:$BS$1,0),0)</f>
        <v>829</v>
      </c>
      <c r="AN9" s="88">
        <f>VLOOKUP(年度マスタ!$K$4&amp;"_"&amp;$AG9,データシート1!$A:$BS,MATCH("ab_"&amp;AN$2,データシート1!$A$1:$BS$1,0),0)</f>
        <v>422</v>
      </c>
      <c r="AO9" s="88">
        <f>VLOOKUP(年度マスタ!$K$4&amp;"_"&amp;$AG9,データシート1!$A:$BS,MATCH("ab_"&amp;AO$2,データシート1!$A$1:$BS$1,0),0)</f>
        <v>1710</v>
      </c>
      <c r="AP9" s="88">
        <f>VLOOKUP(年度マスタ!$K$4&amp;"_"&amp;$AG9,データシート1!$A:$BS,MATCH("ab_"&amp;AP$2,データシート1!$A$1:$BS$1,0),0)</f>
        <v>0</v>
      </c>
      <c r="AQ9" s="1073">
        <f>VLOOKUP(年度マスタ!$K$4&amp;"_"&amp;$AG9,データシート1!$A:$BS,MATCH("ab_"&amp;AQ$2,データシート1!$A$1:$BS$1,0),0)</f>
        <v>0.36091609524721002</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0</v>
      </c>
      <c r="AI10" s="88">
        <f>VLOOKUP(年度マスタ!$K$4&amp;"_"&amp;$AG10,データシート1!$A:$BS,MATCH("ab_"&amp;AI$2,データシート1!$A$1:$BS$1,0),0)</f>
        <v>36</v>
      </c>
      <c r="AJ10" s="88">
        <f>VLOOKUP(年度マスタ!$K$4&amp;"_"&amp;$AG10,データシート1!$A:$BS,MATCH("ab_"&amp;AJ$2,データシート1!$A$1:$BS$1,0),0)</f>
        <v>75</v>
      </c>
      <c r="AK10" s="88">
        <f>VLOOKUP(年度マスタ!$K$4&amp;"_"&amp;$AG10,データシート1!$A:$BS,MATCH("ab_"&amp;AK$2,データシート1!$A$1:$BS$1,0),0)</f>
        <v>443</v>
      </c>
      <c r="AL10" s="88">
        <f>VLOOKUP(年度マスタ!$K$4&amp;"_"&amp;$AG10,データシート1!$A:$BS,MATCH("ab_"&amp;AL$2,データシート1!$A$1:$BS$1,0),0)</f>
        <v>682</v>
      </c>
      <c r="AM10" s="88">
        <f>VLOOKUP(年度マスタ!$K$4&amp;"_"&amp;$AG10,データシート1!$A:$BS,MATCH("ab_"&amp;AM$2,データシート1!$A$1:$BS$1,0),0)</f>
        <v>821</v>
      </c>
      <c r="AN10" s="88">
        <f>VLOOKUP(年度マスタ!$K$4&amp;"_"&amp;$AG10,データシート1!$A:$BS,MATCH("ab_"&amp;AN$2,データシート1!$A$1:$BS$1,0),0)</f>
        <v>407</v>
      </c>
      <c r="AO10" s="88">
        <f>VLOOKUP(年度マスタ!$K$4&amp;"_"&amp;$AG10,データシート1!$A:$BS,MATCH("ab_"&amp;AO$2,データシート1!$A$1:$BS$1,0),0)</f>
        <v>1655</v>
      </c>
      <c r="AP10" s="88">
        <f>VLOOKUP(年度マスタ!$K$4&amp;"_"&amp;$AG10,データシート1!$A:$BS,MATCH("ab_"&amp;AP$2,データシート1!$A$1:$BS$1,0),0)</f>
        <v>0</v>
      </c>
      <c r="AQ10" s="1073">
        <f>VLOOKUP(年度マスタ!$K$4&amp;"_"&amp;$AG10,データシート1!$A:$BS,MATCH("ab_"&amp;AQ$2,データシート1!$A$1:$BS$1,0),0)</f>
        <v>0.35358612814210183</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0</v>
      </c>
      <c r="AI11" s="88">
        <f>VLOOKUP(年度マスタ!$K$4&amp;"_"&amp;$AG11,データシート1!$A:$BS,MATCH("ab_"&amp;AI$2,データシート1!$A$1:$BS$1,0),0)</f>
        <v>36</v>
      </c>
      <c r="AJ11" s="88">
        <f>VLOOKUP(年度マスタ!$K$4&amp;"_"&amp;$AG11,データシート1!$A:$BS,MATCH("ab_"&amp;AJ$2,データシート1!$A$1:$BS$1,0),0)</f>
        <v>75</v>
      </c>
      <c r="AK11" s="88">
        <f>VLOOKUP(年度マスタ!$K$4&amp;"_"&amp;$AG11,データシート1!$A:$BS,MATCH("ab_"&amp;AK$2,データシート1!$A$1:$BS$1,0),0)</f>
        <v>443</v>
      </c>
      <c r="AL11" s="88">
        <f>VLOOKUP(年度マスタ!$K$4&amp;"_"&amp;$AG11,データシート1!$A:$BS,MATCH("ab_"&amp;AL$2,データシート1!$A$1:$BS$1,0),0)</f>
        <v>692</v>
      </c>
      <c r="AM11" s="88">
        <f>VLOOKUP(年度マスタ!$K$4&amp;"_"&amp;$AG11,データシート1!$A:$BS,MATCH("ab_"&amp;AM$2,データシート1!$A$1:$BS$1,0),0)</f>
        <v>835</v>
      </c>
      <c r="AN11" s="88">
        <f>VLOOKUP(年度マスタ!$K$4&amp;"_"&amp;$AG11,データシート1!$A:$BS,MATCH("ab_"&amp;AN$2,データシート1!$A$1:$BS$1,0),0)</f>
        <v>394</v>
      </c>
      <c r="AO11" s="88">
        <f>VLOOKUP(年度マスタ!$K$4&amp;"_"&amp;$AG11,データシート1!$A:$BS,MATCH("ab_"&amp;AO$2,データシート1!$A$1:$BS$1,0),0)</f>
        <v>1654</v>
      </c>
      <c r="AP11" s="88">
        <f>VLOOKUP(年度マスタ!$K$4&amp;"_"&amp;$AG11,データシート1!$A:$BS,MATCH("ab_"&amp;AP$2,データシート1!$A$1:$BS$1,0),0)</f>
        <v>0</v>
      </c>
      <c r="AQ11" s="1073">
        <f>VLOOKUP(年度マスタ!$K$4&amp;"_"&amp;$AG11,データシート1!$A:$BS,MATCH("ab_"&amp;AQ$2,データシート1!$A$1:$BS$1,0),0)</f>
        <v>0.38007933042539815</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0</v>
      </c>
      <c r="AI12" s="88">
        <f>VLOOKUP(年度マスタ!$K$4&amp;"_"&amp;$AG12,データシート1!$A:$BS,MATCH("ab_"&amp;AI$2,データシート1!$A$1:$BS$1,0),0)</f>
        <v>36</v>
      </c>
      <c r="AJ12" s="88">
        <f>VLOOKUP(年度マスタ!$K$4&amp;"_"&amp;$AG12,データシート1!$A:$BS,MATCH("ab_"&amp;AJ$2,データシート1!$A$1:$BS$1,0),0)</f>
        <v>75</v>
      </c>
      <c r="AK12" s="88">
        <f>VLOOKUP(年度マスタ!$K$4&amp;"_"&amp;$AG12,データシート1!$A:$BS,MATCH("ab_"&amp;AK$2,データシート1!$A$1:$BS$1,0),0)</f>
        <v>443</v>
      </c>
      <c r="AL12" s="88">
        <f>VLOOKUP(年度マスタ!$K$4&amp;"_"&amp;$AG12,データシート1!$A:$BS,MATCH("ab_"&amp;AL$2,データシート1!$A$1:$BS$1,0),0)</f>
        <v>673</v>
      </c>
      <c r="AM12" s="88">
        <f>VLOOKUP(年度マスタ!$K$4&amp;"_"&amp;$AG12,データシート1!$A:$BS,MATCH("ab_"&amp;AM$2,データシート1!$A$1:$BS$1,0),0)</f>
        <v>840</v>
      </c>
      <c r="AN12" s="88">
        <f>VLOOKUP(年度マスタ!$K$4&amp;"_"&amp;$AG12,データシート1!$A:$BS,MATCH("ab_"&amp;AN$2,データシート1!$A$1:$BS$1,0),0)</f>
        <v>376</v>
      </c>
      <c r="AO12" s="88">
        <f>VLOOKUP(年度マスタ!$K$4&amp;"_"&amp;$AG12,データシート1!$A:$BS,MATCH("ab_"&amp;AO$2,データシート1!$A$1:$BS$1,0),0)</f>
        <v>1612</v>
      </c>
      <c r="AP12" s="88">
        <f>VLOOKUP(年度マスタ!$K$4&amp;"_"&amp;$AG12,データシート1!$A:$BS,MATCH("ab_"&amp;AP$2,データシート1!$A$1:$BS$1,0),0)</f>
        <v>0</v>
      </c>
      <c r="AQ12" s="1073">
        <f>VLOOKUP(年度マスタ!$K$4&amp;"_"&amp;$AG12,データシート1!$A:$BS,MATCH("ab_"&amp;AQ$2,データシート1!$A$1:$BS$1,0),0)</f>
        <v>0.46628258296015623</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0</v>
      </c>
      <c r="AI13" s="88">
        <f>VLOOKUP(年度マスタ!$K$4&amp;"_"&amp;$AG13,データシート1!$A:$BS,MATCH("ab_"&amp;AI$2,データシート1!$A$1:$BS$1,0),0)</f>
        <v>26</v>
      </c>
      <c r="AJ13" s="88">
        <f>VLOOKUP(年度マスタ!$K$4&amp;"_"&amp;$AG13,データシート1!$A:$BS,MATCH("ab_"&amp;AJ$2,データシート1!$A$1:$BS$1,0),0)</f>
        <v>55</v>
      </c>
      <c r="AK13" s="88">
        <f>VLOOKUP(年度マスタ!$K$4&amp;"_"&amp;$AG13,データシート1!$A:$BS,MATCH("ab_"&amp;AK$2,データシート1!$A$1:$BS$1,0),0)</f>
        <v>427</v>
      </c>
      <c r="AL13" s="88">
        <f>VLOOKUP(年度マスタ!$K$4&amp;"_"&amp;$AG13,データシート1!$A:$BS,MATCH("ab_"&amp;AL$2,データシート1!$A$1:$BS$1,0),0)</f>
        <v>663</v>
      </c>
      <c r="AM13" s="88">
        <f>VLOOKUP(年度マスタ!$K$4&amp;"_"&amp;$AG13,データシート1!$A:$BS,MATCH("ab_"&amp;AM$2,データシート1!$A$1:$BS$1,0),0)</f>
        <v>836</v>
      </c>
      <c r="AN13" s="88">
        <f>VLOOKUP(年度マスタ!$K$4&amp;"_"&amp;$AG13,データシート1!$A:$BS,MATCH("ab_"&amp;AN$2,データシート1!$A$1:$BS$1,0),0)</f>
        <v>378</v>
      </c>
      <c r="AO13" s="88">
        <f>VLOOKUP(年度マスタ!$K$4&amp;"_"&amp;$AG13,データシート1!$A:$BS,MATCH("ab_"&amp;AO$2,データシート1!$A$1:$BS$1,0),0)</f>
        <v>1561</v>
      </c>
      <c r="AP13" s="88">
        <f>VLOOKUP(年度マスタ!$K$4&amp;"_"&amp;$AG13,データシート1!$A:$BS,MATCH("ab_"&amp;AP$2,データシート1!$A$1:$BS$1,0),0)</f>
        <v>0</v>
      </c>
      <c r="AQ13" s="1073">
        <f>VLOOKUP(年度マスタ!$K$4&amp;"_"&amp;$AG13,データシート1!$A:$BS,MATCH("ab_"&amp;AQ$2,データシート1!$A$1:$BS$1,0),0)</f>
        <v>0.53753888447012488</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14.4795</v>
      </c>
      <c r="AI14" s="88">
        <f>VLOOKUP(年度マスタ!$K$4&amp;"_"&amp;$AG14,データシート1!$A:$BS,MATCH("ab_"&amp;AI$2,データシート1!$A$1:$BS$1,0),0)</f>
        <v>26</v>
      </c>
      <c r="AJ14" s="88">
        <f>VLOOKUP(年度マスタ!$K$4&amp;"_"&amp;$AG14,データシート1!$A:$BS,MATCH("ab_"&amp;AJ$2,データシート1!$A$1:$BS$1,0),0)</f>
        <v>55</v>
      </c>
      <c r="AK14" s="88">
        <f>VLOOKUP(年度マスタ!$K$4&amp;"_"&amp;$AG14,データシート1!$A:$BS,MATCH("ab_"&amp;AK$2,データシート1!$A$1:$BS$1,0),0)</f>
        <v>427</v>
      </c>
      <c r="AL14" s="88">
        <f>VLOOKUP(年度マスタ!$K$4&amp;"_"&amp;$AG14,データシート1!$A:$BS,MATCH("ab_"&amp;AL$2,データシート1!$A$1:$BS$1,0),0)</f>
        <v>661</v>
      </c>
      <c r="AM14" s="88">
        <f>VLOOKUP(年度マスタ!$K$4&amp;"_"&amp;$AG14,データシート1!$A:$BS,MATCH("ab_"&amp;AM$2,データシート1!$A$1:$BS$1,0),0)</f>
        <v>819</v>
      </c>
      <c r="AN14" s="88">
        <f>VLOOKUP(年度マスタ!$K$4&amp;"_"&amp;$AG14,データシート1!$A:$BS,MATCH("ab_"&amp;AN$2,データシート1!$A$1:$BS$1,0),0)</f>
        <v>361</v>
      </c>
      <c r="AO14" s="88">
        <f>VLOOKUP(年度マスタ!$K$4&amp;"_"&amp;$AG14,データシート1!$A:$BS,MATCH("ab_"&amp;AO$2,データシート1!$A$1:$BS$1,0),0)</f>
        <v>1523</v>
      </c>
      <c r="AP14" s="88">
        <f>VLOOKUP(年度マスタ!$K$4&amp;"_"&amp;$AG14,データシート1!$A:$BS,MATCH("ab_"&amp;AP$2,データシート1!$A$1:$BS$1,0),0)</f>
        <v>0</v>
      </c>
      <c r="AQ14" s="1073">
        <f>VLOOKUP(年度マスタ!$K$4&amp;"_"&amp;$AG14,データシート1!$A:$BS,MATCH("ab_"&amp;AQ$2,データシート1!$A$1:$BS$1,0),0)</f>
        <v>0.62131409304882113</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17.835899999999999</v>
      </c>
      <c r="AI15" s="88">
        <f>VLOOKUP(年度マスタ!$K$4&amp;"_"&amp;$AG15,データシート1!$A:$BS,MATCH("ab_"&amp;AI$2,データシート1!$A$1:$BS$1,0),0)</f>
        <v>26</v>
      </c>
      <c r="AJ15" s="88">
        <f>VLOOKUP(年度マスタ!$K$4&amp;"_"&amp;$AG15,データシート1!$A:$BS,MATCH("ab_"&amp;AJ$2,データシート1!$A$1:$BS$1,0),0)</f>
        <v>55</v>
      </c>
      <c r="AK15" s="88">
        <f>VLOOKUP(年度マスタ!$K$4&amp;"_"&amp;$AG15,データシート1!$A:$BS,MATCH("ab_"&amp;AK$2,データシート1!$A$1:$BS$1,0),0)</f>
        <v>427</v>
      </c>
      <c r="AL15" s="88">
        <f>VLOOKUP(年度マスタ!$K$4&amp;"_"&amp;$AG15,データシート1!$A:$BS,MATCH("ab_"&amp;AL$2,データシート1!$A$1:$BS$1,0),0)</f>
        <v>652</v>
      </c>
      <c r="AM15" s="88">
        <f>VLOOKUP(年度マスタ!$K$4&amp;"_"&amp;$AG15,データシート1!$A:$BS,MATCH("ab_"&amp;AM$2,データシート1!$A$1:$BS$1,0),0)</f>
        <v>816</v>
      </c>
      <c r="AN15" s="88">
        <f>VLOOKUP(年度マスタ!$K$4&amp;"_"&amp;$AG15,データシート1!$A:$BS,MATCH("ab_"&amp;AN$2,データシート1!$A$1:$BS$1,0),0)</f>
        <v>401</v>
      </c>
      <c r="AO15" s="88">
        <f>VLOOKUP(年度マスタ!$K$4&amp;"_"&amp;$AG15,データシート1!$A:$BS,MATCH("ab_"&amp;AO$2,データシート1!$A$1:$BS$1,0),0)</f>
        <v>1502</v>
      </c>
      <c r="AP15" s="88">
        <f>VLOOKUP(年度マスタ!$K$4&amp;"_"&amp;$AG15,データシート1!$A:$BS,MATCH("ab_"&amp;AP$2,データシート1!$A$1:$BS$1,0),0)</f>
        <v>0</v>
      </c>
      <c r="AQ15" s="1073">
        <f>VLOOKUP(年度マスタ!$K$4&amp;"_"&amp;$AG15,データシート1!$A:$BS,MATCH("ab_"&amp;AQ$2,データシート1!$A$1:$BS$1,0),0)</f>
        <v>0.5642230407992348</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17.7042</v>
      </c>
      <c r="AI16" s="88">
        <f>VLOOKUP(年度マスタ!$K$4&amp;"_"&amp;$AG16,データシート1!$A:$BS,MATCH("ab_"&amp;AI$2,データシート1!$A$1:$BS$1,0),0)</f>
        <v>26</v>
      </c>
      <c r="AJ16" s="88">
        <f>VLOOKUP(年度マスタ!$K$4&amp;"_"&amp;$AG16,データシート1!$A:$BS,MATCH("ab_"&amp;AJ$2,データシート1!$A$1:$BS$1,0),0)</f>
        <v>55</v>
      </c>
      <c r="AK16" s="88">
        <f>VLOOKUP(年度マスタ!$K$4&amp;"_"&amp;$AG16,データシート1!$A:$BS,MATCH("ab_"&amp;AK$2,データシート1!$A$1:$BS$1,0),0)</f>
        <v>427</v>
      </c>
      <c r="AL16" s="88">
        <f>VLOOKUP(年度マスタ!$K$4&amp;"_"&amp;$AG16,データシート1!$A:$BS,MATCH("ab_"&amp;AL$2,データシート1!$A$1:$BS$1,0),0)</f>
        <v>643</v>
      </c>
      <c r="AM16" s="88">
        <f>VLOOKUP(年度マスタ!$K$4&amp;"_"&amp;$AG16,データシート1!$A:$BS,MATCH("ab_"&amp;AM$2,データシート1!$A$1:$BS$1,0),0)</f>
        <v>808</v>
      </c>
      <c r="AN16" s="88">
        <f>VLOOKUP(年度マスタ!$K$4&amp;"_"&amp;$AG16,データシート1!$A:$BS,MATCH("ab_"&amp;AN$2,データシート1!$A$1:$BS$1,0),0)</f>
        <v>388</v>
      </c>
      <c r="AO16" s="88">
        <f>VLOOKUP(年度マスタ!$K$4&amp;"_"&amp;$AG16,データシート1!$A:$BS,MATCH("ab_"&amp;AO$2,データシート1!$A$1:$BS$1,0),0)</f>
        <v>1427</v>
      </c>
      <c r="AP16" s="88">
        <f>VLOOKUP(年度マスタ!$K$4&amp;"_"&amp;$AG16,データシート1!$A:$BS,MATCH("ab_"&amp;AP$2,データシート1!$A$1:$BS$1,0),0)</f>
        <v>0</v>
      </c>
      <c r="AQ16" s="1073">
        <f>VLOOKUP(年度マスタ!$K$4&amp;"_"&amp;$AG16,データシート1!$A:$BS,MATCH("ab_"&amp;AQ$2,データシート1!$A$1:$BS$1,0),0)</f>
        <v>0.52185414528513763</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19.3079</v>
      </c>
      <c r="AI17" s="187">
        <f>VLOOKUP(年度マスタ!$K$4&amp;"_"&amp;$AG17,データシート1!$A:$BS,MATCH("ab_"&amp;AI$2,データシート1!$A$1:$BS$1,0),0)</f>
        <v>26</v>
      </c>
      <c r="AJ17" s="187">
        <f>VLOOKUP(年度マスタ!$K$4&amp;"_"&amp;$AG17,データシート1!$A:$BS,MATCH("ab_"&amp;AJ$2,データシート1!$A$1:$BS$1,0),0)</f>
        <v>55</v>
      </c>
      <c r="AK17" s="187">
        <f>VLOOKUP(年度マスタ!$K$4&amp;"_"&amp;$AG17,データシート1!$A:$BS,MATCH("ab_"&amp;AK$2,データシート1!$A$1:$BS$1,0),0)</f>
        <v>427</v>
      </c>
      <c r="AL17" s="187">
        <f>VLOOKUP(年度マスタ!$K$4&amp;"_"&amp;$AG17,データシート1!$A:$BS,MATCH("ab_"&amp;AL$2,データシート1!$A$1:$BS$1,0),0)</f>
        <v>643</v>
      </c>
      <c r="AM17" s="187">
        <f>VLOOKUP(年度マスタ!$K$4&amp;"_"&amp;$AG17,データシート1!$A:$BS,MATCH("ab_"&amp;AM$2,データシート1!$A$1:$BS$1,0),0)</f>
        <v>793</v>
      </c>
      <c r="AN17" s="187">
        <f>VLOOKUP(年度マスタ!$K$4&amp;"_"&amp;$AG17,データシート1!$A:$BS,MATCH("ab_"&amp;AN$2,データシート1!$A$1:$BS$1,0),0)</f>
        <v>393</v>
      </c>
      <c r="AO17" s="187">
        <f>VLOOKUP(年度マスタ!$K$4&amp;"_"&amp;$AG17,データシート1!$A:$BS,MATCH("ab_"&amp;AO$2,データシート1!$A$1:$BS$1,0),0)</f>
        <v>1391</v>
      </c>
      <c r="AP17" s="187">
        <f>VLOOKUP(年度マスタ!$K$4&amp;"_"&amp;$AG17,データシート1!$A:$BS,MATCH("ab_"&amp;AP$2,データシート1!$A$1:$BS$1,0),0)</f>
        <v>0</v>
      </c>
      <c r="AQ17" s="1074">
        <f>VLOOKUP(年度マスタ!$K$4&amp;"_"&amp;$AG17,データシート1!$A:$BS,MATCH("ab_"&amp;AQ$2,データシート1!$A$1:$BS$1,0),0)</f>
        <v>0.37715355970227421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20.1187</v>
      </c>
      <c r="AI18" s="88">
        <f>VLOOKUP(年度マスタ!$K$4&amp;"_"&amp;$AG18,データシート1!$A:$BS,MATCH("ab_"&amp;AI$2,データシート1!$A$1:$BS$1,0),0)</f>
        <v>26</v>
      </c>
      <c r="AJ18" s="88">
        <f>VLOOKUP(年度マスタ!$K$4&amp;"_"&amp;$AG18,データシート1!$A:$BS,MATCH("ab_"&amp;AJ$2,データシート1!$A$1:$BS$1,0),0)</f>
        <v>55</v>
      </c>
      <c r="AK18" s="88">
        <f>VLOOKUP(年度マスタ!$K$4&amp;"_"&amp;$AG18,データシート1!$A:$BS,MATCH("ab_"&amp;AK$2,データシート1!$A$1:$BS$1,0),0)</f>
        <v>427</v>
      </c>
      <c r="AL18" s="88">
        <f>VLOOKUP(年度マスタ!$K$4&amp;"_"&amp;$AG18,データシート1!$A:$BS,MATCH("ab_"&amp;AL$2,データシート1!$A$1:$BS$1,0),0)</f>
        <v>648</v>
      </c>
      <c r="AM18" s="88">
        <f>VLOOKUP(年度マスタ!$K$4&amp;"_"&amp;$AG18,データシート1!$A:$BS,MATCH("ab_"&amp;AM$2,データシート1!$A$1:$BS$1,0),0)</f>
        <v>783</v>
      </c>
      <c r="AN18" s="88">
        <f>VLOOKUP(年度マスタ!$K$4&amp;"_"&amp;$AG18,データシート1!$A:$BS,MATCH("ab_"&amp;AN$2,データシート1!$A$1:$BS$1,0),0)</f>
        <v>382</v>
      </c>
      <c r="AO18" s="88">
        <f>VLOOKUP(年度マスタ!$K$4&amp;"_"&amp;$AG18,データシート1!$A:$BS,MATCH("ab_"&amp;AO$2,データシート1!$A$1:$BS$1,0),0)</f>
        <v>1376</v>
      </c>
      <c r="AP18" s="88">
        <f>VLOOKUP(年度マスタ!$K$4&amp;"_"&amp;$AG18,データシート1!$A:$BS,MATCH("ab_"&amp;AP$2,データシート1!$A$1:$BS$1,0),0)</f>
        <v>0</v>
      </c>
      <c r="AQ18" s="1073">
        <f>VLOOKUP(年度マスタ!$K$4&amp;"_"&amp;$AG18,データシート1!$A:$BS,MATCH("ab_"&amp;AQ$2,データシート1!$A$1:$BS$1,0),0)</f>
        <v>0.40006081627940748</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0</v>
      </c>
      <c r="AI19" s="88">
        <f>VLOOKUP(年度マスタ!$K$4&amp;"_"&amp;$AG19,データシート1!$A:$BS,MATCH("ab_"&amp;AI$2,データシート1!$A$1:$BS$1,0),0)</f>
        <v>59</v>
      </c>
      <c r="AJ19" s="88">
        <f>VLOOKUP(年度マスタ!$K$4&amp;"_"&amp;$AG19,データシート1!$A:$BS,MATCH("ab_"&amp;AJ$2,データシート1!$A$1:$BS$1,0),0)</f>
        <v>44</v>
      </c>
      <c r="AK19" s="88">
        <f>VLOOKUP(年度マスタ!$K$4&amp;"_"&amp;$AG19,データシート1!$A:$BS,MATCH("ab_"&amp;AK$2,データシート1!$A$1:$BS$1,0),0)</f>
        <v>460</v>
      </c>
      <c r="AL19" s="88">
        <f>VLOOKUP(年度マスタ!$K$4&amp;"_"&amp;$AG19,データシート1!$A:$BS,MATCH("ab_"&amp;AL$2,データシート1!$A$1:$BS$1,0),0)</f>
        <v>635</v>
      </c>
      <c r="AM19" s="88">
        <f>VLOOKUP(年度マスタ!$K$4&amp;"_"&amp;$AG19,データシート1!$A:$BS,MATCH("ab_"&amp;AM$2,データシート1!$A$1:$BS$1,0),0)</f>
        <v>793</v>
      </c>
      <c r="AN19" s="88">
        <f>VLOOKUP(年度マスタ!$K$4&amp;"_"&amp;$AG19,データシート1!$A:$BS,MATCH("ab_"&amp;AN$2,データシート1!$A$1:$BS$1,0),0)</f>
        <v>399</v>
      </c>
      <c r="AO19" s="88">
        <f>VLOOKUP(年度マスタ!$K$4&amp;"_"&amp;$AG19,データシート1!$A:$BS,MATCH("ab_"&amp;AO$2,データシート1!$A$1:$BS$1,0),0)</f>
        <v>1321</v>
      </c>
      <c r="AP19" s="88">
        <f>VLOOKUP(年度マスタ!$K$4&amp;"_"&amp;$AG19,データシート1!$A:$BS,MATCH("ab_"&amp;AP$2,データシート1!$A$1:$BS$1,0),0)</f>
        <v>0</v>
      </c>
      <c r="AQ19" s="1073">
        <f>VLOOKUP(年度マスタ!$K$4&amp;"_"&amp;$AG19,データシート1!$A:$BS,MATCH("ab_"&amp;AQ$2,データシート1!$A$1:$BS$1,0),0)</f>
        <v>0.58337298511036006</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14.7812</v>
      </c>
      <c r="AI20" s="88">
        <f>VLOOKUP(年度マスタ!$K$4&amp;"_"&amp;$AG20,データシート1!$A:$BS,MATCH("ab_"&amp;AI$2,データシート1!$A$1:$BS$1,0),0)</f>
        <v>59</v>
      </c>
      <c r="AJ20" s="88">
        <f>VLOOKUP(年度マスタ!$K$4&amp;"_"&amp;$AG20,データシート1!$A:$BS,MATCH("ab_"&amp;AJ$2,データシート1!$A$1:$BS$1,0),0)</f>
        <v>44</v>
      </c>
      <c r="AK20" s="88">
        <f>VLOOKUP(年度マスタ!$K$4&amp;"_"&amp;$AG20,データシート1!$A:$BS,MATCH("ab_"&amp;AK$2,データシート1!$A$1:$BS$1,0),0)</f>
        <v>460</v>
      </c>
      <c r="AL20" s="88">
        <f>VLOOKUP(年度マスタ!$K$4&amp;"_"&amp;$AG20,データシート1!$A:$BS,MATCH("ab_"&amp;AL$2,データシート1!$A$1:$BS$1,0),0)</f>
        <v>622</v>
      </c>
      <c r="AM20" s="88">
        <f>VLOOKUP(年度マスタ!$K$4&amp;"_"&amp;$AG20,データシート1!$A:$BS,MATCH("ab_"&amp;AM$2,データシート1!$A$1:$BS$1,0),0)</f>
        <v>771</v>
      </c>
      <c r="AN20" s="88">
        <f>VLOOKUP(年度マスタ!$K$4&amp;"_"&amp;$AG20,データシート1!$A:$BS,MATCH("ab_"&amp;AN$2,データシート1!$A$1:$BS$1,0),0)</f>
        <v>400</v>
      </c>
      <c r="AO20" s="88">
        <f>VLOOKUP(年度マスタ!$K$4&amp;"_"&amp;$AG20,データシート1!$A:$BS,MATCH("ab_"&amp;AO$2,データシート1!$A$1:$BS$1,0),0)</f>
        <v>1285</v>
      </c>
      <c r="AP20" s="88">
        <f>VLOOKUP(年度マスタ!$K$4&amp;"_"&amp;$AG20,データシート1!$A:$BS,MATCH("ab_"&amp;AP$2,データシート1!$A$1:$BS$1,0),0)</f>
        <v>0</v>
      </c>
      <c r="AQ20" s="1073">
        <f>VLOOKUP(年度マスタ!$K$4&amp;"_"&amp;$AG20,データシート1!$A:$BS,MATCH("ab_"&amp;AQ$2,データシート1!$A$1:$BS$1,0),0)</f>
        <v>0.41951583209436871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七ヶ宿町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04302</v>
      </c>
      <c r="BF13" s="80" t="str">
        <f>年度マスタ!K4</f>
        <v>04302</v>
      </c>
      <c r="BG13" s="80" t="str">
        <f>年度マスタ!K4</f>
        <v>04302</v>
      </c>
      <c r="BH13" s="318" t="s">
        <v>108</v>
      </c>
      <c r="BI13" s="318" t="s">
        <v>108</v>
      </c>
      <c r="BJ13" s="318" t="s">
        <v>108</v>
      </c>
      <c r="BK13" s="318" t="str">
        <f>年度マスタ!K4</f>
        <v>04302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七ヶ宿町</v>
      </c>
      <c r="BF14" s="80" t="str">
        <f>AP2</f>
        <v>七ヶ宿町</v>
      </c>
      <c r="BG14" s="80" t="str">
        <f>AP2</f>
        <v>七ヶ宿町</v>
      </c>
      <c r="BH14" s="80" t="s">
        <v>118</v>
      </c>
      <c r="BI14" s="80" t="s">
        <v>118</v>
      </c>
      <c r="BJ14" s="80" t="s">
        <v>118</v>
      </c>
      <c r="BK14" s="80" t="str">
        <f>AP2</f>
        <v>七ヶ宿町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7.1391584280435483</v>
      </c>
      <c r="AG24" s="996">
        <f t="shared" ref="AG24:AP24" si="7">AG25+AG29</f>
        <v>6.50130541827399</v>
      </c>
      <c r="AH24" s="996">
        <f t="shared" si="7"/>
        <v>6.747677510845973</v>
      </c>
      <c r="AI24" s="996">
        <f t="shared" si="7"/>
        <v>5.4560915812743529</v>
      </c>
      <c r="AJ24" s="996">
        <f t="shared" si="7"/>
        <v>5.0408539216251445</v>
      </c>
      <c r="AK24" s="996">
        <f t="shared" si="7"/>
        <v>7.6295176938043987</v>
      </c>
      <c r="AL24" s="996">
        <f t="shared" si="7"/>
        <v>7.2652800642255446</v>
      </c>
      <c r="AM24" s="996">
        <f t="shared" si="7"/>
        <v>7.2084314714032018</v>
      </c>
      <c r="AN24" s="996">
        <f t="shared" si="7"/>
        <v>7.128969125956969</v>
      </c>
      <c r="AO24" s="996">
        <f>AO25+AO29</f>
        <v>7.1055558092292959</v>
      </c>
      <c r="AP24" s="997">
        <f t="shared" si="7"/>
        <v>3.5332607555008249</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5.0766995287455368</v>
      </c>
      <c r="AG25" s="998">
        <f>①CO2排出量の現状把握!AA35</f>
        <v>4.3252058189574729</v>
      </c>
      <c r="AH25" s="998">
        <f>①CO2排出量の現状把握!AB35</f>
        <v>4.3080954689588493</v>
      </c>
      <c r="AI25" s="998">
        <f>①CO2排出量の現状把握!AC35</f>
        <v>3.0638626477041258</v>
      </c>
      <c r="AJ25" s="998">
        <f>①CO2排出量の現状把握!AD35</f>
        <v>2.7875481035811633</v>
      </c>
      <c r="AK25" s="998">
        <f>①CO2排出量の現状把握!AE35</f>
        <v>5.4726291130910658</v>
      </c>
      <c r="AL25" s="998">
        <f>①CO2排出量の現状把握!AF35</f>
        <v>5.4896390389720775</v>
      </c>
      <c r="AM25" s="998">
        <f>①CO2排出量の現状把握!AG35</f>
        <v>5.4842154693399614</v>
      </c>
      <c r="AN25" s="998">
        <f>①CO2排出量の現状把握!AH35</f>
        <v>5.2904381429642946</v>
      </c>
      <c r="AO25" s="998">
        <f>①CO2排出量の現状把握!AI35</f>
        <v>5.347652955359484</v>
      </c>
      <c r="AP25" s="999">
        <f>①CO2排出量の現状把握!AJ35</f>
        <v>1.9197372883618751</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0</v>
      </c>
      <c r="AG26" s="1000">
        <f>①CO2排出量の現状把握!AA36</f>
        <v>0</v>
      </c>
      <c r="AH26" s="1000">
        <f>①CO2排出量の現状把握!AB36</f>
        <v>0</v>
      </c>
      <c r="AI26" s="1000">
        <f>①CO2排出量の現状把握!AC36</f>
        <v>0</v>
      </c>
      <c r="AJ26" s="1000">
        <f>①CO2排出量の現状把握!AD36</f>
        <v>0</v>
      </c>
      <c r="AK26" s="1000">
        <f>①CO2排出量の現状把握!AE36</f>
        <v>1.877430342129744</v>
      </c>
      <c r="AL26" s="1000">
        <f>①CO2排出量の現状把握!AF36</f>
        <v>2.3428013682460538</v>
      </c>
      <c r="AM26" s="1000">
        <f>①CO2排出量の現状把握!AG36</f>
        <v>2.1353740289079441</v>
      </c>
      <c r="AN26" s="1000">
        <f>①CO2排出量の現状把握!AH36</f>
        <v>2.1882705945234489</v>
      </c>
      <c r="AO26" s="1000">
        <f>①CO2排出量の現状把握!AI36</f>
        <v>2.2164930062434283</v>
      </c>
      <c r="AP26" s="1001">
        <f>①CO2排出量の現状把握!AJ36</f>
        <v>0</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6.5981692772330014E-2</v>
      </c>
      <c r="AG27" s="1000">
        <f>①CO2排出量の現状把握!AA37</f>
        <v>9.1644645059295357E-2</v>
      </c>
      <c r="AH27" s="1000">
        <f>①CO2排出量の現状把握!AB37</f>
        <v>8.5821457093659639E-2</v>
      </c>
      <c r="AI27" s="1000">
        <f>①CO2排出量の現状把握!AC37</f>
        <v>7.7447324036269041E-2</v>
      </c>
      <c r="AJ27" s="1000">
        <f>①CO2排出量の現状把握!AD37</f>
        <v>5.5282907537268236E-2</v>
      </c>
      <c r="AK27" s="1000">
        <f>①CO2排出量の現状把握!AE37</f>
        <v>6.1832744621833677E-2</v>
      </c>
      <c r="AL27" s="1000">
        <f>①CO2排出量の現状把握!AF37</f>
        <v>6.249091729488554E-2</v>
      </c>
      <c r="AM27" s="1000">
        <f>①CO2排出量の現状把握!AG37</f>
        <v>6.3925551080198928E-2</v>
      </c>
      <c r="AN27" s="1000">
        <f>①CO2排出量の現状把握!AH37</f>
        <v>5.9307507435264355E-2</v>
      </c>
      <c r="AO27" s="1000">
        <f>①CO2排出量の現状把握!AI37</f>
        <v>5.5226394081097106E-2</v>
      </c>
      <c r="AP27" s="1001">
        <f>①CO2排出量の現状把握!AJ37</f>
        <v>0.13051079153608969</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5.0107178359732067</v>
      </c>
      <c r="AG28" s="1000">
        <f>①CO2排出量の現状把握!AA38</f>
        <v>4.2335611738981775</v>
      </c>
      <c r="AH28" s="1000">
        <f>①CO2排出量の現状把握!AB38</f>
        <v>4.2222740118651894</v>
      </c>
      <c r="AI28" s="1000">
        <f>①CO2排出量の現状把握!AC38</f>
        <v>2.9864153236678566</v>
      </c>
      <c r="AJ28" s="1000">
        <f>①CO2排出量の現状把握!AD38</f>
        <v>2.7322651960438953</v>
      </c>
      <c r="AK28" s="1000">
        <f>①CO2排出量の現状把握!AE38</f>
        <v>3.5333660263394884</v>
      </c>
      <c r="AL28" s="1000">
        <f>①CO2排出量の現状把握!AF38</f>
        <v>3.084346753431138</v>
      </c>
      <c r="AM28" s="1000">
        <f>①CO2排出量の現状把握!AG38</f>
        <v>3.2849158893518182</v>
      </c>
      <c r="AN28" s="1000">
        <f>①CO2排出量の現状把握!AH38</f>
        <v>3.0428600410055808</v>
      </c>
      <c r="AO28" s="1000">
        <f>①CO2排出量の現状把握!AI38</f>
        <v>3.075933555034958</v>
      </c>
      <c r="AP28" s="1001">
        <f>①CO2排出量の現状把握!AJ38</f>
        <v>1.7892264968257854</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2.0624588992980115</v>
      </c>
      <c r="AG29" s="1002">
        <f>①CO2排出量の現状把握!AA39</f>
        <v>2.1760995993165171</v>
      </c>
      <c r="AH29" s="1002">
        <f>①CO2排出量の現状把握!AB39</f>
        <v>2.4395820418871241</v>
      </c>
      <c r="AI29" s="1002">
        <f>①CO2排出量の現状把握!AC39</f>
        <v>2.3922289335702271</v>
      </c>
      <c r="AJ29" s="1002">
        <f>①CO2排出量の現状把握!AD39</f>
        <v>2.2533058180439816</v>
      </c>
      <c r="AK29" s="1002">
        <f>①CO2排出量の現状把握!AE39</f>
        <v>2.1568885807133333</v>
      </c>
      <c r="AL29" s="1002">
        <f>①CO2排出量の現状把握!AF39</f>
        <v>1.7756410252534671</v>
      </c>
      <c r="AM29" s="1002">
        <f>①CO2排出量の現状把握!AG39</f>
        <v>1.7242160020632409</v>
      </c>
      <c r="AN29" s="1002">
        <f>①CO2排出量の現状把握!AH39</f>
        <v>1.8385309829926739</v>
      </c>
      <c r="AO29" s="1002">
        <f>①CO2排出量の現状把握!AI39</f>
        <v>1.7579028538698118</v>
      </c>
      <c r="AP29" s="1003">
        <f>①CO2排出量の現状把握!AJ39</f>
        <v>1.6135234671389498</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七ヶ宿町</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4.5</v>
      </c>
      <c r="K6" s="688">
        <f>VLOOKUP(年度マスタ!$K$4&amp;"_"&amp;K$5,データシート1!$A:$BS,MATCH("cb_"&amp;$G6,データシート1!$A$1:$BS$1,0),0)</f>
        <v>16.399999999999999</v>
      </c>
      <c r="L6" s="688">
        <f>VLOOKUP(年度マスタ!$K$4&amp;"_"&amp;L$5,データシート1!$A:$BS,MATCH("cb_"&amp;$G6,データシート1!$A$1:$BS$1,0),0)</f>
        <v>30.4</v>
      </c>
      <c r="M6" s="688">
        <f>VLOOKUP(年度マスタ!$K$4&amp;"_"&amp;M$5,データシート1!$A:$BS,MATCH("cb_"&amp;$G6,データシート1!$A$1:$BS$1,0),0)</f>
        <v>45.3</v>
      </c>
      <c r="N6" s="688">
        <f>VLOOKUP(年度マスタ!$K$4&amp;"_"&amp;N$5,データシート1!$A:$BS,MATCH("cb_"&amp;$G6,データシート1!$A$1:$BS$1,0),0)</f>
        <v>54.5</v>
      </c>
      <c r="O6" s="688">
        <f>VLOOKUP(年度マスタ!$K$4&amp;"_"&amp;O$5,データシート1!$A:$BS,MATCH("cb_"&amp;$G6,データシート1!$A$1:$BS$1,0),0)</f>
        <v>58</v>
      </c>
      <c r="P6" s="688">
        <f>VLOOKUP(年度マスタ!$K$4&amp;"_"&amp;P$5,データシート1!$A:$BS,MATCH("cb_"&amp;$G6,データシート1!$A$1:$BS$1,0),0)</f>
        <v>65.3</v>
      </c>
      <c r="Q6" s="688">
        <f>VLOOKUP(年度マスタ!$K$4&amp;"_"&amp;Q$5,データシート1!$A:$BS,MATCH("cb_"&amp;$G6,データシート1!$A$1:$BS$1,0),0)</f>
        <v>65.3</v>
      </c>
      <c r="R6" s="704">
        <f>VLOOKUP(年度マスタ!$K$4&amp;"_"&amp;R$5,データシート1!$A:$BS,MATCH("cb_"&amp;$G6,データシート1!$A$1:$BS$1,0),0)</f>
        <v>69.5</v>
      </c>
      <c r="S6" s="627"/>
      <c r="T6" s="226"/>
      <c r="U6" s="640"/>
      <c r="V6" s="231"/>
      <c r="W6" s="231"/>
      <c r="X6" s="231"/>
      <c r="Y6" s="232" t="s">
        <v>233</v>
      </c>
      <c r="Z6" s="734" t="s">
        <v>234</v>
      </c>
      <c r="AA6" s="734"/>
      <c r="AB6" s="734"/>
      <c r="AC6" s="735">
        <f>SUM(AC7:AC8)</f>
        <v>113170</v>
      </c>
      <c r="AD6" s="735">
        <f>SUM(AD7:AD8)</f>
        <v>138323.47300000003</v>
      </c>
      <c r="AE6" s="736">
        <f>$AD6*3600/100000000</f>
        <v>4.9796450280000011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11</v>
      </c>
      <c r="K7" s="684">
        <f>VLOOKUP(年度マスタ!$K$4&amp;"_"&amp;K$5,データシート1!$A:$BS,MATCH("cb_"&amp;$G7,データシート1!$A$1:$BS$1,0),0)</f>
        <v>55</v>
      </c>
      <c r="L7" s="684">
        <f>VLOOKUP(年度マスタ!$K$4&amp;"_"&amp;L$5,データシート1!$A:$BS,MATCH("cb_"&amp;$G7,データシート1!$A$1:$BS$1,0),0)</f>
        <v>66</v>
      </c>
      <c r="M7" s="684">
        <f>VLOOKUP(年度マスタ!$K$4&amp;"_"&amp;M$5,データシート1!$A:$BS,MATCH("cb_"&amp;$G7,データシート1!$A$1:$BS$1,0),0)</f>
        <v>66</v>
      </c>
      <c r="N7" s="684">
        <f>VLOOKUP(年度マスタ!$K$4&amp;"_"&amp;N$5,データシート1!$A:$BS,MATCH("cb_"&amp;$G7,データシート1!$A$1:$BS$1,0),0)</f>
        <v>11066</v>
      </c>
      <c r="O7" s="684">
        <f>VLOOKUP(年度マスタ!$K$4&amp;"_"&amp;O$5,データシート1!$A:$BS,MATCH("cb_"&amp;$G7,データシート1!$A$1:$BS$1,0),0)</f>
        <v>11066</v>
      </c>
      <c r="P7" s="684">
        <f>VLOOKUP(年度マスタ!$K$4&amp;"_"&amp;P$5,データシート1!$A:$BS,MATCH("cb_"&amp;$G7,データシート1!$A$1:$BS$1,0),0)</f>
        <v>20095.5</v>
      </c>
      <c r="Q7" s="684">
        <f>VLOOKUP(年度マスタ!$K$4&amp;"_"&amp;Q$5,データシート1!$A:$BS,MATCH("cb_"&amp;$G7,データシート1!$A$1:$BS$1,0),0)</f>
        <v>20117.5</v>
      </c>
      <c r="R7" s="705">
        <f>VLOOKUP(年度マスタ!$K$4&amp;"_"&amp;R$5,データシート1!$A:$BS,MATCH("cb_"&amp;$G7,データシート1!$A$1:$BS$1,0),0)</f>
        <v>21602.5</v>
      </c>
      <c r="S7" s="627"/>
      <c r="T7" s="226"/>
      <c r="U7" s="640"/>
      <c r="V7" s="231"/>
      <c r="W7" s="231"/>
      <c r="X7" s="231"/>
      <c r="Y7" s="232" t="s">
        <v>236</v>
      </c>
      <c r="Z7" s="248" t="s">
        <v>1368</v>
      </c>
      <c r="AA7" s="248"/>
      <c r="AB7" s="248"/>
      <c r="AC7" s="671">
        <f>VLOOKUP(年度マスタ!$K$4&amp;"_令和4年度",データシート3!A:AB,MATCH("ea_"&amp;$Y7&amp;"_設備",データシート3!$A$1:$AB$1,0),0)</f>
        <v>18730</v>
      </c>
      <c r="AD7" s="671">
        <f>VLOOKUP(年度マスタ!$K$4&amp;"_令和4年度",データシート3!A:AB,MATCH("ea_"&amp;$Y7&amp;"_年間発電",データシート3!$A$1:$AB$1,0),0)/10^3</f>
        <v>22932.508999999998</v>
      </c>
      <c r="AE7" s="606">
        <f t="shared" ref="AE7:AE16" si="0">$AD7*3600/100000000</f>
        <v>0.82557032399999986</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94440</v>
      </c>
      <c r="AD8" s="671">
        <f>VLOOKUP(年度マスタ!$K$4&amp;"_令和4年度",データシート3!A:AB,MATCH("ea_"&amp;$Y8&amp;"_年間発電",データシート3!$A$1:$AB$1,0),0)/10^3</f>
        <v>115390.96400000002</v>
      </c>
      <c r="AE8" s="606">
        <f t="shared" si="0"/>
        <v>4.154074704000001</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2000</v>
      </c>
      <c r="R9" s="705">
        <f>VLOOKUP(年度マスタ!$K$4&amp;"_"&amp;R$5,データシート1!$A:$BS,MATCH("cb_"&amp;$G9,データシート1!$A$1:$BS$1,0),0)</f>
        <v>2000</v>
      </c>
      <c r="S9" s="627"/>
      <c r="T9" s="226"/>
      <c r="U9" s="640"/>
      <c r="V9" s="231"/>
      <c r="W9" s="231"/>
      <c r="X9" s="231"/>
      <c r="Y9" s="232" t="s">
        <v>238</v>
      </c>
      <c r="Z9" s="244" t="s">
        <v>222</v>
      </c>
      <c r="AA9" s="244"/>
      <c r="AB9" s="244"/>
      <c r="AC9" s="737">
        <f>VLOOKUP(年度マスタ!$K$4&amp;"_令和4年度",データシート3!A:AB,MATCH("ea_"&amp;$Y9&amp;"_設備",データシート3!$A$1:$AB$1,0),0)</f>
        <v>534600</v>
      </c>
      <c r="AD9" s="737">
        <f>VLOOKUP(年度マスタ!$K$4&amp;"_令和4年度",データシート3!A:AB,MATCH("ea_"&amp;$Y9&amp;"_年間発電",データシート3!$A$1:$AB$1,0),0)/10^3</f>
        <v>1514736.0530000001</v>
      </c>
      <c r="AE9" s="738">
        <f t="shared" si="0"/>
        <v>54.530497908000001</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7990</v>
      </c>
      <c r="AD10" s="737">
        <f>SUM(AD11:AD12)</f>
        <v>47361.213000000011</v>
      </c>
      <c r="AE10" s="738">
        <f t="shared" si="0"/>
        <v>1.7050036680000005</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7990</v>
      </c>
      <c r="AD11" s="671">
        <f>VLOOKUP(年度マスタ!$K$4&amp;"_令和4年度",データシート3!A:AB,MATCH("ea_"&amp;$Y11&amp;"_年間発電",データシート3!$A$1:$AB$1,0),0)/10^3</f>
        <v>47361.213000000011</v>
      </c>
      <c r="AE11" s="606">
        <f t="shared" si="0"/>
        <v>1.7050036680000005</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15.5</v>
      </c>
      <c r="K12" s="722">
        <f t="shared" ref="K12:Q12" si="1">SUM(K6:K11)</f>
        <v>71.400000000000006</v>
      </c>
      <c r="L12" s="722">
        <f t="shared" si="1"/>
        <v>96.4</v>
      </c>
      <c r="M12" s="722">
        <f t="shared" si="1"/>
        <v>111.3</v>
      </c>
      <c r="N12" s="722">
        <f t="shared" si="1"/>
        <v>11120.5</v>
      </c>
      <c r="O12" s="722">
        <f t="shared" si="1"/>
        <v>11124</v>
      </c>
      <c r="P12" s="722">
        <f t="shared" si="1"/>
        <v>20160.8</v>
      </c>
      <c r="Q12" s="722">
        <f t="shared" si="1"/>
        <v>22182.799999999999</v>
      </c>
      <c r="R12" s="723">
        <f t="shared" ref="R12" si="2">SUM(R6:R11)</f>
        <v>23672</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25</v>
      </c>
      <c r="AD13" s="737">
        <f>SUM(AD14:AD16)</f>
        <v>150.84700000000001</v>
      </c>
      <c r="AE13" s="738">
        <f t="shared" si="0"/>
        <v>5.4304920000000003E-3</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25</v>
      </c>
      <c r="AD16" s="671">
        <f>VLOOKUP(年度マスタ!$K$4&amp;"_令和4年度",データシート3!A:AB,MATCH("ea_"&amp;$Y16&amp;"_年間発電",データシート3!$A$1:$AB$1,0),0)/10^3</f>
        <v>150.84700000000001</v>
      </c>
      <c r="AE16" s="606">
        <f t="shared" si="0"/>
        <v>5.4304920000000003E-3</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5.7731209999999998E-2</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0.86704983000000002</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5.4005399999999995</v>
      </c>
      <c r="K19" s="682">
        <f>K6*別紙!$C5/100*別紙!$E5/10^3</f>
        <v>19.681968000000001</v>
      </c>
      <c r="L19" s="682">
        <f>L6*別紙!$C5/100*別紙!$E5/10^3</f>
        <v>36.483647999999995</v>
      </c>
      <c r="M19" s="682">
        <f>M6*別紙!$C5/100*別紙!$E5/10^3</f>
        <v>54.365435999999995</v>
      </c>
      <c r="N19" s="682">
        <f>N6*別紙!$C5/100*別紙!$E5/10^3</f>
        <v>65.406540000000007</v>
      </c>
      <c r="O19" s="682">
        <f>O6*別紙!$C5/100*別紙!$E5/10^3</f>
        <v>69.606959999999987</v>
      </c>
      <c r="P19" s="682">
        <f>P6*別紙!$C5/100*別紙!$E5/10^3</f>
        <v>78.367835999999997</v>
      </c>
      <c r="Q19" s="682">
        <f>Q6*別紙!$C5/100*別紙!$E5/10^3</f>
        <v>78.367835999999997</v>
      </c>
      <c r="R19" s="710">
        <f>R6*別紙!$C5/100*別紙!$E5/10^3</f>
        <v>83.408339999999995</v>
      </c>
      <c r="S19" s="631"/>
      <c r="T19" s="227"/>
      <c r="U19" s="647"/>
      <c r="W19" s="237"/>
      <c r="X19" s="237"/>
      <c r="Y19" s="209"/>
      <c r="Z19" s="699" t="s">
        <v>229</v>
      </c>
      <c r="AA19" s="748"/>
      <c r="AB19" s="749"/>
      <c r="AC19" s="750">
        <f>SUM($AC$6,$AC$9,$AC$10,$AC$13)</f>
        <v>655785</v>
      </c>
      <c r="AD19" s="750">
        <f>SUM($AD$6,$AD$9,$AD$10,$AD$13)</f>
        <v>1700571.5860000001</v>
      </c>
      <c r="AE19" s="751">
        <f>SUM($AE$6,$AE$9,$AE$10,$AE$13,$AE$17,$AE$18)</f>
        <v>62.145358136000006</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14.550360000000001</v>
      </c>
      <c r="K20" s="684">
        <f>K7*別紙!$C6/100*別紙!$E6/10^3</f>
        <v>72.751800000000003</v>
      </c>
      <c r="L20" s="684">
        <f>L7*別紙!$C6/100*別紙!$E6/10^3</f>
        <v>87.302160000000001</v>
      </c>
      <c r="M20" s="684">
        <f>M7*別紙!$C6/100*別紙!$E6/10^3</f>
        <v>87.302160000000001</v>
      </c>
      <c r="N20" s="684">
        <f>N7*別紙!$C6/100*別紙!$E6/10^3</f>
        <v>14637.66216</v>
      </c>
      <c r="O20" s="684">
        <f>O7*別紙!$C6/100*別紙!$E6/10^3</f>
        <v>14637.66216</v>
      </c>
      <c r="P20" s="684">
        <f>P7*別紙!$C6/100*別紙!$E6/10^3</f>
        <v>26581.523579999997</v>
      </c>
      <c r="Q20" s="684">
        <f>Q7*別紙!$C6/100*別紙!$E6/10^3</f>
        <v>26610.624299999996</v>
      </c>
      <c r="R20" s="705">
        <f>R7*別紙!$C6/100*別紙!$E6/10^3</f>
        <v>28574.922899999998</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10512</v>
      </c>
      <c r="R22" s="705">
        <f>R9*別紙!$C8/100*別紙!$E8/10^3</f>
        <v>10512</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19.950900000000001</v>
      </c>
      <c r="K25" s="728">
        <f t="shared" si="3"/>
        <v>92.433768000000001</v>
      </c>
      <c r="L25" s="728">
        <f t="shared" si="3"/>
        <v>123.785808</v>
      </c>
      <c r="M25" s="728">
        <f t="shared" si="3"/>
        <v>141.667596</v>
      </c>
      <c r="N25" s="728">
        <f t="shared" si="3"/>
        <v>14703.0687</v>
      </c>
      <c r="O25" s="728">
        <f t="shared" si="3"/>
        <v>14707.269119999999</v>
      </c>
      <c r="P25" s="728">
        <f t="shared" si="3"/>
        <v>26659.891415999999</v>
      </c>
      <c r="Q25" s="728">
        <f t="shared" si="3"/>
        <v>37200.992136000001</v>
      </c>
      <c r="R25" s="729">
        <f t="shared" ref="R25" si="4">SUM(R19:R24)</f>
        <v>39170.33124</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6248.0366943579656</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7304.7684979988717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7007.1968236230859</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7408.6902944932135</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7209.2765864081239</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6957.8425334413514</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5433.9561995252379</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6357.1207205644687</v>
      </c>
      <c r="R26" s="726">
        <f>Q26</f>
        <v>6357.1207205644687</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3.1931470597821305E-3</v>
      </c>
      <c r="K27" s="951">
        <f t="shared" ref="K27:P27" si="5">K25/K26</f>
        <v>1.2653894237075695E-2</v>
      </c>
      <c r="L27" s="951">
        <f t="shared" si="5"/>
        <v>1.7665524619300804E-2</v>
      </c>
      <c r="M27" s="951">
        <f t="shared" si="5"/>
        <v>1.9121813757729859E-2</v>
      </c>
      <c r="N27" s="951">
        <f t="shared" si="5"/>
        <v>2.0394651978979637</v>
      </c>
      <c r="O27" s="951">
        <f t="shared" si="5"/>
        <v>2.1137686070520738</v>
      </c>
      <c r="P27" s="951">
        <f t="shared" si="5"/>
        <v>4.9061660486570098</v>
      </c>
      <c r="Q27" s="951">
        <f>Q25/Q26</f>
        <v>5.8518618367053454</v>
      </c>
      <c r="R27" s="952">
        <f>R25/R26</f>
        <v>6.1616465947058412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6.1616465947058412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267.50657424183714</v>
      </c>
      <c r="AA52" s="209"/>
      <c r="AB52" s="755" t="s">
        <v>232</v>
      </c>
      <c r="AC52" s="756">
        <f>$AD6</f>
        <v>138323.47300000003</v>
      </c>
      <c r="AD52" s="757">
        <f>R19+R20</f>
        <v>28658.33124</v>
      </c>
      <c r="AE52" s="758">
        <f t="shared" ref="AE52:AE54" si="6">IFERROR(AD52/AC52,"-")</f>
        <v>0.20718342750112986</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1694214.4652794357</v>
      </c>
      <c r="Z53" s="1142"/>
      <c r="AA53" s="209"/>
      <c r="AB53" s="755" t="s">
        <v>222</v>
      </c>
      <c r="AC53" s="756">
        <f>$AD9</f>
        <v>1514736.0530000001</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47361.213000000011</v>
      </c>
      <c r="AD54" s="756">
        <f>R22</f>
        <v>10512</v>
      </c>
      <c r="AE54" s="758">
        <f t="shared" si="6"/>
        <v>0.22195377470589694</v>
      </c>
      <c r="AF54" s="523"/>
      <c r="AG54" s="47"/>
      <c r="AH54" s="468"/>
      <c r="AI54" s="490" t="s">
        <v>1284</v>
      </c>
      <c r="AJ54" s="491">
        <f>VLOOKUP(年度マスタ!$K$4&amp;"_"&amp;AJ$53,データシート1!$A$1:$BS$996,MATCH("ca_太陽光発電（10kW未満）",データシート1!$A$1:$BS$1,0),0)</f>
        <v>1</v>
      </c>
      <c r="AK54" s="491">
        <f>VLOOKUP(年度マスタ!$K$4&amp;"_"&amp;AK$53,データシート1!$A$1:$BS$996,MATCH("ca_太陽光発電（10kW未満）",データシート1!$A$1:$BS$1,0),0)</f>
        <v>3</v>
      </c>
      <c r="AL54" s="491">
        <f>VLOOKUP(年度マスタ!$K$4&amp;"_"&amp;AL$53,データシート1!$A$1:$BS$996,MATCH("ca_太陽光発電（10kW未満）",データシート1!$A$1:$BS$1,0),0)</f>
        <v>5</v>
      </c>
      <c r="AM54" s="491">
        <f>VLOOKUP(年度マスタ!$K$4&amp;"_"&amp;AM$53,データシート1!$A$1:$BS$996,MATCH("ca_太陽光発電（10kW未満）",データシート1!$A$1:$BS$1,0),0)</f>
        <v>7</v>
      </c>
      <c r="AN54" s="491">
        <f>VLOOKUP(年度マスタ!$K$4&amp;"_"&amp;AN$53,データシート1!$A$1:$BS$996,MATCH("ca_太陽光発電（10kW未満）",データシート1!$A$1:$BS$1,0),0)</f>
        <v>9</v>
      </c>
      <c r="AO54" s="201">
        <f>VLOOKUP(年度マスタ!$K$4&amp;"_"&amp;AO$53,データシート1!$A$1:$BS$996,MATCH("ca_太陽光発電（10kW未満）",データシート1!$A$1:$BS$1,0),0)</f>
        <v>10</v>
      </c>
      <c r="AP54" s="201">
        <f>VLOOKUP(年度マスタ!$K$4&amp;"_"&amp;AP$53,データシート1!$A$1:$BS$996,MATCH("ca_太陽光発電（10kW未満）",データシート1!$A$1:$BS$1,0),0)</f>
        <v>11</v>
      </c>
      <c r="AQ54" s="201">
        <f>VLOOKUP(年度マスタ!$K$4&amp;"_"&amp;AQ$53,データシート1!$A$1:$BS$996,MATCH("ca_太陽光発電（10kW未満）",データシート1!$A$1:$BS$1,0),0)</f>
        <v>11</v>
      </c>
      <c r="AR54" s="201">
        <f>VLOOKUP(年度マスタ!$K$4&amp;"_"&amp;AR$53,データシート1!$A$1:$BS$996,MATCH("ca_太陽光発電（10kW未満）",データシート1!$A$1:$BS$1,0),0)</f>
        <v>12</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150.84700000000001</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七ヶ宿町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宮城県</v>
      </c>
      <c r="AY12" s="25" t="str">
        <f>年度マスタ!$J4</f>
        <v>七ヶ宿町</v>
      </c>
      <c r="AZ12" s="25" t="str">
        <f>年度マスタ!$K4</f>
        <v>04302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01463</v>
      </c>
      <c r="AY21" s="20" t="str">
        <f>IF(IFERROR(比較地域マスタ!$Z6,"")=0,"",IFERROR(比較地域マスタ!$Z6,""))</f>
        <v>占冠村</v>
      </c>
      <c r="BB21" s="122" t="str">
        <f t="shared" ref="BB21:BC68" si="0">AX21</f>
        <v>01463</v>
      </c>
      <c r="BC21" s="123" t="str">
        <f t="shared" si="0"/>
        <v>占冠村</v>
      </c>
      <c r="BD21" s="40">
        <f>SUM(BE21,BI21:BK21,BQ21)</f>
        <v>11.142974336278867</v>
      </c>
      <c r="BE21" s="40">
        <f>SUM(BF21:BH21)</f>
        <v>0.81611442035979276</v>
      </c>
      <c r="BF21" s="40">
        <f>VLOOKUP($AX21&amp;"_"&amp;$BC$14,データシート1!$A:$BS,MATCH($BC$12&amp;"_"&amp;BF$20,データシート1!$A$1:$BS$1,0),0)</f>
        <v>0</v>
      </c>
      <c r="BG21" s="40">
        <f>VLOOKUP($AX21&amp;"_"&amp;$BC$14,データシート1!$A:$BS,MATCH($BC$12&amp;"_"&amp;BG$20,データシート1!$A$1:$BS$1,0),0)</f>
        <v>8.7297250451640621E-2</v>
      </c>
      <c r="BH21" s="40">
        <f>VLOOKUP($AX21&amp;"_"&amp;$BC$14,データシート1!$A:$BS,MATCH($BC$12&amp;"_"&amp;BH$20,データシート1!$A$1:$BS$1,0),0)</f>
        <v>0.72881716990815215</v>
      </c>
      <c r="BI21" s="40">
        <f>VLOOKUP($AX21&amp;"_"&amp;$BC$14,データシート1!$A:$BS,MATCH($BC$12&amp;"_"&amp;BI$20,データシート1!$A$1:$BS$1,0),0)</f>
        <v>3.9985920602855494</v>
      </c>
      <c r="BJ21" s="40">
        <f>VLOOKUP($AX21&amp;"_"&amp;$BC$14,データシート1!$A:$BS,MATCH($BC$12&amp;"_"&amp;BJ$20,データシート1!$A$1:$BS$1,0),0)</f>
        <v>3.7563859320361597</v>
      </c>
      <c r="BK21" s="40">
        <f t="shared" ref="BK21:BK68" si="1">SUM(BL21,BO21:BP21)</f>
        <v>2.5718819235973647</v>
      </c>
      <c r="BL21" s="40">
        <f t="shared" ref="BL21:BL67" si="2">SUM(BM21:BN21)</f>
        <v>2.4943453536637241</v>
      </c>
      <c r="BM21" s="40">
        <f>VLOOKUP($AX21&amp;"_"&amp;$BC$14,データシート1!$A:$BS,MATCH($BC$12&amp;"_"&amp;BM$20,データシート1!$A$1:$BS$1,0),0)</f>
        <v>1.1335414432956521</v>
      </c>
      <c r="BN21" s="40">
        <f>VLOOKUP($AX21&amp;"_"&amp;$BC$14,データシート1!$A:$BS,MATCH($BC$12&amp;"_"&amp;BN$20,データシート1!$A$1:$BS$1,0),0)</f>
        <v>1.360803910368072</v>
      </c>
      <c r="BO21" s="40">
        <f>VLOOKUP($AX21&amp;"_"&amp;$BC$14,データシート1!$A:$BS,MATCH($BC$12&amp;"_"&amp;BO$20,データシート1!$A$1:$BS$1,0),0)</f>
        <v>7.7536569933640442E-2</v>
      </c>
      <c r="BP21" s="40">
        <f>VLOOKUP($AX21&amp;"_"&amp;$BC$14,データシート1!$A:$BS,MATCH($BC$12&amp;"_"&amp;BP$20,データシート1!$A$1:$BS$1,0),0)</f>
        <v>0</v>
      </c>
      <c r="BQ21" s="40">
        <f>VLOOKUP($AX21&amp;"_"&amp;$BC$14,データシート1!$A:$BS,MATCH($BC$12&amp;"_"&amp;BQ$20,データシート1!$A$1:$BS$1,0),0)</f>
        <v>0</v>
      </c>
      <c r="BR21" s="41">
        <f t="shared" ref="BR21:BR68" si="3">BD21</f>
        <v>11.142974336278867</v>
      </c>
      <c r="BT21" s="124" t="str">
        <f t="shared" ref="BT21:BT68" si="4">AY21</f>
        <v>占冠村</v>
      </c>
      <c r="BU21" s="40">
        <f>BD21</f>
        <v>11.142974336278867</v>
      </c>
      <c r="BV21" s="70">
        <f>BE21/$BR21</f>
        <v>7.3240267430457848E-2</v>
      </c>
      <c r="BW21" s="70">
        <f t="shared" ref="BW21:CH42" si="5">BF21/$BR21</f>
        <v>0</v>
      </c>
      <c r="BX21" s="70">
        <f t="shared" si="5"/>
        <v>7.8342862342796211E-3</v>
      </c>
      <c r="BY21" s="70">
        <f t="shared" si="5"/>
        <v>6.5405981196178228E-2</v>
      </c>
      <c r="BZ21" s="70">
        <f t="shared" si="5"/>
        <v>0.35884423131686549</v>
      </c>
      <c r="CA21" s="70">
        <f t="shared" si="5"/>
        <v>0.33710801251747147</v>
      </c>
      <c r="CB21" s="70">
        <f t="shared" si="5"/>
        <v>0.23080748873520515</v>
      </c>
      <c r="CC21" s="70">
        <f t="shared" si="5"/>
        <v>0.22384915179627854</v>
      </c>
      <c r="CD21" s="70">
        <f t="shared" si="5"/>
        <v>0.10172700834507996</v>
      </c>
      <c r="CE21" s="70">
        <f t="shared" si="5"/>
        <v>0.12212214345119858</v>
      </c>
      <c r="CF21" s="70">
        <f t="shared" si="5"/>
        <v>6.9583369389266082E-3</v>
      </c>
      <c r="CG21" s="70">
        <f t="shared" si="5"/>
        <v>0</v>
      </c>
      <c r="CH21" s="70">
        <f>BQ21/$BR21</f>
        <v>0</v>
      </c>
      <c r="CI21" s="125">
        <f t="shared" ref="CI21:CI68" si="6">BR21/$BR21</f>
        <v>1</v>
      </c>
      <c r="CK21" s="126" t="str">
        <f t="shared" ref="CK21:CK68" si="7">AY21</f>
        <v>占冠村</v>
      </c>
      <c r="CL21" s="127">
        <f>CN21+CP21+CR21</f>
        <v>0.81611442035979276</v>
      </c>
      <c r="CM21" s="71">
        <f>IF(IF(CL21=0,0,CW21/CL21)&gt;1,1,IF(CL21=0,0,CW21/CL21))</f>
        <v>0</v>
      </c>
      <c r="CN21" s="72">
        <f>BF21</f>
        <v>0</v>
      </c>
      <c r="CO21" s="71">
        <f>IF(IF(CN21=0,0,CX21/CN21)&gt;1,1,IF(CN21=0,0,CX21/CN21))</f>
        <v>0</v>
      </c>
      <c r="CP21" s="72">
        <f t="shared" ref="CP21:CP68" si="8">BG21</f>
        <v>8.7297250451640621E-2</v>
      </c>
      <c r="CQ21" s="71">
        <f>IF(IF(CP21=0,0,CY21/CP21)&gt;1,1,IF(CP21=0,0,CY21/CP21))</f>
        <v>0</v>
      </c>
      <c r="CR21" s="72">
        <f t="shared" ref="CR21:CR68" si="9">BH21</f>
        <v>0.72881716990815215</v>
      </c>
      <c r="CS21" s="71">
        <f>IF(IF(CR21=0,0,CZ21/CR21)&gt;1,1,IF(CR21=0,0,CZ21/CR21))</f>
        <v>0</v>
      </c>
      <c r="CT21" s="72">
        <f t="shared" ref="CT21:CT68" si="10">BI21</f>
        <v>3.9985920602855494</v>
      </c>
      <c r="CU21" s="73">
        <f>IF(IF(CT21=0,0,DA21/CT21)&gt;1,1,IF(CT21=0,0,DA21/CT21))</f>
        <v>1</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20.739000000000001</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20.739000000000001</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33643</v>
      </c>
      <c r="AY22" s="20" t="str">
        <f>IF(IFERROR(比較地域マスタ!$Z7,"")=0,"",IFERROR(比較地域マスタ!$Z7,""))</f>
        <v>西粟倉村</v>
      </c>
      <c r="BB22" s="122" t="str">
        <f t="shared" si="0"/>
        <v>33643</v>
      </c>
      <c r="BC22" s="123" t="str">
        <f t="shared" si="0"/>
        <v>西粟倉村</v>
      </c>
      <c r="BD22" s="40">
        <f t="shared" ref="BD22:BD68" si="14">SUM(BE22,BI22:BK22,BQ22)</f>
        <v>7.2250969349351628</v>
      </c>
      <c r="BE22" s="40">
        <f t="shared" ref="BE22:BE67" si="15">SUM(BF22:BH22)</f>
        <v>0.690079189006088</v>
      </c>
      <c r="BF22" s="40">
        <f>VLOOKUP($AX22&amp;"_"&amp;$BC$14,データシート1!$A:$BS,MATCH($BC$12&amp;"_"&amp;BF$20,データシート1!$A$1:$BS$1,0),0)</f>
        <v>0</v>
      </c>
      <c r="BG22" s="40">
        <f>VLOOKUP($AX22&amp;"_"&amp;$BC$14,データシート1!$A:$BS,MATCH($BC$12&amp;"_"&amp;BG$20,データシート1!$A$1:$BS$1,0),0)</f>
        <v>0.11528796333883211</v>
      </c>
      <c r="BH22" s="40">
        <f>VLOOKUP($AX22&amp;"_"&amp;$BC$14,データシート1!$A:$BS,MATCH($BC$12&amp;"_"&amp;BH$20,データシート1!$A$1:$BS$1,0),0)</f>
        <v>0.57479122566725593</v>
      </c>
      <c r="BI22" s="40">
        <f>VLOOKUP($AX22&amp;"_"&amp;$BC$14,データシート1!$A:$BS,MATCH($BC$12&amp;"_"&amp;BI$20,データシート1!$A$1:$BS$1,0),0)</f>
        <v>1.1863628852524017</v>
      </c>
      <c r="BJ22" s="40">
        <f>VLOOKUP($AX22&amp;"_"&amp;$BC$14,データシート1!$A:$BS,MATCH($BC$12&amp;"_"&amp;BJ$20,データシート1!$A$1:$BS$1,0),0)</f>
        <v>1.8680645705868846</v>
      </c>
      <c r="BK22" s="40">
        <f t="shared" si="1"/>
        <v>3.4805902900897885</v>
      </c>
      <c r="BL22" s="40">
        <f t="shared" si="2"/>
        <v>3.3969215503667196</v>
      </c>
      <c r="BM22" s="40">
        <f>VLOOKUP($AX22&amp;"_"&amp;$BC$14,データシート1!$A:$BS,MATCH($BC$12&amp;"_"&amp;BM$20,データシート1!$A$1:$BS$1,0),0)</f>
        <v>1.2958757734466344</v>
      </c>
      <c r="BN22" s="40">
        <f>VLOOKUP($AX22&amp;"_"&amp;$BC$14,データシート1!$A:$BS,MATCH($BC$12&amp;"_"&amp;BN$20,データシート1!$A$1:$BS$1,0),0)</f>
        <v>2.1010457769200852</v>
      </c>
      <c r="BO22" s="40">
        <f>VLOOKUP($AX22&amp;"_"&amp;$BC$14,データシート1!$A:$BS,MATCH($BC$12&amp;"_"&amp;BO$20,データシート1!$A$1:$BS$1,0),0)</f>
        <v>8.3668739723069027E-2</v>
      </c>
      <c r="BP22" s="40">
        <f>VLOOKUP($AX22&amp;"_"&amp;$BC$14,データシート1!$A:$BS,MATCH($BC$12&amp;"_"&amp;BP$20,データシート1!$A$1:$BS$1,0),0)</f>
        <v>0</v>
      </c>
      <c r="BQ22" s="40">
        <f>VLOOKUP($AX22&amp;"_"&amp;$BC$14,データシート1!$A:$BS,MATCH($BC$12&amp;"_"&amp;BQ$20,データシート1!$A$1:$BS$1,0),0)</f>
        <v>0</v>
      </c>
      <c r="BR22" s="41">
        <f t="shared" si="3"/>
        <v>7.2250969349351628</v>
      </c>
      <c r="BT22" s="134" t="str">
        <f t="shared" si="4"/>
        <v>西粟倉村</v>
      </c>
      <c r="BU22" s="38">
        <f>BD22</f>
        <v>7.2250969349351628</v>
      </c>
      <c r="BV22" s="69">
        <f t="shared" ref="BV22:BZ68" si="16">BE22/$BR22</f>
        <v>9.5511409081500534E-2</v>
      </c>
      <c r="BW22" s="69">
        <f t="shared" si="5"/>
        <v>0</v>
      </c>
      <c r="BX22" s="69">
        <f t="shared" si="5"/>
        <v>1.5956597451500725E-2</v>
      </c>
      <c r="BY22" s="69">
        <f t="shared" si="5"/>
        <v>7.9554811629999819E-2</v>
      </c>
      <c r="BZ22" s="69">
        <f t="shared" si="5"/>
        <v>0.16420027245808128</v>
      </c>
      <c r="CA22" s="69">
        <f t="shared" si="5"/>
        <v>0.25855218101702165</v>
      </c>
      <c r="CB22" s="69">
        <f t="shared" si="5"/>
        <v>0.48173613744339649</v>
      </c>
      <c r="CC22" s="69">
        <f t="shared" si="5"/>
        <v>0.47015584440697933</v>
      </c>
      <c r="CD22" s="69">
        <f t="shared" si="5"/>
        <v>0.17935756227445873</v>
      </c>
      <c r="CE22" s="69">
        <f t="shared" si="5"/>
        <v>0.29079828213252057</v>
      </c>
      <c r="CF22" s="69">
        <f t="shared" si="5"/>
        <v>1.1580293036417215E-2</v>
      </c>
      <c r="CG22" s="69">
        <f t="shared" si="5"/>
        <v>0</v>
      </c>
      <c r="CH22" s="69">
        <f t="shared" si="5"/>
        <v>0</v>
      </c>
      <c r="CI22" s="135">
        <f t="shared" si="6"/>
        <v>1</v>
      </c>
      <c r="CK22" s="136" t="str">
        <f t="shared" si="7"/>
        <v>西粟倉村</v>
      </c>
      <c r="CL22" s="137">
        <f t="shared" ref="CL22:CL68" si="17">CN22+CP22+CR22</f>
        <v>0.690079189006088</v>
      </c>
      <c r="CM22" s="75">
        <f t="shared" ref="CM22:CM68" si="18">IF(IF(CL22=0,0,CW22/CL22)&gt;1,1,IF(CL22=0,0,CW22/CL22))</f>
        <v>0</v>
      </c>
      <c r="CN22" s="76">
        <f t="shared" ref="CN22:CN68" si="19">BF22</f>
        <v>0</v>
      </c>
      <c r="CO22" s="75">
        <f t="shared" ref="CO22:CO68" si="20">IF(IF(CN22=0,0,CX22/CN22)&gt;1,1,IF(CN22=0,0,CX22/CN22))</f>
        <v>0</v>
      </c>
      <c r="CP22" s="76">
        <f t="shared" si="8"/>
        <v>0.11528796333883211</v>
      </c>
      <c r="CQ22" s="75">
        <f t="shared" ref="CQ22:CQ68" si="21">IF(IF(CP22=0,0,CY22/CP22)&gt;1,1,IF(CP22=0,0,CY22/CP22))</f>
        <v>0</v>
      </c>
      <c r="CR22" s="76">
        <f t="shared" si="9"/>
        <v>0.57479122566725593</v>
      </c>
      <c r="CS22" s="75">
        <f t="shared" ref="CS22:CS68" si="22">IF(IF(CR22=0,0,CZ22/CR22)&gt;1,1,IF(CR22=0,0,CZ22/CR22))</f>
        <v>0</v>
      </c>
      <c r="CT22" s="76">
        <f t="shared" si="10"/>
        <v>1.1863628852524017</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01471</v>
      </c>
      <c r="AY23" s="20" t="str">
        <f>IF(IFERROR(比較地域マスタ!$Z8,"")=0,"",IFERROR(比較地域マスタ!$Z8,""))</f>
        <v>中川町</v>
      </c>
      <c r="BB23" s="122" t="str">
        <f t="shared" si="0"/>
        <v>01471</v>
      </c>
      <c r="BC23" s="123" t="str">
        <f t="shared" si="0"/>
        <v>中川町</v>
      </c>
      <c r="BD23" s="40">
        <f t="shared" si="14"/>
        <v>13.245632412689321</v>
      </c>
      <c r="BE23" s="40">
        <f t="shared" si="15"/>
        <v>3.5973885752384849</v>
      </c>
      <c r="BF23" s="40">
        <f>VLOOKUP($AX23&amp;"_"&amp;$BC$14,データシート1!$A:$BS,MATCH($BC$12&amp;"_"&amp;BF$20,データシート1!$A$1:$BS$1,0),0)</f>
        <v>1.515617185147299</v>
      </c>
      <c r="BG23" s="40">
        <f>VLOOKUP($AX23&amp;"_"&amp;$BC$14,データシート1!$A:$BS,MATCH($BC$12&amp;"_"&amp;BG$20,データシート1!$A$1:$BS$1,0),0)</f>
        <v>0.38119799363883067</v>
      </c>
      <c r="BH23" s="40">
        <f>VLOOKUP($AX23&amp;"_"&amp;$BC$14,データシート1!$A:$BS,MATCH($BC$12&amp;"_"&amp;BH$20,データシート1!$A$1:$BS$1,0),0)</f>
        <v>1.7005733964523551</v>
      </c>
      <c r="BI23" s="40">
        <f>VLOOKUP($AX23&amp;"_"&amp;$BC$14,データシート1!$A:$BS,MATCH($BC$12&amp;"_"&amp;BI$20,データシート1!$A$1:$BS$1,0),0)</f>
        <v>2.3964776075595315</v>
      </c>
      <c r="BJ23" s="40">
        <f>VLOOKUP($AX23&amp;"_"&amp;$BC$14,データシート1!$A:$BS,MATCH($BC$12&amp;"_"&amp;BJ$20,データシート1!$A$1:$BS$1,0),0)</f>
        <v>3.4496514594793615</v>
      </c>
      <c r="BK23" s="40">
        <f t="shared" si="1"/>
        <v>3.802114770411944</v>
      </c>
      <c r="BL23" s="40">
        <f t="shared" si="2"/>
        <v>3.7172078040967786</v>
      </c>
      <c r="BM23" s="40">
        <f>VLOOKUP($AX23&amp;"_"&amp;$BC$14,データシート1!$A:$BS,MATCH($BC$12&amp;"_"&amp;BM$20,データシート1!$A$1:$BS$1,0),0)</f>
        <v>1.4078304838955877</v>
      </c>
      <c r="BN23" s="40">
        <f>VLOOKUP($AX23&amp;"_"&amp;$BC$14,データシート1!$A:$BS,MATCH($BC$12&amp;"_"&amp;BN$20,データシート1!$A$1:$BS$1,0),0)</f>
        <v>2.3093773202011909</v>
      </c>
      <c r="BO23" s="40">
        <f>VLOOKUP($AX23&amp;"_"&amp;$BC$14,データシート1!$A:$BS,MATCH($BC$12&amp;"_"&amp;BO$20,データシート1!$A$1:$BS$1,0),0)</f>
        <v>8.4906966315165186E-2</v>
      </c>
      <c r="BP23" s="40">
        <f>VLOOKUP($AX23&amp;"_"&amp;$BC$14,データシート1!$A:$BS,MATCH($BC$12&amp;"_"&amp;BP$20,データシート1!$A$1:$BS$1,0),0)</f>
        <v>0</v>
      </c>
      <c r="BQ23" s="40">
        <f>VLOOKUP($AX23&amp;"_"&amp;$BC$14,データシート1!$A:$BS,MATCH($BC$12&amp;"_"&amp;BQ$20,データシート1!$A$1:$BS$1,0),0)</f>
        <v>0</v>
      </c>
      <c r="BR23" s="41">
        <f t="shared" si="3"/>
        <v>13.245632412689321</v>
      </c>
      <c r="BT23" s="134" t="str">
        <f t="shared" si="4"/>
        <v>中川町</v>
      </c>
      <c r="BU23" s="38">
        <f t="shared" ref="BU23:BU68" si="25">BD23</f>
        <v>13.245632412689321</v>
      </c>
      <c r="BV23" s="69">
        <f t="shared" si="16"/>
        <v>0.27159054873002403</v>
      </c>
      <c r="BW23" s="69">
        <f t="shared" si="5"/>
        <v>0.11442392012142336</v>
      </c>
      <c r="BX23" s="69">
        <f t="shared" si="5"/>
        <v>2.8779146345148672E-2</v>
      </c>
      <c r="BY23" s="69">
        <f t="shared" si="5"/>
        <v>0.12838748226345198</v>
      </c>
      <c r="BZ23" s="69">
        <f t="shared" si="5"/>
        <v>0.18092587298917528</v>
      </c>
      <c r="CA23" s="69">
        <f t="shared" si="5"/>
        <v>0.26043690116106455</v>
      </c>
      <c r="CB23" s="69">
        <f t="shared" si="5"/>
        <v>0.28704667711973619</v>
      </c>
      <c r="CC23" s="69">
        <f t="shared" si="5"/>
        <v>0.28063649120563638</v>
      </c>
      <c r="CD23" s="69">
        <f t="shared" si="5"/>
        <v>0.1062863923769231</v>
      </c>
      <c r="CE23" s="69">
        <f t="shared" si="5"/>
        <v>0.17435009882871327</v>
      </c>
      <c r="CF23" s="69">
        <f t="shared" si="5"/>
        <v>6.4101859140998267E-3</v>
      </c>
      <c r="CG23" s="69">
        <f t="shared" si="5"/>
        <v>0</v>
      </c>
      <c r="CH23" s="69">
        <f t="shared" si="5"/>
        <v>0</v>
      </c>
      <c r="CI23" s="135">
        <f t="shared" si="6"/>
        <v>1</v>
      </c>
      <c r="CK23" s="136" t="str">
        <f t="shared" si="7"/>
        <v>中川町</v>
      </c>
      <c r="CL23" s="137">
        <f t="shared" si="17"/>
        <v>3.5973885752384849</v>
      </c>
      <c r="CM23" s="75">
        <f t="shared" si="18"/>
        <v>0</v>
      </c>
      <c r="CN23" s="76">
        <f t="shared" si="19"/>
        <v>1.515617185147299</v>
      </c>
      <c r="CO23" s="75">
        <f t="shared" si="20"/>
        <v>0</v>
      </c>
      <c r="CP23" s="76">
        <f t="shared" si="8"/>
        <v>0.38119799363883067</v>
      </c>
      <c r="CQ23" s="75">
        <f t="shared" si="21"/>
        <v>0</v>
      </c>
      <c r="CR23" s="76">
        <f t="shared" si="9"/>
        <v>1.7005733964523551</v>
      </c>
      <c r="CS23" s="75">
        <f t="shared" si="22"/>
        <v>0</v>
      </c>
      <c r="CT23" s="76">
        <f t="shared" si="10"/>
        <v>2.3964776075595315</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29385</v>
      </c>
      <c r="AY24" s="20" t="str">
        <f>IF(IFERROR(比較地域マスタ!$Z9,"")=0,"",IFERROR(比較地域マスタ!$Z9,""))</f>
        <v>曽爾村</v>
      </c>
      <c r="BB24" s="122" t="str">
        <f t="shared" si="0"/>
        <v>29385</v>
      </c>
      <c r="BC24" s="123" t="str">
        <f t="shared" si="0"/>
        <v>曽爾村</v>
      </c>
      <c r="BD24" s="40">
        <f t="shared" si="14"/>
        <v>8.928669013145214</v>
      </c>
      <c r="BE24" s="40">
        <f t="shared" si="15"/>
        <v>1.3981425506331997</v>
      </c>
      <c r="BF24" s="40">
        <f>VLOOKUP($AX24&amp;"_"&amp;$BC$14,データシート1!$A:$BS,MATCH($BC$12&amp;"_"&amp;BF$20,データシート1!$A$1:$BS$1,0),0)</f>
        <v>0.60269661808575825</v>
      </c>
      <c r="BG24" s="40">
        <f>VLOOKUP($AX24&amp;"_"&amp;$BC$14,データシート1!$A:$BS,MATCH($BC$12&amp;"_"&amp;BG$20,データシート1!$A$1:$BS$1,0),0)</f>
        <v>0.1503579202277886</v>
      </c>
      <c r="BH24" s="40">
        <f>VLOOKUP($AX24&amp;"_"&amp;$BC$14,データシート1!$A:$BS,MATCH($BC$12&amp;"_"&amp;BH$20,データシート1!$A$1:$BS$1,0),0)</f>
        <v>0.64508801231965285</v>
      </c>
      <c r="BI24" s="40">
        <f>VLOOKUP($AX24&amp;"_"&amp;$BC$14,データシート1!$A:$BS,MATCH($BC$12&amp;"_"&amp;BI$20,データシート1!$A$1:$BS$1,0),0)</f>
        <v>1.238833290277527</v>
      </c>
      <c r="BJ24" s="40">
        <f>VLOOKUP($AX24&amp;"_"&amp;$BC$14,データシート1!$A:$BS,MATCH($BC$12&amp;"_"&amp;BJ$20,データシート1!$A$1:$BS$1,0),0)</f>
        <v>1.610130080166962</v>
      </c>
      <c r="BK24" s="40">
        <f t="shared" si="1"/>
        <v>4.4256597846296097</v>
      </c>
      <c r="BL24" s="40">
        <f t="shared" si="2"/>
        <v>4.3435830505249502</v>
      </c>
      <c r="BM24" s="40">
        <f>VLOOKUP($AX24&amp;"_"&amp;$BC$14,データシート1!$A:$BS,MATCH($BC$12&amp;"_"&amp;BM$20,データシート1!$A$1:$BS$1,0),0)</f>
        <v>1.4889976489710788</v>
      </c>
      <c r="BN24" s="40">
        <f>VLOOKUP($AX24&amp;"_"&amp;$BC$14,データシート1!$A:$BS,MATCH($BC$12&amp;"_"&amp;BN$20,データシート1!$A$1:$BS$1,0),0)</f>
        <v>2.8545854015538712</v>
      </c>
      <c r="BO24" s="40">
        <f>VLOOKUP($AX24&amp;"_"&amp;$BC$14,データシート1!$A:$BS,MATCH($BC$12&amp;"_"&amp;BO$20,データシート1!$A$1:$BS$1,0),0)</f>
        <v>8.2076734104659682E-2</v>
      </c>
      <c r="BP24" s="40">
        <f>VLOOKUP($AX24&amp;"_"&amp;$BC$14,データシート1!$A:$BS,MATCH($BC$12&amp;"_"&amp;BP$20,データシート1!$A$1:$BS$1,0),0)</f>
        <v>0</v>
      </c>
      <c r="BQ24" s="40">
        <f>VLOOKUP($AX24&amp;"_"&amp;$BC$14,データシート1!$A:$BS,MATCH($BC$12&amp;"_"&amp;BQ$20,データシート1!$A$1:$BS$1,0),0)</f>
        <v>0.25590330743791478</v>
      </c>
      <c r="BR24" s="41">
        <f t="shared" si="3"/>
        <v>8.928669013145214</v>
      </c>
      <c r="BT24" s="134" t="str">
        <f t="shared" si="4"/>
        <v>曽爾村</v>
      </c>
      <c r="BU24" s="38">
        <f t="shared" si="25"/>
        <v>8.928669013145214</v>
      </c>
      <c r="BV24" s="69">
        <f t="shared" si="16"/>
        <v>0.15659025422207803</v>
      </c>
      <c r="BW24" s="69">
        <f t="shared" si="5"/>
        <v>6.7501283472199428E-2</v>
      </c>
      <c r="BX24" s="69">
        <f t="shared" si="5"/>
        <v>1.6839903014259403E-2</v>
      </c>
      <c r="BY24" s="69">
        <f t="shared" si="5"/>
        <v>7.2249067735619205E-2</v>
      </c>
      <c r="BZ24" s="69">
        <f t="shared" si="5"/>
        <v>0.13874781207071932</v>
      </c>
      <c r="CA24" s="69">
        <f t="shared" si="5"/>
        <v>0.18033259803857118</v>
      </c>
      <c r="CB24" s="69">
        <f t="shared" si="5"/>
        <v>0.49566847848362861</v>
      </c>
      <c r="CC24" s="69">
        <f t="shared" si="5"/>
        <v>0.48647598473301218</v>
      </c>
      <c r="CD24" s="69">
        <f t="shared" si="5"/>
        <v>0.16676591402132895</v>
      </c>
      <c r="CE24" s="69">
        <f t="shared" si="5"/>
        <v>0.31971007071168323</v>
      </c>
      <c r="CF24" s="69">
        <f t="shared" si="5"/>
        <v>9.1924937506164001E-3</v>
      </c>
      <c r="CG24" s="69">
        <f t="shared" si="5"/>
        <v>0</v>
      </c>
      <c r="CH24" s="69">
        <f t="shared" si="5"/>
        <v>2.8660857185002792E-2</v>
      </c>
      <c r="CI24" s="135">
        <f t="shared" si="6"/>
        <v>1</v>
      </c>
      <c r="CK24" s="136" t="str">
        <f t="shared" si="7"/>
        <v>曽爾村</v>
      </c>
      <c r="CL24" s="137">
        <f t="shared" si="17"/>
        <v>1.3981425506331997</v>
      </c>
      <c r="CM24" s="75">
        <f t="shared" si="18"/>
        <v>0</v>
      </c>
      <c r="CN24" s="76">
        <f t="shared" si="19"/>
        <v>0.60269661808575825</v>
      </c>
      <c r="CO24" s="75">
        <f t="shared" si="20"/>
        <v>0</v>
      </c>
      <c r="CP24" s="76">
        <f t="shared" si="8"/>
        <v>0.1503579202277886</v>
      </c>
      <c r="CQ24" s="75">
        <f t="shared" si="21"/>
        <v>0</v>
      </c>
      <c r="CR24" s="76">
        <f t="shared" si="9"/>
        <v>0.64508801231965285</v>
      </c>
      <c r="CS24" s="75">
        <f t="shared" si="22"/>
        <v>0</v>
      </c>
      <c r="CT24" s="76">
        <f t="shared" si="10"/>
        <v>1.238833290277527</v>
      </c>
      <c r="CU24" s="77">
        <f t="shared" si="23"/>
        <v>0</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0</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0</v>
      </c>
      <c r="DM24" s="18"/>
      <c r="DN24" s="139">
        <f t="shared" si="26"/>
        <v>0</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01391</v>
      </c>
      <c r="AY25" s="20" t="str">
        <f>IF(IFERROR(比較地域マスタ!$Z10,"")=0,"",IFERROR(比較地域マスタ!$Z10,""))</f>
        <v>島牧村</v>
      </c>
      <c r="BB25" s="122" t="str">
        <f t="shared" si="0"/>
        <v>01391</v>
      </c>
      <c r="BC25" s="123" t="str">
        <f t="shared" si="0"/>
        <v>島牧村</v>
      </c>
      <c r="BD25" s="40">
        <f t="shared" si="14"/>
        <v>9.8532232990621154</v>
      </c>
      <c r="BE25" s="40">
        <f t="shared" si="15"/>
        <v>0.92492967640776513</v>
      </c>
      <c r="BF25" s="40">
        <f>VLOOKUP($AX25&amp;"_"&amp;$BC$14,データシート1!$A:$BS,MATCH($BC$12&amp;"_"&amp;BF$20,データシート1!$A$1:$BS$1,0),0)</f>
        <v>0</v>
      </c>
      <c r="BG25" s="40">
        <f>VLOOKUP($AX25&amp;"_"&amp;$BC$14,データシート1!$A:$BS,MATCH($BC$12&amp;"_"&amp;BG$20,データシート1!$A$1:$BS$1,0),0)</f>
        <v>9.8936883845192683E-2</v>
      </c>
      <c r="BH25" s="40">
        <f>VLOOKUP($AX25&amp;"_"&amp;$BC$14,データシート1!$A:$BS,MATCH($BC$12&amp;"_"&amp;BH$20,データシート1!$A$1:$BS$1,0),0)</f>
        <v>0.82599279256257241</v>
      </c>
      <c r="BI25" s="40">
        <f>VLOOKUP($AX25&amp;"_"&amp;$BC$14,データシート1!$A:$BS,MATCH($BC$12&amp;"_"&amp;BI$20,データシート1!$A$1:$BS$1,0),0)</f>
        <v>1.9546688866128024</v>
      </c>
      <c r="BJ25" s="40">
        <f>VLOOKUP($AX25&amp;"_"&amp;$BC$14,データシート1!$A:$BS,MATCH($BC$12&amp;"_"&amp;BJ$20,データシート1!$A$1:$BS$1,0),0)</f>
        <v>3.5696779922189781</v>
      </c>
      <c r="BK25" s="40">
        <f t="shared" si="1"/>
        <v>3.2330124983829238</v>
      </c>
      <c r="BL25" s="40">
        <f t="shared" si="2"/>
        <v>3.1498744271993244</v>
      </c>
      <c r="BM25" s="40">
        <f>VLOOKUP($AX25&amp;"_"&amp;$BC$14,データシート1!$A:$BS,MATCH($BC$12&amp;"_"&amp;BM$20,データシート1!$A$1:$BS$1,0),0)</f>
        <v>1.2482950215058293</v>
      </c>
      <c r="BN25" s="40">
        <f>VLOOKUP($AX25&amp;"_"&amp;$BC$14,データシート1!$A:$BS,MATCH($BC$12&amp;"_"&amp;BN$20,データシート1!$A$1:$BS$1,0),0)</f>
        <v>1.9015794056934949</v>
      </c>
      <c r="BO25" s="40">
        <f>VLOOKUP($AX25&amp;"_"&amp;$BC$14,データシート1!$A:$BS,MATCH($BC$12&amp;"_"&amp;BO$20,データシート1!$A$1:$BS$1,0),0)</f>
        <v>8.3138071183599255E-2</v>
      </c>
      <c r="BP25" s="40">
        <f>VLOOKUP($AX25&amp;"_"&amp;$BC$14,データシート1!$A:$BS,MATCH($BC$12&amp;"_"&amp;BP$20,データシート1!$A$1:$BS$1,0),0)</f>
        <v>0</v>
      </c>
      <c r="BQ25" s="40">
        <f>VLOOKUP($AX25&amp;"_"&amp;$BC$14,データシート1!$A:$BS,MATCH($BC$12&amp;"_"&amp;BQ$20,データシート1!$A$1:$BS$1,0),0)</f>
        <v>0.170934245439647</v>
      </c>
      <c r="BR25" s="41">
        <f t="shared" si="3"/>
        <v>9.8532232990621154</v>
      </c>
      <c r="BT25" s="134" t="str">
        <f t="shared" si="4"/>
        <v>島牧村</v>
      </c>
      <c r="BU25" s="38">
        <f t="shared" si="25"/>
        <v>9.8532232990621154</v>
      </c>
      <c r="BV25" s="69">
        <f t="shared" si="16"/>
        <v>9.3870771861610511E-2</v>
      </c>
      <c r="BW25" s="69">
        <f t="shared" si="5"/>
        <v>0</v>
      </c>
      <c r="BX25" s="69">
        <f t="shared" si="5"/>
        <v>1.0041067866046438E-2</v>
      </c>
      <c r="BY25" s="69">
        <f t="shared" si="5"/>
        <v>8.3829703995564067E-2</v>
      </c>
      <c r="BZ25" s="69">
        <f t="shared" si="5"/>
        <v>0.19837862466781389</v>
      </c>
      <c r="CA25" s="69">
        <f t="shared" si="5"/>
        <v>0.36228530338480808</v>
      </c>
      <c r="CB25" s="69">
        <f t="shared" si="5"/>
        <v>0.32811724653501562</v>
      </c>
      <c r="CC25" s="69">
        <f t="shared" si="5"/>
        <v>0.31967959434139154</v>
      </c>
      <c r="CD25" s="69">
        <f t="shared" si="5"/>
        <v>0.12668900151939608</v>
      </c>
      <c r="CE25" s="69">
        <f t="shared" si="5"/>
        <v>0.1929905928219954</v>
      </c>
      <c r="CF25" s="69">
        <f t="shared" si="5"/>
        <v>8.4376521936240702E-3</v>
      </c>
      <c r="CG25" s="69">
        <f t="shared" si="5"/>
        <v>0</v>
      </c>
      <c r="CH25" s="69">
        <f t="shared" si="5"/>
        <v>1.7348053550752012E-2</v>
      </c>
      <c r="CI25" s="135">
        <f t="shared" si="6"/>
        <v>1</v>
      </c>
      <c r="CK25" s="136" t="str">
        <f t="shared" si="7"/>
        <v>島牧村</v>
      </c>
      <c r="CL25" s="137">
        <f t="shared" si="17"/>
        <v>0.92492967640776513</v>
      </c>
      <c r="CM25" s="75">
        <f t="shared" si="18"/>
        <v>0</v>
      </c>
      <c r="CN25" s="76">
        <f t="shared" si="19"/>
        <v>0</v>
      </c>
      <c r="CO25" s="75">
        <f t="shared" si="20"/>
        <v>0</v>
      </c>
      <c r="CP25" s="76">
        <f t="shared" si="8"/>
        <v>9.8936883845192683E-2</v>
      </c>
      <c r="CQ25" s="75">
        <f t="shared" si="21"/>
        <v>0</v>
      </c>
      <c r="CR25" s="76">
        <f t="shared" si="9"/>
        <v>0.82599279256257241</v>
      </c>
      <c r="CS25" s="75">
        <f t="shared" si="22"/>
        <v>0</v>
      </c>
      <c r="CT25" s="76">
        <f t="shared" si="10"/>
        <v>1.9546688866128024</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0</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0</v>
      </c>
      <c r="DM25" s="18"/>
      <c r="DN25" s="139">
        <f t="shared" si="26"/>
        <v>0</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01472</v>
      </c>
      <c r="AY26" s="20" t="str">
        <f>IF(IFERROR(比較地域マスタ!$Z11,"")=0,"",IFERROR(比較地域マスタ!$Z11,""))</f>
        <v>幌加内町</v>
      </c>
      <c r="BB26" s="122" t="str">
        <f t="shared" si="0"/>
        <v>01472</v>
      </c>
      <c r="BC26" s="123" t="str">
        <f t="shared" si="0"/>
        <v>幌加内町</v>
      </c>
      <c r="BD26" s="40">
        <f t="shared" si="14"/>
        <v>14.286110594766676</v>
      </c>
      <c r="BE26" s="40">
        <f t="shared" si="15"/>
        <v>4.7988638052644887</v>
      </c>
      <c r="BF26" s="40">
        <f>VLOOKUP($AX26&amp;"_"&amp;$BC$14,データシート1!$A:$BS,MATCH($BC$12&amp;"_"&amp;BF$20,データシート1!$A$1:$BS$1,0),0)</f>
        <v>1.5254083822179241</v>
      </c>
      <c r="BG26" s="40">
        <f>VLOOKUP($AX26&amp;"_"&amp;$BC$14,データシート1!$A:$BS,MATCH($BC$12&amp;"_"&amp;BG$20,データシート1!$A$1:$BS$1,0),0)</f>
        <v>0.21242330943232549</v>
      </c>
      <c r="BH26" s="40">
        <f>VLOOKUP($AX26&amp;"_"&amp;$BC$14,データシート1!$A:$BS,MATCH($BC$12&amp;"_"&amp;BH$20,データシート1!$A$1:$BS$1,0),0)</f>
        <v>3.0610321136142389</v>
      </c>
      <c r="BI26" s="40">
        <f>VLOOKUP($AX26&amp;"_"&amp;$BC$14,データシート1!$A:$BS,MATCH($BC$12&amp;"_"&amp;BI$20,データシート1!$A$1:$BS$1,0),0)</f>
        <v>2.1153266033207037</v>
      </c>
      <c r="BJ26" s="40">
        <f>VLOOKUP($AX26&amp;"_"&amp;$BC$14,データシート1!$A:$BS,MATCH($BC$12&amp;"_"&amp;BJ$20,データシート1!$A$1:$BS$1,0),0)</f>
        <v>3.3162886453242315</v>
      </c>
      <c r="BK26" s="40">
        <f t="shared" si="1"/>
        <v>3.8976692531572525</v>
      </c>
      <c r="BL26" s="40">
        <f t="shared" si="2"/>
        <v>3.8159462980789058</v>
      </c>
      <c r="BM26" s="40">
        <f>VLOOKUP($AX26&amp;"_"&amp;$BC$14,データシート1!$A:$BS,MATCH($BC$12&amp;"_"&amp;BM$20,データシート1!$A$1:$BS$1,0),0)</f>
        <v>1.1741250258333975</v>
      </c>
      <c r="BN26" s="40">
        <f>VLOOKUP($AX26&amp;"_"&amp;$BC$14,データシート1!$A:$BS,MATCH($BC$12&amp;"_"&amp;BN$20,データシート1!$A$1:$BS$1,0),0)</f>
        <v>2.6418212722455081</v>
      </c>
      <c r="BO26" s="40">
        <f>VLOOKUP($AX26&amp;"_"&amp;$BC$14,データシート1!$A:$BS,MATCH($BC$12&amp;"_"&amp;BO$20,データシート1!$A$1:$BS$1,0),0)</f>
        <v>8.1722955078346496E-2</v>
      </c>
      <c r="BP26" s="40">
        <f>VLOOKUP($AX26&amp;"_"&amp;$BC$14,データシート1!$A:$BS,MATCH($BC$12&amp;"_"&amp;BP$20,データシート1!$A$1:$BS$1,0),0)</f>
        <v>0</v>
      </c>
      <c r="BQ26" s="40">
        <f>VLOOKUP($AX26&amp;"_"&amp;$BC$14,データシート1!$A:$BS,MATCH($BC$12&amp;"_"&amp;BQ$20,データシート1!$A$1:$BS$1,0),0)</f>
        <v>0.15796228770000001</v>
      </c>
      <c r="BR26" s="41">
        <f t="shared" si="3"/>
        <v>14.286110594766676</v>
      </c>
      <c r="BT26" s="134" t="str">
        <f t="shared" si="4"/>
        <v>幌加内町</v>
      </c>
      <c r="BU26" s="38">
        <f t="shared" si="25"/>
        <v>14.286110594766676</v>
      </c>
      <c r="BV26" s="69">
        <f t="shared" si="16"/>
        <v>0.33591114764451152</v>
      </c>
      <c r="BW26" s="69">
        <f t="shared" si="5"/>
        <v>0.10677562462499174</v>
      </c>
      <c r="BX26" s="69">
        <f t="shared" si="5"/>
        <v>1.4869219163831823E-2</v>
      </c>
      <c r="BY26" s="69">
        <f t="shared" si="5"/>
        <v>0.2142663038556879</v>
      </c>
      <c r="BZ26" s="69">
        <f t="shared" si="5"/>
        <v>0.1480687545633026</v>
      </c>
      <c r="CA26" s="69">
        <f t="shared" si="5"/>
        <v>0.23213376540281458</v>
      </c>
      <c r="CB26" s="69">
        <f t="shared" si="5"/>
        <v>0.27282927899109621</v>
      </c>
      <c r="CC26" s="69">
        <f t="shared" si="5"/>
        <v>0.26710883083018921</v>
      </c>
      <c r="CD26" s="69">
        <f t="shared" si="5"/>
        <v>8.2186471821344156E-2</v>
      </c>
      <c r="CE26" s="69">
        <f t="shared" si="5"/>
        <v>0.18492235900884504</v>
      </c>
      <c r="CF26" s="69">
        <f t="shared" si="5"/>
        <v>5.7204481609069617E-3</v>
      </c>
      <c r="CG26" s="69">
        <f t="shared" si="5"/>
        <v>0</v>
      </c>
      <c r="CH26" s="69">
        <f t="shared" si="5"/>
        <v>1.1057053398275186E-2</v>
      </c>
      <c r="CI26" s="135">
        <f t="shared" si="6"/>
        <v>1</v>
      </c>
      <c r="CK26" s="136" t="str">
        <f t="shared" si="7"/>
        <v>幌加内町</v>
      </c>
      <c r="CL26" s="137">
        <f t="shared" si="17"/>
        <v>4.7988638052644887</v>
      </c>
      <c r="CM26" s="75">
        <f t="shared" si="18"/>
        <v>0</v>
      </c>
      <c r="CN26" s="76">
        <f t="shared" si="19"/>
        <v>1.5254083822179241</v>
      </c>
      <c r="CO26" s="75">
        <f t="shared" si="20"/>
        <v>0</v>
      </c>
      <c r="CP26" s="76">
        <f t="shared" si="8"/>
        <v>0.21242330943232549</v>
      </c>
      <c r="CQ26" s="75">
        <f t="shared" si="21"/>
        <v>0</v>
      </c>
      <c r="CR26" s="76">
        <f t="shared" si="9"/>
        <v>3.0610321136142389</v>
      </c>
      <c r="CS26" s="75">
        <f t="shared" si="22"/>
        <v>0</v>
      </c>
      <c r="CT26" s="76">
        <f t="shared" si="10"/>
        <v>2.1153266033207037</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47360</v>
      </c>
      <c r="AY27" s="20" t="str">
        <f>IF(IFERROR(比較地域マスタ!$Z12,"")=0,"",IFERROR(比較地域マスタ!$Z12,""))</f>
        <v>伊是名村</v>
      </c>
      <c r="BB27" s="122" t="str">
        <f t="shared" si="0"/>
        <v>47360</v>
      </c>
      <c r="BC27" s="123" t="str">
        <f t="shared" si="0"/>
        <v>伊是名村</v>
      </c>
      <c r="BD27" s="40">
        <f t="shared" si="14"/>
        <v>15.252251890693174</v>
      </c>
      <c r="BE27" s="40">
        <f t="shared" si="15"/>
        <v>2.9779821049783934</v>
      </c>
      <c r="BF27" s="40">
        <f>VLOOKUP($AX27&amp;"_"&amp;$BC$14,データシート1!$A:$BS,MATCH($BC$12&amp;"_"&amp;BF$20,データシート1!$A$1:$BS$1,0),0)</f>
        <v>0</v>
      </c>
      <c r="BG27" s="40">
        <f>VLOOKUP($AX27&amp;"_"&amp;$BC$14,データシート1!$A:$BS,MATCH($BC$12&amp;"_"&amp;BG$20,データシート1!$A$1:$BS$1,0),0)</f>
        <v>0.23928267283185714</v>
      </c>
      <c r="BH27" s="40">
        <f>VLOOKUP($AX27&amp;"_"&amp;$BC$14,データシート1!$A:$BS,MATCH($BC$12&amp;"_"&amp;BH$20,データシート1!$A$1:$BS$1,0),0)</f>
        <v>2.7386994321465363</v>
      </c>
      <c r="BI27" s="40">
        <f>VLOOKUP($AX27&amp;"_"&amp;$BC$14,データシート1!$A:$BS,MATCH($BC$12&amp;"_"&amp;BI$20,データシート1!$A$1:$BS$1,0),0)</f>
        <v>1.9602936439020482</v>
      </c>
      <c r="BJ27" s="40">
        <f>VLOOKUP($AX27&amp;"_"&amp;$BC$14,データシート1!$A:$BS,MATCH($BC$12&amp;"_"&amp;BJ$20,データシート1!$A$1:$BS$1,0),0)</f>
        <v>2.3399698292301583</v>
      </c>
      <c r="BK27" s="40">
        <f t="shared" si="1"/>
        <v>7.7926447359425728</v>
      </c>
      <c r="BL27" s="40">
        <f t="shared" si="2"/>
        <v>4.1138729718787683</v>
      </c>
      <c r="BM27" s="40">
        <f>VLOOKUP($AX27&amp;"_"&amp;$BC$14,データシート1!$A:$BS,MATCH($BC$12&amp;"_"&amp;BM$20,データシート1!$A$1:$BS$1,0),0)</f>
        <v>1.1307425755344283</v>
      </c>
      <c r="BN27" s="40">
        <f>VLOOKUP($AX27&amp;"_"&amp;$BC$14,データシート1!$A:$BS,MATCH($BC$12&amp;"_"&amp;BN$20,データシート1!$A$1:$BS$1,0),0)</f>
        <v>2.9831303963443405</v>
      </c>
      <c r="BO27" s="40">
        <f>VLOOKUP($AX27&amp;"_"&amp;$BC$14,データシート1!$A:$BS,MATCH($BC$12&amp;"_"&amp;BO$20,データシート1!$A$1:$BS$1,0),0)</f>
        <v>7.983613360467616E-2</v>
      </c>
      <c r="BP27" s="40">
        <f>VLOOKUP($AX27&amp;"_"&amp;$BC$14,データシート1!$A:$BS,MATCH($BC$12&amp;"_"&amp;BP$20,データシート1!$A$1:$BS$1,0),0)</f>
        <v>3.5989356304591285</v>
      </c>
      <c r="BQ27" s="40">
        <f>VLOOKUP($AX27&amp;"_"&amp;$BC$14,データシート1!$A:$BS,MATCH($BC$12&amp;"_"&amp;BQ$20,データシート1!$A$1:$BS$1,0),0)</f>
        <v>0.18136157663999999</v>
      </c>
      <c r="BR27" s="41">
        <f t="shared" si="3"/>
        <v>15.252251890693174</v>
      </c>
      <c r="BT27" s="134" t="str">
        <f t="shared" si="4"/>
        <v>伊是名村</v>
      </c>
      <c r="BU27" s="38">
        <f t="shared" si="25"/>
        <v>15.252251890693174</v>
      </c>
      <c r="BV27" s="69">
        <f t="shared" si="16"/>
        <v>0.19524868369080234</v>
      </c>
      <c r="BW27" s="69">
        <f t="shared" si="5"/>
        <v>0</v>
      </c>
      <c r="BX27" s="69">
        <f t="shared" si="5"/>
        <v>1.5688350451244899E-2</v>
      </c>
      <c r="BY27" s="69">
        <f t="shared" si="5"/>
        <v>0.17956033323955745</v>
      </c>
      <c r="BZ27" s="69">
        <f t="shared" si="5"/>
        <v>0.12852486688199838</v>
      </c>
      <c r="CA27" s="69">
        <f t="shared" si="5"/>
        <v>0.15341799007777945</v>
      </c>
      <c r="CB27" s="69">
        <f t="shared" si="5"/>
        <v>0.51091765280231138</v>
      </c>
      <c r="CC27" s="69">
        <f t="shared" si="5"/>
        <v>0.26972233355187553</v>
      </c>
      <c r="CD27" s="69">
        <f t="shared" si="5"/>
        <v>7.4136106827897341E-2</v>
      </c>
      <c r="CE27" s="69">
        <f t="shared" si="5"/>
        <v>0.19558622672397821</v>
      </c>
      <c r="CF27" s="69">
        <f t="shared" si="5"/>
        <v>5.2343833669172262E-3</v>
      </c>
      <c r="CG27" s="69">
        <f t="shared" si="5"/>
        <v>0.23596093588351869</v>
      </c>
      <c r="CH27" s="69">
        <f t="shared" si="5"/>
        <v>1.1890806547108343E-2</v>
      </c>
      <c r="CI27" s="135">
        <f t="shared" si="6"/>
        <v>1</v>
      </c>
      <c r="CK27" s="136" t="str">
        <f t="shared" si="7"/>
        <v>伊是名村</v>
      </c>
      <c r="CL27" s="137">
        <f t="shared" si="17"/>
        <v>2.9779821049783934</v>
      </c>
      <c r="CM27" s="75">
        <f t="shared" si="18"/>
        <v>0</v>
      </c>
      <c r="CN27" s="76">
        <f t="shared" si="19"/>
        <v>0</v>
      </c>
      <c r="CO27" s="75">
        <f t="shared" si="20"/>
        <v>0</v>
      </c>
      <c r="CP27" s="76">
        <f t="shared" si="8"/>
        <v>0.23928267283185714</v>
      </c>
      <c r="CQ27" s="75">
        <f t="shared" si="21"/>
        <v>0</v>
      </c>
      <c r="CR27" s="76">
        <f t="shared" si="9"/>
        <v>2.7386994321465363</v>
      </c>
      <c r="CS27" s="75">
        <f t="shared" si="22"/>
        <v>0</v>
      </c>
      <c r="CT27" s="76">
        <f t="shared" si="10"/>
        <v>1.9602936439020482</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07548</v>
      </c>
      <c r="AY28" s="20" t="str">
        <f>IF(IFERROR(比較地域マスタ!$Z13,"")=0,"",IFERROR(比較地域マスタ!$Z13,""))</f>
        <v>葛尾村</v>
      </c>
      <c r="BB28" s="122" t="str">
        <f t="shared" si="0"/>
        <v>07548</v>
      </c>
      <c r="BC28" s="123" t="str">
        <f t="shared" si="0"/>
        <v>葛尾村</v>
      </c>
      <c r="BD28" s="40">
        <f t="shared" si="14"/>
        <v>6.952446638568782</v>
      </c>
      <c r="BE28" s="40">
        <f t="shared" si="15"/>
        <v>1.1282860978131279</v>
      </c>
      <c r="BF28" s="40">
        <f>VLOOKUP($AX28&amp;"_"&amp;$BC$14,データシート1!$A:$BS,MATCH($BC$12&amp;"_"&amp;BF$20,データシート1!$A$1:$BS$1,0),0)</f>
        <v>0</v>
      </c>
      <c r="BG28" s="40">
        <f>VLOOKUP($AX28&amp;"_"&amp;$BC$14,データシート1!$A:$BS,MATCH($BC$12&amp;"_"&amp;BG$20,データシート1!$A$1:$BS$1,0),0)</f>
        <v>0.13566501980008516</v>
      </c>
      <c r="BH28" s="40">
        <f>VLOOKUP($AX28&amp;"_"&amp;$BC$14,データシート1!$A:$BS,MATCH($BC$12&amp;"_"&amp;BH$20,データシート1!$A$1:$BS$1,0),0)</f>
        <v>0.99262107801304278</v>
      </c>
      <c r="BI28" s="40">
        <f>VLOOKUP($AX28&amp;"_"&amp;$BC$14,データシート1!$A:$BS,MATCH($BC$12&amp;"_"&amp;BI$20,データシート1!$A$1:$BS$1,0),0)</f>
        <v>0.82786785937880203</v>
      </c>
      <c r="BJ28" s="40">
        <f>VLOOKUP($AX28&amp;"_"&amp;$BC$14,データシート1!$A:$BS,MATCH($BC$12&amp;"_"&amp;BJ$20,データシート1!$A$1:$BS$1,0),0)</f>
        <v>1.6271976780443096</v>
      </c>
      <c r="BK28" s="40">
        <f t="shared" si="1"/>
        <v>3.27685943634371</v>
      </c>
      <c r="BL28" s="40">
        <f t="shared" si="2"/>
        <v>3.1959030024890422</v>
      </c>
      <c r="BM28" s="40">
        <f>VLOOKUP($AX28&amp;"_"&amp;$BC$14,データシート1!$A:$BS,MATCH($BC$12&amp;"_"&amp;BM$20,データシート1!$A$1:$BS$1,0),0)</f>
        <v>0.95301447269671491</v>
      </c>
      <c r="BN28" s="40">
        <f>VLOOKUP($AX28&amp;"_"&amp;$BC$14,データシート1!$A:$BS,MATCH($BC$12&amp;"_"&amp;BN$20,データシート1!$A$1:$BS$1,0),0)</f>
        <v>2.2428885297923276</v>
      </c>
      <c r="BO28" s="40">
        <f>VLOOKUP($AX28&amp;"_"&amp;$BC$14,データシート1!$A:$BS,MATCH($BC$12&amp;"_"&amp;BO$20,データシート1!$A$1:$BS$1,0),0)</f>
        <v>8.0956433854667928E-2</v>
      </c>
      <c r="BP28" s="40">
        <f>VLOOKUP($AX28&amp;"_"&amp;$BC$14,データシート1!$A:$BS,MATCH($BC$12&amp;"_"&amp;BP$20,データシート1!$A$1:$BS$1,0),0)</f>
        <v>0</v>
      </c>
      <c r="BQ28" s="40">
        <f>VLOOKUP($AX28&amp;"_"&amp;$BC$14,データシート1!$A:$BS,MATCH($BC$12&amp;"_"&amp;BQ$20,データシート1!$A$1:$BS$1,0),0)</f>
        <v>9.2235566988832604E-2</v>
      </c>
      <c r="BR28" s="41">
        <f t="shared" si="3"/>
        <v>6.952446638568782</v>
      </c>
      <c r="BT28" s="134" t="str">
        <f t="shared" si="4"/>
        <v>葛尾村</v>
      </c>
      <c r="BU28" s="38">
        <f t="shared" si="25"/>
        <v>6.952446638568782</v>
      </c>
      <c r="BV28" s="69">
        <f t="shared" si="16"/>
        <v>0.16228619311566481</v>
      </c>
      <c r="BW28" s="69">
        <f t="shared" si="5"/>
        <v>0</v>
      </c>
      <c r="BX28" s="69">
        <f t="shared" si="5"/>
        <v>1.9513277390362384E-2</v>
      </c>
      <c r="BY28" s="69">
        <f t="shared" si="5"/>
        <v>0.14277291572530243</v>
      </c>
      <c r="BZ28" s="69">
        <f t="shared" si="5"/>
        <v>0.11907575885389685</v>
      </c>
      <c r="CA28" s="69">
        <f t="shared" si="5"/>
        <v>0.23404676981156688</v>
      </c>
      <c r="CB28" s="69">
        <f t="shared" si="5"/>
        <v>0.47132464392682893</v>
      </c>
      <c r="CC28" s="69">
        <f t="shared" si="5"/>
        <v>0.45968033537427411</v>
      </c>
      <c r="CD28" s="69">
        <f t="shared" si="5"/>
        <v>0.13707612905791403</v>
      </c>
      <c r="CE28" s="69">
        <f t="shared" si="5"/>
        <v>0.32260420631636011</v>
      </c>
      <c r="CF28" s="69">
        <f t="shared" si="5"/>
        <v>1.1644308552554885E-2</v>
      </c>
      <c r="CG28" s="69">
        <f t="shared" si="5"/>
        <v>0</v>
      </c>
      <c r="CH28" s="69">
        <f t="shared" si="5"/>
        <v>1.3266634292042556E-2</v>
      </c>
      <c r="CI28" s="135">
        <f t="shared" si="6"/>
        <v>1</v>
      </c>
      <c r="CK28" s="136" t="str">
        <f t="shared" si="7"/>
        <v>葛尾村</v>
      </c>
      <c r="CL28" s="137">
        <f t="shared" si="17"/>
        <v>1.1282860978131279</v>
      </c>
      <c r="CM28" s="75">
        <f t="shared" si="18"/>
        <v>0</v>
      </c>
      <c r="CN28" s="76">
        <f t="shared" si="19"/>
        <v>0</v>
      </c>
      <c r="CO28" s="75">
        <f t="shared" si="20"/>
        <v>0</v>
      </c>
      <c r="CP28" s="76">
        <f t="shared" si="8"/>
        <v>0.13566501980008516</v>
      </c>
      <c r="CQ28" s="75">
        <f t="shared" si="21"/>
        <v>0</v>
      </c>
      <c r="CR28" s="76">
        <f t="shared" si="9"/>
        <v>0.99262107801304278</v>
      </c>
      <c r="CS28" s="75">
        <f t="shared" si="22"/>
        <v>0</v>
      </c>
      <c r="CT28" s="76">
        <f t="shared" si="10"/>
        <v>0.82786785937880203</v>
      </c>
      <c r="CU28" s="77">
        <f t="shared" si="23"/>
        <v>1</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10.241</v>
      </c>
      <c r="DB28" s="1081">
        <f>VLOOKUP($AX28&amp;"_"&amp;$CW$14,データシート1!$A:$BS,MATCH($CW$12&amp;"_"&amp;DB$20,データシート1!$A$1:$BS$1,0),0)</f>
        <v>0</v>
      </c>
      <c r="DC28" s="1081">
        <f>VLOOKUP($AX28&amp;"_"&amp;$CW$14,データシート1!$A:$BS,MATCH($CW$12&amp;"_"&amp;DC$20,データシート1!$A$1:$BS$1,0),0)</f>
        <v>0</v>
      </c>
      <c r="DD28" s="1080">
        <f t="shared" si="11"/>
        <v>10.241</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0</v>
      </c>
      <c r="DO28" s="140">
        <f t="shared" si="27"/>
        <v>0</v>
      </c>
      <c r="DP28" s="140">
        <f t="shared" si="13"/>
        <v>0</v>
      </c>
      <c r="DQ28" s="140">
        <f t="shared" si="13"/>
        <v>1</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02343</v>
      </c>
      <c r="AY29" s="20" t="str">
        <f>IF(IFERROR(比較地域マスタ!$Z14,"")=0,"",IFERROR(比較地域マスタ!$Z14,""))</f>
        <v>西目屋村</v>
      </c>
      <c r="BB29" s="122" t="str">
        <f t="shared" si="0"/>
        <v>02343</v>
      </c>
      <c r="BC29" s="123" t="str">
        <f t="shared" si="0"/>
        <v>西目屋村</v>
      </c>
      <c r="BD29" s="40">
        <f t="shared" si="14"/>
        <v>12.497780267358602</v>
      </c>
      <c r="BE29" s="40">
        <f t="shared" si="15"/>
        <v>5.5366878292521733</v>
      </c>
      <c r="BF29" s="40">
        <f>VLOOKUP($AX29&amp;"_"&amp;$BC$14,データシート1!$A:$BS,MATCH($BC$12&amp;"_"&amp;BF$20,データシート1!$A$1:$BS$1,0),0)</f>
        <v>0</v>
      </c>
      <c r="BG29" s="40">
        <f>VLOOKUP($AX29&amp;"_"&amp;$BC$14,データシート1!$A:$BS,MATCH($BC$12&amp;"_"&amp;BG$20,データシート1!$A$1:$BS$1,0),0)</f>
        <v>0.17397148810456547</v>
      </c>
      <c r="BH29" s="40">
        <f>VLOOKUP($AX29&amp;"_"&amp;$BC$14,データシート1!$A:$BS,MATCH($BC$12&amp;"_"&amp;BH$20,データシート1!$A$1:$BS$1,0),0)</f>
        <v>5.3627163411476078</v>
      </c>
      <c r="BI29" s="40">
        <f>VLOOKUP($AX29&amp;"_"&amp;$BC$14,データシート1!$A:$BS,MATCH($BC$12&amp;"_"&amp;BI$20,データシート1!$A$1:$BS$1,0),0)</f>
        <v>1.1918166564116093</v>
      </c>
      <c r="BJ29" s="40">
        <f>VLOOKUP($AX29&amp;"_"&amp;$BC$14,データシート1!$A:$BS,MATCH($BC$12&amp;"_"&amp;BJ$20,データシート1!$A$1:$BS$1,0),0)</f>
        <v>2.520412940302776</v>
      </c>
      <c r="BK29" s="40">
        <f t="shared" si="1"/>
        <v>3.10032032057482</v>
      </c>
      <c r="BL29" s="40">
        <f t="shared" si="2"/>
        <v>3.0220761925885533</v>
      </c>
      <c r="BM29" s="40">
        <f>VLOOKUP($AX29&amp;"_"&amp;$BC$14,データシート1!$A:$BS,MATCH($BC$12&amp;"_"&amp;BM$20,データシート1!$A$1:$BS$1,0),0)</f>
        <v>1.0495754104589372</v>
      </c>
      <c r="BN29" s="40">
        <f>VLOOKUP($AX29&amp;"_"&amp;$BC$14,データシート1!$A:$BS,MATCH($BC$12&amp;"_"&amp;BN$20,データシート1!$A$1:$BS$1,0),0)</f>
        <v>1.9725007821296159</v>
      </c>
      <c r="BO29" s="40">
        <f>VLOOKUP($AX29&amp;"_"&amp;$BC$14,データシート1!$A:$BS,MATCH($BC$12&amp;"_"&amp;BO$20,データシート1!$A$1:$BS$1,0),0)</f>
        <v>7.8244127986266801E-2</v>
      </c>
      <c r="BP29" s="40">
        <f>VLOOKUP($AX29&amp;"_"&amp;$BC$14,データシート1!$A:$BS,MATCH($BC$12&amp;"_"&amp;BP$20,データシート1!$A$1:$BS$1,0),0)</f>
        <v>0</v>
      </c>
      <c r="BQ29" s="40">
        <f>VLOOKUP($AX29&amp;"_"&amp;$BC$14,データシート1!$A:$BS,MATCH($BC$12&amp;"_"&amp;BQ$20,データシート1!$A$1:$BS$1,0),0)</f>
        <v>0.14854252081722319</v>
      </c>
      <c r="BR29" s="41">
        <f t="shared" si="3"/>
        <v>12.497780267358602</v>
      </c>
      <c r="BT29" s="134" t="str">
        <f t="shared" si="4"/>
        <v>西目屋村</v>
      </c>
      <c r="BU29" s="38">
        <f t="shared" si="25"/>
        <v>12.497780267358602</v>
      </c>
      <c r="BV29" s="69">
        <f t="shared" si="16"/>
        <v>0.44301369609711894</v>
      </c>
      <c r="BW29" s="69">
        <f t="shared" si="5"/>
        <v>0</v>
      </c>
      <c r="BX29" s="69">
        <f t="shared" si="5"/>
        <v>1.392019097654805E-2</v>
      </c>
      <c r="BY29" s="69">
        <f t="shared" si="5"/>
        <v>0.42909350512057087</v>
      </c>
      <c r="BZ29" s="69">
        <f t="shared" si="5"/>
        <v>9.5362266811840735E-2</v>
      </c>
      <c r="CA29" s="69">
        <f t="shared" si="5"/>
        <v>0.20166884729807014</v>
      </c>
      <c r="CB29" s="69">
        <f t="shared" si="5"/>
        <v>0.24806967751482725</v>
      </c>
      <c r="CC29" s="69">
        <f t="shared" si="5"/>
        <v>0.24180903551981453</v>
      </c>
      <c r="CD29" s="69">
        <f t="shared" si="5"/>
        <v>8.3980946056492339E-2</v>
      </c>
      <c r="CE29" s="69">
        <f t="shared" si="5"/>
        <v>0.15782808946332216</v>
      </c>
      <c r="CF29" s="69">
        <f t="shared" si="5"/>
        <v>6.2606419950127388E-3</v>
      </c>
      <c r="CG29" s="69">
        <f t="shared" si="5"/>
        <v>0</v>
      </c>
      <c r="CH29" s="69">
        <f t="shared" si="5"/>
        <v>1.1885512278142938E-2</v>
      </c>
      <c r="CI29" s="135">
        <f t="shared" si="6"/>
        <v>1</v>
      </c>
      <c r="CK29" s="136" t="str">
        <f t="shared" si="7"/>
        <v>西目屋村</v>
      </c>
      <c r="CL29" s="137">
        <f t="shared" si="17"/>
        <v>5.5366878292521733</v>
      </c>
      <c r="CM29" s="75">
        <f t="shared" si="18"/>
        <v>0</v>
      </c>
      <c r="CN29" s="76">
        <f t="shared" si="19"/>
        <v>0</v>
      </c>
      <c r="CO29" s="75">
        <f t="shared" si="20"/>
        <v>0</v>
      </c>
      <c r="CP29" s="76">
        <f t="shared" si="8"/>
        <v>0.17397148810456547</v>
      </c>
      <c r="CQ29" s="75">
        <f t="shared" si="21"/>
        <v>0</v>
      </c>
      <c r="CR29" s="76">
        <f t="shared" si="9"/>
        <v>5.3627163411476078</v>
      </c>
      <c r="CS29" s="75">
        <f t="shared" si="22"/>
        <v>0</v>
      </c>
      <c r="CT29" s="76">
        <f t="shared" si="10"/>
        <v>1.1918166564116093</v>
      </c>
      <c r="CU29" s="77">
        <f t="shared" si="23"/>
        <v>0</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0</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0</v>
      </c>
      <c r="DM29" s="18"/>
      <c r="DN29" s="139">
        <f t="shared" si="26"/>
        <v>0</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29446</v>
      </c>
      <c r="AY30" s="20" t="str">
        <f>IF(IFERROR(比較地域マスタ!$Z15,"")=0,"",IFERROR(比較地域マスタ!$Z15,""))</f>
        <v>天川村</v>
      </c>
      <c r="BB30" s="122" t="str">
        <f t="shared" si="0"/>
        <v>29446</v>
      </c>
      <c r="BC30" s="123" t="str">
        <f t="shared" si="0"/>
        <v>天川村</v>
      </c>
      <c r="BD30" s="40">
        <f t="shared" si="14"/>
        <v>9.1539157445064507</v>
      </c>
      <c r="BE30" s="40">
        <f t="shared" si="15"/>
        <v>1.2514127867103026</v>
      </c>
      <c r="BF30" s="40">
        <f>VLOOKUP($AX30&amp;"_"&amp;$BC$14,データシート1!$A:$BS,MATCH($BC$12&amp;"_"&amp;BF$20,データシート1!$A$1:$BS$1,0),0)</f>
        <v>0</v>
      </c>
      <c r="BG30" s="40">
        <f>VLOOKUP($AX30&amp;"_"&amp;$BC$14,データシート1!$A:$BS,MATCH($BC$12&amp;"_"&amp;BG$20,データシート1!$A$1:$BS$1,0),0)</f>
        <v>0.21927196699885837</v>
      </c>
      <c r="BH30" s="40">
        <f>VLOOKUP($AX30&amp;"_"&amp;$BC$14,データシート1!$A:$BS,MATCH($BC$12&amp;"_"&amp;BH$20,データシート1!$A$1:$BS$1,0),0)</f>
        <v>1.0321408197114443</v>
      </c>
      <c r="BI30" s="40">
        <f>VLOOKUP($AX30&amp;"_"&amp;$BC$14,データシート1!$A:$BS,MATCH($BC$12&amp;"_"&amp;BI$20,データシート1!$A$1:$BS$1,0),0)</f>
        <v>2.1708800346136852</v>
      </c>
      <c r="BJ30" s="40">
        <f>VLOOKUP($AX30&amp;"_"&amp;$BC$14,データシート1!$A:$BS,MATCH($BC$12&amp;"_"&amp;BJ$20,データシート1!$A$1:$BS$1,0),0)</f>
        <v>1.5604054747500411</v>
      </c>
      <c r="BK30" s="40">
        <f t="shared" si="1"/>
        <v>3.9380383093006404</v>
      </c>
      <c r="BL30" s="40">
        <f t="shared" si="2"/>
        <v>3.8593224759459561</v>
      </c>
      <c r="BM30" s="40">
        <f>VLOOKUP($AX30&amp;"_"&amp;$BC$14,データシート1!$A:$BS,MATCH($BC$12&amp;"_"&amp;BM$20,データシート1!$A$1:$BS$1,0),0)</f>
        <v>1.2440967198639934</v>
      </c>
      <c r="BN30" s="40">
        <f>VLOOKUP($AX30&amp;"_"&amp;$BC$14,データシート1!$A:$BS,MATCH($BC$12&amp;"_"&amp;BN$20,データシート1!$A$1:$BS$1,0),0)</f>
        <v>2.6152257560819629</v>
      </c>
      <c r="BO30" s="40">
        <f>VLOOKUP($AX30&amp;"_"&amp;$BC$14,データシート1!$A:$BS,MATCH($BC$12&amp;"_"&amp;BO$20,データシート1!$A$1:$BS$1,0),0)</f>
        <v>7.8715833354684392E-2</v>
      </c>
      <c r="BP30" s="40">
        <f>VLOOKUP($AX30&amp;"_"&amp;$BC$14,データシート1!$A:$BS,MATCH($BC$12&amp;"_"&amp;BP$20,データシート1!$A$1:$BS$1,0),0)</f>
        <v>0</v>
      </c>
      <c r="BQ30" s="40">
        <f>VLOOKUP($AX30&amp;"_"&amp;$BC$14,データシート1!$A:$BS,MATCH($BC$12&amp;"_"&amp;BQ$20,データシート1!$A$1:$BS$1,0),0)</f>
        <v>0.23317913913178151</v>
      </c>
      <c r="BR30" s="41">
        <f t="shared" si="3"/>
        <v>9.1539157445064507</v>
      </c>
      <c r="BT30" s="134" t="str">
        <f t="shared" si="4"/>
        <v>天川村</v>
      </c>
      <c r="BU30" s="38">
        <f t="shared" si="25"/>
        <v>9.1539157445064507</v>
      </c>
      <c r="BV30" s="69">
        <f t="shared" si="16"/>
        <v>0.13670792059248682</v>
      </c>
      <c r="BW30" s="69">
        <f t="shared" si="5"/>
        <v>0</v>
      </c>
      <c r="BX30" s="69">
        <f t="shared" si="5"/>
        <v>2.3953898322742407E-2</v>
      </c>
      <c r="BY30" s="69">
        <f t="shared" si="5"/>
        <v>0.11275402226974442</v>
      </c>
      <c r="BZ30" s="69">
        <f t="shared" si="5"/>
        <v>0.23715315884532778</v>
      </c>
      <c r="CA30" s="69">
        <f t="shared" si="5"/>
        <v>0.17046316770901992</v>
      </c>
      <c r="CB30" s="69">
        <f t="shared" si="5"/>
        <v>0.43020259517507353</v>
      </c>
      <c r="CC30" s="69">
        <f t="shared" si="5"/>
        <v>0.42160345186288778</v>
      </c>
      <c r="CD30" s="69">
        <f t="shared" si="5"/>
        <v>0.13590869247519724</v>
      </c>
      <c r="CE30" s="69">
        <f t="shared" si="5"/>
        <v>0.28569475938769057</v>
      </c>
      <c r="CF30" s="69">
        <f t="shared" si="5"/>
        <v>8.5991433121857391E-3</v>
      </c>
      <c r="CG30" s="69">
        <f t="shared" si="5"/>
        <v>0</v>
      </c>
      <c r="CH30" s="69">
        <f t="shared" si="5"/>
        <v>2.5473157678091975E-2</v>
      </c>
      <c r="CI30" s="135">
        <f t="shared" si="6"/>
        <v>1</v>
      </c>
      <c r="CK30" s="136" t="str">
        <f t="shared" si="7"/>
        <v>天川村</v>
      </c>
      <c r="CL30" s="137">
        <f t="shared" si="17"/>
        <v>1.2514127867103026</v>
      </c>
      <c r="CM30" s="75">
        <f t="shared" si="18"/>
        <v>0</v>
      </c>
      <c r="CN30" s="76">
        <f t="shared" si="19"/>
        <v>0</v>
      </c>
      <c r="CO30" s="75">
        <f t="shared" si="20"/>
        <v>0</v>
      </c>
      <c r="CP30" s="76">
        <f t="shared" si="8"/>
        <v>0.21927196699885837</v>
      </c>
      <c r="CQ30" s="75">
        <f t="shared" si="21"/>
        <v>0</v>
      </c>
      <c r="CR30" s="76">
        <f t="shared" si="9"/>
        <v>1.0321408197114443</v>
      </c>
      <c r="CS30" s="75">
        <f t="shared" si="22"/>
        <v>0</v>
      </c>
      <c r="CT30" s="76">
        <f t="shared" si="10"/>
        <v>2.1708800346136852</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29452</v>
      </c>
      <c r="AY31" s="20" t="str">
        <f>IF(IFERROR(比較地域マスタ!$Z16,"")=0,"",IFERROR(比較地域マスタ!$Z16,""))</f>
        <v>川上村</v>
      </c>
      <c r="BB31" s="122" t="str">
        <f t="shared" si="0"/>
        <v>29452</v>
      </c>
      <c r="BC31" s="123" t="str">
        <f t="shared" si="0"/>
        <v>川上村</v>
      </c>
      <c r="BD31" s="40">
        <f t="shared" si="14"/>
        <v>8.5151940269731234</v>
      </c>
      <c r="BE31" s="40">
        <f t="shared" si="15"/>
        <v>1.8317465115423202</v>
      </c>
      <c r="BF31" s="40">
        <f>VLOOKUP($AX31&amp;"_"&amp;$BC$14,データシート1!$A:$BS,MATCH($BC$12&amp;"_"&amp;BF$20,データシート1!$A$1:$BS$1,0),0)</f>
        <v>0.65416824761979142</v>
      </c>
      <c r="BG31" s="40">
        <f>VLOOKUP($AX31&amp;"_"&amp;$BC$14,データシート1!$A:$BS,MATCH($BC$12&amp;"_"&amp;BG$20,データシート1!$A$1:$BS$1,0),0)</f>
        <v>0.17124096470387035</v>
      </c>
      <c r="BH31" s="40">
        <f>VLOOKUP($AX31&amp;"_"&amp;$BC$14,データシート1!$A:$BS,MATCH($BC$12&amp;"_"&amp;BH$20,データシート1!$A$1:$BS$1,0),0)</f>
        <v>1.0063372992186583</v>
      </c>
      <c r="BI31" s="40">
        <f>VLOOKUP($AX31&amp;"_"&amp;$BC$14,データシート1!$A:$BS,MATCH($BC$12&amp;"_"&amp;BI$20,データシート1!$A$1:$BS$1,0),0)</f>
        <v>1.1482582148091229</v>
      </c>
      <c r="BJ31" s="40">
        <f>VLOOKUP($AX31&amp;"_"&amp;$BC$14,データシート1!$A:$BS,MATCH($BC$12&amp;"_"&amp;BJ$20,データシート1!$A$1:$BS$1,0),0)</f>
        <v>1.8327068853665127</v>
      </c>
      <c r="BK31" s="40">
        <f t="shared" si="1"/>
        <v>3.702482415255167</v>
      </c>
      <c r="BL31" s="40">
        <f t="shared" si="2"/>
        <v>3.6245920662952136</v>
      </c>
      <c r="BM31" s="40">
        <f>VLOOKUP($AX31&amp;"_"&amp;$BC$14,データシート1!$A:$BS,MATCH($BC$12&amp;"_"&amp;BM$20,データシート1!$A$1:$BS$1,0),0)</f>
        <v>1.3994338806119162</v>
      </c>
      <c r="BN31" s="40">
        <f>VLOOKUP($AX31&amp;"_"&amp;$BC$14,データシート1!$A:$BS,MATCH($BC$12&amp;"_"&amp;BN$20,データシート1!$A$1:$BS$1,0),0)</f>
        <v>2.2251581856832972</v>
      </c>
      <c r="BO31" s="40">
        <f>VLOOKUP($AX31&amp;"_"&amp;$BC$14,データシート1!$A:$BS,MATCH($BC$12&amp;"_"&amp;BO$20,データシート1!$A$1:$BS$1,0),0)</f>
        <v>7.7890348959953615E-2</v>
      </c>
      <c r="BP31" s="40">
        <f>VLOOKUP($AX31&amp;"_"&amp;$BC$14,データシート1!$A:$BS,MATCH($BC$12&amp;"_"&amp;BP$20,データシート1!$A$1:$BS$1,0),0)</f>
        <v>0</v>
      </c>
      <c r="BQ31" s="40">
        <f>VLOOKUP($AX31&amp;"_"&amp;$BC$14,データシート1!$A:$BS,MATCH($BC$12&amp;"_"&amp;BQ$20,データシート1!$A$1:$BS$1,0),0)</f>
        <v>0</v>
      </c>
      <c r="BR31" s="41">
        <f t="shared" si="3"/>
        <v>8.5151940269731234</v>
      </c>
      <c r="BT31" s="134" t="str">
        <f t="shared" si="4"/>
        <v>川上村</v>
      </c>
      <c r="BU31" s="38">
        <f t="shared" si="25"/>
        <v>8.5151940269731234</v>
      </c>
      <c r="BV31" s="69">
        <f t="shared" si="16"/>
        <v>0.21511506440604816</v>
      </c>
      <c r="BW31" s="69">
        <f t="shared" si="5"/>
        <v>7.6823645538506555E-2</v>
      </c>
      <c r="BX31" s="69">
        <f t="shared" si="5"/>
        <v>2.011004848056774E-2</v>
      </c>
      <c r="BY31" s="69">
        <f t="shared" si="5"/>
        <v>0.11818137038697388</v>
      </c>
      <c r="BZ31" s="69">
        <f t="shared" si="5"/>
        <v>0.13484815626888208</v>
      </c>
      <c r="CA31" s="69">
        <f t="shared" si="5"/>
        <v>0.21522784795756214</v>
      </c>
      <c r="CB31" s="69">
        <f t="shared" si="5"/>
        <v>0.43480893136750753</v>
      </c>
      <c r="CC31" s="69">
        <f t="shared" si="5"/>
        <v>0.42566171185457286</v>
      </c>
      <c r="CD31" s="69">
        <f t="shared" si="5"/>
        <v>0.16434550712279775</v>
      </c>
      <c r="CE31" s="69">
        <f t="shared" si="5"/>
        <v>0.26131620473177508</v>
      </c>
      <c r="CF31" s="69">
        <f t="shared" si="5"/>
        <v>9.1472195129347067E-3</v>
      </c>
      <c r="CG31" s="69">
        <f t="shared" si="5"/>
        <v>0</v>
      </c>
      <c r="CH31" s="69">
        <f t="shared" si="5"/>
        <v>0</v>
      </c>
      <c r="CI31" s="135">
        <f t="shared" si="6"/>
        <v>1</v>
      </c>
      <c r="CK31" s="136" t="str">
        <f t="shared" si="7"/>
        <v>川上村</v>
      </c>
      <c r="CL31" s="137">
        <f t="shared" si="17"/>
        <v>1.8317465115423202</v>
      </c>
      <c r="CM31" s="75">
        <f t="shared" si="18"/>
        <v>0</v>
      </c>
      <c r="CN31" s="76">
        <f t="shared" si="19"/>
        <v>0.65416824761979142</v>
      </c>
      <c r="CO31" s="75">
        <f t="shared" si="20"/>
        <v>0</v>
      </c>
      <c r="CP31" s="76">
        <f t="shared" si="8"/>
        <v>0.17124096470387035</v>
      </c>
      <c r="CQ31" s="75">
        <f t="shared" si="21"/>
        <v>0</v>
      </c>
      <c r="CR31" s="76">
        <f t="shared" si="9"/>
        <v>1.0063372992186583</v>
      </c>
      <c r="CS31" s="75">
        <f t="shared" si="22"/>
        <v>0</v>
      </c>
      <c r="CT31" s="76">
        <f t="shared" si="10"/>
        <v>1.1482582148091229</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04302</v>
      </c>
      <c r="AY32" s="20" t="str">
        <f>IF(IFERROR(比較地域マスタ!$Z17,"")=0,"",IFERROR(比較地域マスタ!$Z17,""))</f>
        <v>七ヶ宿町</v>
      </c>
      <c r="AZ32" s="18"/>
      <c r="BA32" s="18"/>
      <c r="BB32" s="122" t="str">
        <f t="shared" si="0"/>
        <v>04302</v>
      </c>
      <c r="BC32" s="123" t="str">
        <f t="shared" si="0"/>
        <v>七ヶ宿町</v>
      </c>
      <c r="BD32" s="40">
        <f t="shared" si="14"/>
        <v>8.9835421833569491</v>
      </c>
      <c r="BE32" s="40">
        <f t="shared" si="15"/>
        <v>1.9197372883618751</v>
      </c>
      <c r="BF32" s="40">
        <f>VLOOKUP($AX32&amp;"_"&amp;$BC$14,データシート1!$A:$BS,MATCH($BC$12&amp;"_"&amp;BF$20,データシート1!$A$1:$BS$1,0),0)</f>
        <v>0</v>
      </c>
      <c r="BG32" s="40">
        <f>VLOOKUP($AX32&amp;"_"&amp;$BC$14,データシート1!$A:$BS,MATCH($BC$12&amp;"_"&amp;BG$20,データシート1!$A$1:$BS$1,0),0)</f>
        <v>0.13051079153608969</v>
      </c>
      <c r="BH32" s="40">
        <f>VLOOKUP($AX32&amp;"_"&amp;$BC$14,データシート1!$A:$BS,MATCH($BC$12&amp;"_"&amp;BH$20,データシート1!$A$1:$BS$1,0),0)</f>
        <v>1.7892264968257854</v>
      </c>
      <c r="BI32" s="40">
        <f>VLOOKUP($AX32&amp;"_"&amp;$BC$14,データシート1!$A:$BS,MATCH($BC$12&amp;"_"&amp;BI$20,データシート1!$A$1:$BS$1,0),0)</f>
        <v>1.6135234671389498</v>
      </c>
      <c r="BJ32" s="40">
        <f>VLOOKUP($AX32&amp;"_"&amp;$BC$14,データシート1!$A:$BS,MATCH($BC$12&amp;"_"&amp;BJ$20,データシート1!$A$1:$BS$1,0),0)</f>
        <v>1.9106652015847927</v>
      </c>
      <c r="BK32" s="40">
        <f t="shared" si="1"/>
        <v>2.9562432411609709</v>
      </c>
      <c r="BL32" s="40">
        <f t="shared" si="2"/>
        <v>2.8783528922010175</v>
      </c>
      <c r="BM32" s="40">
        <f>VLOOKUP($AX32&amp;"_"&amp;$BC$14,データシート1!$A:$BS,MATCH($BC$12&amp;"_"&amp;BM$20,データシート1!$A$1:$BS$1,0),0)</f>
        <v>1.1097510673252495</v>
      </c>
      <c r="BN32" s="40">
        <f>VLOOKUP($AX32&amp;"_"&amp;$BC$14,データシート1!$A:$BS,MATCH($BC$12&amp;"_"&amp;BN$20,データシート1!$A$1:$BS$1,0),0)</f>
        <v>1.768601824875768</v>
      </c>
      <c r="BO32" s="40">
        <f>VLOOKUP($AX32&amp;"_"&amp;$BC$14,データシート1!$A:$BS,MATCH($BC$12&amp;"_"&amp;BO$20,データシート1!$A$1:$BS$1,0),0)</f>
        <v>7.7890348959953615E-2</v>
      </c>
      <c r="BP32" s="40">
        <f>VLOOKUP($AX32&amp;"_"&amp;$BC$14,データシート1!$A:$BS,MATCH($BC$12&amp;"_"&amp;BP$20,データシート1!$A$1:$BS$1,0),0)</f>
        <v>0</v>
      </c>
      <c r="BQ32" s="40">
        <f>VLOOKUP($AX32&amp;"_"&amp;$BC$14,データシート1!$A:$BS,MATCH($BC$12&amp;"_"&amp;BQ$20,データシート1!$A$1:$BS$1,0),0)</f>
        <v>0.58337298511036006</v>
      </c>
      <c r="BR32" s="41">
        <f t="shared" si="3"/>
        <v>8.9835421833569491</v>
      </c>
      <c r="BS32" s="23"/>
      <c r="BT32" s="134" t="str">
        <f t="shared" si="4"/>
        <v>七ヶ宿町</v>
      </c>
      <c r="BU32" s="38">
        <f t="shared" si="25"/>
        <v>8.9835421833569491</v>
      </c>
      <c r="BV32" s="69">
        <f t="shared" si="16"/>
        <v>0.21369491556664702</v>
      </c>
      <c r="BW32" s="69">
        <f t="shared" si="5"/>
        <v>0</v>
      </c>
      <c r="BX32" s="69">
        <f t="shared" si="5"/>
        <v>1.4527765203560352E-2</v>
      </c>
      <c r="BY32" s="69">
        <f t="shared" si="5"/>
        <v>0.19916715036308666</v>
      </c>
      <c r="BZ32" s="69">
        <f t="shared" si="5"/>
        <v>0.17960882625209781</v>
      </c>
      <c r="CA32" s="69">
        <f t="shared" si="5"/>
        <v>0.21268505925474709</v>
      </c>
      <c r="CB32" s="69">
        <f t="shared" si="5"/>
        <v>0.32907322978209569</v>
      </c>
      <c r="CC32" s="69">
        <f t="shared" si="5"/>
        <v>0.32040289158250951</v>
      </c>
      <c r="CD32" s="69">
        <f t="shared" si="5"/>
        <v>0.123531569694323</v>
      </c>
      <c r="CE32" s="69">
        <f t="shared" si="5"/>
        <v>0.19687132188818654</v>
      </c>
      <c r="CF32" s="69">
        <f t="shared" si="5"/>
        <v>8.6703381995861823E-3</v>
      </c>
      <c r="CG32" s="69">
        <f t="shared" si="5"/>
        <v>0</v>
      </c>
      <c r="CH32" s="69">
        <f t="shared" si="5"/>
        <v>6.4937969144412327E-2</v>
      </c>
      <c r="CI32" s="135">
        <f t="shared" si="6"/>
        <v>1</v>
      </c>
      <c r="CJ32" s="18"/>
      <c r="CK32" s="136" t="str">
        <f t="shared" si="7"/>
        <v>七ヶ宿町</v>
      </c>
      <c r="CL32" s="137">
        <f t="shared" si="17"/>
        <v>1.9197372883618751</v>
      </c>
      <c r="CM32" s="75">
        <f t="shared" si="18"/>
        <v>0</v>
      </c>
      <c r="CN32" s="76">
        <f t="shared" si="19"/>
        <v>0</v>
      </c>
      <c r="CO32" s="75">
        <f t="shared" si="20"/>
        <v>0</v>
      </c>
      <c r="CP32" s="76">
        <f t="shared" si="8"/>
        <v>0.13051079153608969</v>
      </c>
      <c r="CQ32" s="75">
        <f t="shared" si="21"/>
        <v>0</v>
      </c>
      <c r="CR32" s="76">
        <f t="shared" si="9"/>
        <v>1.7892264968257854</v>
      </c>
      <c r="CS32" s="75">
        <f t="shared" si="22"/>
        <v>0</v>
      </c>
      <c r="CT32" s="76">
        <f t="shared" si="10"/>
        <v>1.6135234671389498</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39305</v>
      </c>
      <c r="AY33" s="20" t="str">
        <f>IF(IFERROR(比較地域マスタ!$Z18,"")=0,"",IFERROR(比較地域マスタ!$Z18,""))</f>
        <v>北川村</v>
      </c>
      <c r="BB33" s="122" t="str">
        <f t="shared" si="0"/>
        <v>39305</v>
      </c>
      <c r="BC33" s="123" t="str">
        <f t="shared" si="0"/>
        <v>北川村</v>
      </c>
      <c r="BD33" s="40">
        <f t="shared" si="14"/>
        <v>10.308703804257174</v>
      </c>
      <c r="BE33" s="40">
        <f t="shared" si="15"/>
        <v>3.1766656941698805</v>
      </c>
      <c r="BF33" s="40">
        <f>VLOOKUP($AX33&amp;"_"&amp;$BC$14,データシート1!$A:$BS,MATCH($BC$12&amp;"_"&amp;BF$20,データシート1!$A$1:$BS$1,0),0)</f>
        <v>0</v>
      </c>
      <c r="BG33" s="40">
        <f>VLOOKUP($AX33&amp;"_"&amp;$BC$14,データシート1!$A:$BS,MATCH($BC$12&amp;"_"&amp;BG$20,データシート1!$A$1:$BS$1,0),0)</f>
        <v>0.34309754410630583</v>
      </c>
      <c r="BH33" s="40">
        <f>VLOOKUP($AX33&amp;"_"&amp;$BC$14,データシート1!$A:$BS,MATCH($BC$12&amp;"_"&amp;BH$20,データシート1!$A$1:$BS$1,0),0)</f>
        <v>2.8335681500635745</v>
      </c>
      <c r="BI33" s="40">
        <f>VLOOKUP($AX33&amp;"_"&amp;$BC$14,データシート1!$A:$BS,MATCH($BC$12&amp;"_"&amp;BI$20,データシート1!$A$1:$BS$1,0),0)</f>
        <v>1.1692058773451963</v>
      </c>
      <c r="BJ33" s="40">
        <f>VLOOKUP($AX33&amp;"_"&amp;$BC$14,データシート1!$A:$BS,MATCH($BC$12&amp;"_"&amp;BJ$20,データシート1!$A$1:$BS$1,0),0)</f>
        <v>1.8523756201479635</v>
      </c>
      <c r="BK33" s="40">
        <f t="shared" si="1"/>
        <v>3.8262708357999577</v>
      </c>
      <c r="BL33" s="40">
        <f t="shared" si="2"/>
        <v>3.7527437614978667</v>
      </c>
      <c r="BM33" s="40">
        <f>VLOOKUP($AX33&amp;"_"&amp;$BC$14,データシート1!$A:$BS,MATCH($BC$12&amp;"_"&amp;BM$20,データシート1!$A$1:$BS$1,0),0)</f>
        <v>1.0887595591160708</v>
      </c>
      <c r="BN33" s="40">
        <f>VLOOKUP($AX33&amp;"_"&amp;$BC$14,データシート1!$A:$BS,MATCH($BC$12&amp;"_"&amp;BN$20,データシート1!$A$1:$BS$1,0),0)</f>
        <v>2.6639842023817959</v>
      </c>
      <c r="BO33" s="40">
        <f>VLOOKUP($AX33&amp;"_"&amp;$BC$14,データシート1!$A:$BS,MATCH($BC$12&amp;"_"&amp;BO$20,データシート1!$A$1:$BS$1,0),0)</f>
        <v>7.3527074302090975E-2</v>
      </c>
      <c r="BP33" s="40">
        <f>VLOOKUP($AX33&amp;"_"&amp;$BC$14,データシート1!$A:$BS,MATCH($BC$12&amp;"_"&amp;BP$20,データシート1!$A$1:$BS$1,0),0)</f>
        <v>0</v>
      </c>
      <c r="BQ33" s="40">
        <f>VLOOKUP($AX33&amp;"_"&amp;$BC$14,データシート1!$A:$BS,MATCH($BC$12&amp;"_"&amp;BQ$20,データシート1!$A$1:$BS$1,0),0)</f>
        <v>0.28418577679417673</v>
      </c>
      <c r="BR33" s="41">
        <f t="shared" si="3"/>
        <v>10.308703804257174</v>
      </c>
      <c r="BT33" s="134" t="str">
        <f t="shared" si="4"/>
        <v>北川村</v>
      </c>
      <c r="BU33" s="38">
        <f t="shared" si="25"/>
        <v>10.308703804257174</v>
      </c>
      <c r="BV33" s="69">
        <f t="shared" si="16"/>
        <v>0.30815374604691004</v>
      </c>
      <c r="BW33" s="69">
        <f t="shared" si="5"/>
        <v>0</v>
      </c>
      <c r="BX33" s="69">
        <f t="shared" si="5"/>
        <v>3.3282316634669164E-2</v>
      </c>
      <c r="BY33" s="69">
        <f t="shared" si="5"/>
        <v>0.27487142941224085</v>
      </c>
      <c r="BZ33" s="69">
        <f t="shared" si="5"/>
        <v>0.11341929107152644</v>
      </c>
      <c r="CA33" s="69">
        <f t="shared" si="5"/>
        <v>0.1796904494804662</v>
      </c>
      <c r="CB33" s="69">
        <f t="shared" si="5"/>
        <v>0.37116895668491579</v>
      </c>
      <c r="CC33" s="69">
        <f t="shared" si="5"/>
        <v>0.36403643297502641</v>
      </c>
      <c r="CD33" s="69">
        <f t="shared" si="5"/>
        <v>0.10561556329384951</v>
      </c>
      <c r="CE33" s="69">
        <f t="shared" si="5"/>
        <v>0.25842086968117689</v>
      </c>
      <c r="CF33" s="69">
        <f t="shared" si="5"/>
        <v>7.1325237098893634E-3</v>
      </c>
      <c r="CG33" s="69">
        <f t="shared" si="5"/>
        <v>0</v>
      </c>
      <c r="CH33" s="69">
        <f t="shared" si="5"/>
        <v>2.7567556716181604E-2</v>
      </c>
      <c r="CI33" s="135">
        <f t="shared" si="6"/>
        <v>1</v>
      </c>
      <c r="CK33" s="136" t="str">
        <f t="shared" si="7"/>
        <v>北川村</v>
      </c>
      <c r="CL33" s="137">
        <f t="shared" si="17"/>
        <v>3.1766656941698805</v>
      </c>
      <c r="CM33" s="75">
        <f t="shared" si="18"/>
        <v>0</v>
      </c>
      <c r="CN33" s="76">
        <f t="shared" si="19"/>
        <v>0</v>
      </c>
      <c r="CO33" s="75">
        <f t="shared" si="20"/>
        <v>0</v>
      </c>
      <c r="CP33" s="76">
        <f t="shared" si="8"/>
        <v>0.34309754410630583</v>
      </c>
      <c r="CQ33" s="75">
        <f t="shared" si="21"/>
        <v>0</v>
      </c>
      <c r="CR33" s="76">
        <f t="shared" si="9"/>
        <v>2.8335681500635745</v>
      </c>
      <c r="CS33" s="75">
        <f t="shared" si="22"/>
        <v>0</v>
      </c>
      <c r="CT33" s="76">
        <f t="shared" si="10"/>
        <v>1.1692058773451963</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47359</v>
      </c>
      <c r="AY34" s="20" t="str">
        <f>IF(IFERROR(比較地域マスタ!$Z19,"")=0,"",IFERROR(比較地域マスタ!$Z19,""))</f>
        <v>伊平屋村</v>
      </c>
      <c r="BB34" s="122" t="str">
        <f t="shared" si="0"/>
        <v>47359</v>
      </c>
      <c r="BC34" s="123" t="str">
        <f t="shared" si="0"/>
        <v>伊平屋村</v>
      </c>
      <c r="BD34" s="40">
        <f t="shared" si="14"/>
        <v>11.642123578966491</v>
      </c>
      <c r="BE34" s="40">
        <f t="shared" si="15"/>
        <v>0.46109997264364033</v>
      </c>
      <c r="BF34" s="40">
        <f>VLOOKUP($AX34&amp;"_"&amp;$BC$14,データシート1!$A:$BS,MATCH($BC$12&amp;"_"&amp;BF$20,データシート1!$A$1:$BS$1,0),0)</f>
        <v>0</v>
      </c>
      <c r="BG34" s="40">
        <f>VLOOKUP($AX34&amp;"_"&amp;$BC$14,データシート1!$A:$BS,MATCH($BC$12&amp;"_"&amp;BG$20,データシート1!$A$1:$BS$1,0),0)</f>
        <v>0.14356960369911428</v>
      </c>
      <c r="BH34" s="40">
        <f>VLOOKUP($AX34&amp;"_"&amp;$BC$14,データシート1!$A:$BS,MATCH($BC$12&amp;"_"&amp;BH$20,データシート1!$A$1:$BS$1,0),0)</f>
        <v>0.31753036894452602</v>
      </c>
      <c r="BI34" s="40">
        <f>VLOOKUP($AX34&amp;"_"&amp;$BC$14,データシート1!$A:$BS,MATCH($BC$12&amp;"_"&amp;BI$20,データシート1!$A$1:$BS$1,0),0)</f>
        <v>2.1496692700753535</v>
      </c>
      <c r="BJ34" s="40">
        <f>VLOOKUP($AX34&amp;"_"&amp;$BC$14,データシート1!$A:$BS,MATCH($BC$12&amp;"_"&amp;BJ$20,データシート1!$A$1:$BS$1,0),0)</f>
        <v>1.8468486705870244</v>
      </c>
      <c r="BK34" s="40">
        <f t="shared" si="1"/>
        <v>6.9635397932604715</v>
      </c>
      <c r="BL34" s="40">
        <f t="shared" si="2"/>
        <v>3.9382283387821762</v>
      </c>
      <c r="BM34" s="40">
        <f>VLOOKUP($AX34&amp;"_"&amp;$BC$14,データシート1!$A:$BS,MATCH($BC$12&amp;"_"&amp;BM$20,データシート1!$A$1:$BS$1,0),0)</f>
        <v>1.021586732846699</v>
      </c>
      <c r="BN34" s="40">
        <f>VLOOKUP($AX34&amp;"_"&amp;$BC$14,データシート1!$A:$BS,MATCH($BC$12&amp;"_"&amp;BN$20,データシート1!$A$1:$BS$1,0),0)</f>
        <v>2.9166416059354772</v>
      </c>
      <c r="BO34" s="40">
        <f>VLOOKUP($AX34&amp;"_"&amp;$BC$14,データシート1!$A:$BS,MATCH($BC$12&amp;"_"&amp;BO$20,データシート1!$A$1:$BS$1,0),0)</f>
        <v>7.1345436973159634E-2</v>
      </c>
      <c r="BP34" s="40">
        <f>VLOOKUP($AX34&amp;"_"&amp;$BC$14,データシート1!$A:$BS,MATCH($BC$12&amp;"_"&amp;BP$20,データシート1!$A$1:$BS$1,0),0)</f>
        <v>2.9539660175051354</v>
      </c>
      <c r="BQ34" s="40">
        <f>VLOOKUP($AX34&amp;"_"&amp;$BC$14,データシート1!$A:$BS,MATCH($BC$12&amp;"_"&amp;BQ$20,データシート1!$A$1:$BS$1,0),0)</f>
        <v>0.22096587240000001</v>
      </c>
      <c r="BR34" s="41">
        <f t="shared" si="3"/>
        <v>11.642123578966491</v>
      </c>
      <c r="BT34" s="134" t="str">
        <f t="shared" si="4"/>
        <v>伊平屋村</v>
      </c>
      <c r="BU34" s="38">
        <f t="shared" si="25"/>
        <v>11.642123578966491</v>
      </c>
      <c r="BV34" s="69">
        <f t="shared" si="16"/>
        <v>3.960617403827401E-2</v>
      </c>
      <c r="BW34" s="69">
        <f t="shared" si="5"/>
        <v>0</v>
      </c>
      <c r="BX34" s="69">
        <f t="shared" si="5"/>
        <v>1.2331908583971535E-2</v>
      </c>
      <c r="BY34" s="69">
        <f t="shared" si="5"/>
        <v>2.7274265454302473E-2</v>
      </c>
      <c r="BZ34" s="69">
        <f t="shared" si="5"/>
        <v>0.18464580413483178</v>
      </c>
      <c r="CA34" s="69">
        <f t="shared" si="5"/>
        <v>0.15863503406918614</v>
      </c>
      <c r="CB34" s="69">
        <f t="shared" si="5"/>
        <v>0.59813312803527618</v>
      </c>
      <c r="CC34" s="69">
        <f t="shared" si="5"/>
        <v>0.33827405387598414</v>
      </c>
      <c r="CD34" s="69">
        <f t="shared" si="5"/>
        <v>8.7749174445491379E-2</v>
      </c>
      <c r="CE34" s="69">
        <f t="shared" si="5"/>
        <v>0.25052487943049279</v>
      </c>
      <c r="CF34" s="69">
        <f t="shared" si="5"/>
        <v>6.1282150536571788E-3</v>
      </c>
      <c r="CG34" s="69">
        <f t="shared" si="5"/>
        <v>0.25373085910563481</v>
      </c>
      <c r="CH34" s="69">
        <f t="shared" si="5"/>
        <v>1.8979859722431831E-2</v>
      </c>
      <c r="CI34" s="135">
        <f t="shared" si="6"/>
        <v>1</v>
      </c>
      <c r="CK34" s="136" t="str">
        <f t="shared" si="7"/>
        <v>伊平屋村</v>
      </c>
      <c r="CL34" s="137">
        <f t="shared" si="17"/>
        <v>0.46109997264364033</v>
      </c>
      <c r="CM34" s="75">
        <f t="shared" si="18"/>
        <v>0</v>
      </c>
      <c r="CN34" s="76">
        <f t="shared" si="19"/>
        <v>0</v>
      </c>
      <c r="CO34" s="75">
        <f t="shared" si="20"/>
        <v>0</v>
      </c>
      <c r="CP34" s="76">
        <f t="shared" si="8"/>
        <v>0.14356960369911428</v>
      </c>
      <c r="CQ34" s="75">
        <f t="shared" si="21"/>
        <v>0</v>
      </c>
      <c r="CR34" s="76">
        <f t="shared" si="9"/>
        <v>0.31753036894452602</v>
      </c>
      <c r="CS34" s="75">
        <f t="shared" si="22"/>
        <v>0</v>
      </c>
      <c r="CT34" s="76">
        <f t="shared" si="10"/>
        <v>2.1496692700753535</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47357</v>
      </c>
      <c r="AY35" s="20" t="str">
        <f>IF(IFERROR(比較地域マスタ!$Z20,"")=0,"",IFERROR(比較地域マスタ!$Z20,""))</f>
        <v>南大東村</v>
      </c>
      <c r="BB35" s="122" t="str">
        <f t="shared" si="0"/>
        <v>47357</v>
      </c>
      <c r="BC35" s="123" t="str">
        <f t="shared" si="0"/>
        <v>南大東村</v>
      </c>
      <c r="BD35" s="40">
        <f t="shared" si="14"/>
        <v>17.207387290971411</v>
      </c>
      <c r="BE35" s="40">
        <f t="shared" si="15"/>
        <v>6.3654653807390655</v>
      </c>
      <c r="BF35" s="40">
        <f>VLOOKUP($AX35&amp;"_"&amp;$BC$14,データシート1!$A:$BS,MATCH($BC$12&amp;"_"&amp;BF$20,データシート1!$A$1:$BS$1,0),0)</f>
        <v>4.0273296671063612</v>
      </c>
      <c r="BG35" s="40">
        <f>VLOOKUP($AX35&amp;"_"&amp;$BC$14,データシート1!$A:$BS,MATCH($BC$12&amp;"_"&amp;BG$20,データシート1!$A$1:$BS$1,0),0)</f>
        <v>0.23449701937521999</v>
      </c>
      <c r="BH35" s="40">
        <f>VLOOKUP($AX35&amp;"_"&amp;$BC$14,データシート1!$A:$BS,MATCH($BC$12&amp;"_"&amp;BH$20,データシート1!$A$1:$BS$1,0),0)</f>
        <v>2.1036386942574845</v>
      </c>
      <c r="BI35" s="40">
        <f>VLOOKUP($AX35&amp;"_"&amp;$BC$14,データシート1!$A:$BS,MATCH($BC$12&amp;"_"&amp;BI$20,データシート1!$A$1:$BS$1,0),0)</f>
        <v>1.8681649608988187</v>
      </c>
      <c r="BJ35" s="40">
        <f>VLOOKUP($AX35&amp;"_"&amp;$BC$14,データシート1!$A:$BS,MATCH($BC$12&amp;"_"&amp;BJ$20,データシート1!$A$1:$BS$1,0),0)</f>
        <v>2.1546567823515286</v>
      </c>
      <c r="BK35" s="40">
        <f t="shared" si="1"/>
        <v>6.5869618311820011</v>
      </c>
      <c r="BL35" s="40">
        <f t="shared" si="2"/>
        <v>5.938958355341371</v>
      </c>
      <c r="BM35" s="40">
        <f>VLOOKUP($AX35&amp;"_"&amp;$BC$14,データシート1!$A:$BS,MATCH($BC$12&amp;"_"&amp;BM$20,データシート1!$A$1:$BS$1,0),0)</f>
        <v>1.0187878650854751</v>
      </c>
      <c r="BN35" s="40">
        <f>VLOOKUP($AX35&amp;"_"&amp;$BC$14,データシート1!$A:$BS,MATCH($BC$12&amp;"_"&amp;BN$20,データシート1!$A$1:$BS$1,0),0)</f>
        <v>4.920170490255896</v>
      </c>
      <c r="BO35" s="40">
        <f>VLOOKUP($AX35&amp;"_"&amp;$BC$14,データシート1!$A:$BS,MATCH($BC$12&amp;"_"&amp;BO$20,データシート1!$A$1:$BS$1,0),0)</f>
        <v>7.4116706012612943E-2</v>
      </c>
      <c r="BP35" s="40">
        <f>VLOOKUP($AX35&amp;"_"&amp;$BC$14,データシート1!$A:$BS,MATCH($BC$12&amp;"_"&amp;BP$20,データシート1!$A$1:$BS$1,0),0)</f>
        <v>0.57388676982801723</v>
      </c>
      <c r="BQ35" s="40">
        <f>VLOOKUP($AX35&amp;"_"&amp;$BC$14,データシート1!$A:$BS,MATCH($BC$12&amp;"_"&amp;BQ$20,データシート1!$A$1:$BS$1,0),0)</f>
        <v>0.23213833580000001</v>
      </c>
      <c r="BR35" s="41">
        <f t="shared" si="3"/>
        <v>17.207387290971411</v>
      </c>
      <c r="BT35" s="134" t="str">
        <f t="shared" si="4"/>
        <v>南大東村</v>
      </c>
      <c r="BU35" s="38">
        <f t="shared" si="25"/>
        <v>17.207387290971411</v>
      </c>
      <c r="BV35" s="69">
        <f t="shared" si="16"/>
        <v>0.36992631554698474</v>
      </c>
      <c r="BW35" s="69">
        <f t="shared" si="5"/>
        <v>0.23404655215841347</v>
      </c>
      <c r="BX35" s="69">
        <f t="shared" si="5"/>
        <v>1.3627694629634961E-2</v>
      </c>
      <c r="BY35" s="69">
        <f t="shared" si="5"/>
        <v>0.12225206875893635</v>
      </c>
      <c r="BZ35" s="69">
        <f t="shared" si="5"/>
        <v>0.10856761281121574</v>
      </c>
      <c r="CA35" s="69">
        <f t="shared" si="5"/>
        <v>0.12521696326798323</v>
      </c>
      <c r="CB35" s="69">
        <f t="shared" si="5"/>
        <v>0.38279848763781421</v>
      </c>
      <c r="CC35" s="69">
        <f t="shared" si="5"/>
        <v>0.34514004101351858</v>
      </c>
      <c r="CD35" s="69">
        <f t="shared" si="5"/>
        <v>5.9206423837512255E-2</v>
      </c>
      <c r="CE35" s="69">
        <f t="shared" si="5"/>
        <v>0.28593361717600635</v>
      </c>
      <c r="CF35" s="69">
        <f t="shared" si="5"/>
        <v>4.3072608734448271E-3</v>
      </c>
      <c r="CG35" s="69">
        <f t="shared" si="5"/>
        <v>3.3351185750850817E-2</v>
      </c>
      <c r="CH35" s="69">
        <f t="shared" si="5"/>
        <v>1.3490620736002221E-2</v>
      </c>
      <c r="CI35" s="135">
        <f t="shared" si="6"/>
        <v>1</v>
      </c>
      <c r="CK35" s="136" t="str">
        <f t="shared" si="7"/>
        <v>南大東村</v>
      </c>
      <c r="CL35" s="137">
        <f t="shared" si="17"/>
        <v>6.3654653807390655</v>
      </c>
      <c r="CM35" s="75">
        <f t="shared" si="18"/>
        <v>0</v>
      </c>
      <c r="CN35" s="76">
        <f t="shared" si="19"/>
        <v>4.0273296671063612</v>
      </c>
      <c r="CO35" s="75">
        <f t="shared" si="20"/>
        <v>0</v>
      </c>
      <c r="CP35" s="76">
        <f t="shared" si="8"/>
        <v>0.23449701937521999</v>
      </c>
      <c r="CQ35" s="75">
        <f t="shared" si="21"/>
        <v>0</v>
      </c>
      <c r="CR35" s="76">
        <f t="shared" si="9"/>
        <v>2.1036386942574845</v>
      </c>
      <c r="CS35" s="75">
        <f t="shared" si="22"/>
        <v>0</v>
      </c>
      <c r="CT35" s="76">
        <f t="shared" si="10"/>
        <v>1.8681649608988187</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0.23899999999999999</v>
      </c>
      <c r="DC35" s="1081">
        <f>VLOOKUP($AX35&amp;"_"&amp;$CW$14,データシート1!$A:$BS,MATCH($CW$12&amp;"_"&amp;DC$20,データシート1!$A$1:$BS$1,0),0)</f>
        <v>0</v>
      </c>
      <c r="DD35" s="1080">
        <f t="shared" si="11"/>
        <v>0.23899999999999999</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1</v>
      </c>
      <c r="DK35" s="74">
        <f>VLOOKUP($AX35&amp;"_"&amp;$DF$14,データシート1!$A:$BS,MATCH($DF$12&amp;"_"&amp;DK$20,データシート1!$A$1:$BS$1,0),0)</f>
        <v>0</v>
      </c>
      <c r="DL35" s="78">
        <f t="shared" si="12"/>
        <v>1</v>
      </c>
      <c r="DM35" s="18"/>
      <c r="DN35" s="139">
        <f t="shared" si="26"/>
        <v>0</v>
      </c>
      <c r="DO35" s="140">
        <f t="shared" si="27"/>
        <v>0</v>
      </c>
      <c r="DP35" s="140">
        <f t="shared" si="13"/>
        <v>0</v>
      </c>
      <c r="DQ35" s="140">
        <f t="shared" si="13"/>
        <v>0</v>
      </c>
      <c r="DR35" s="140">
        <f t="shared" si="13"/>
        <v>1</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26364</v>
      </c>
      <c r="AY36" s="20" t="str">
        <f>IF(IFERROR(比較地域マスタ!$Z21,"")=0,"",IFERROR(比較地域マスタ!$Z21,""))</f>
        <v>笠置町</v>
      </c>
      <c r="BB36" s="122" t="str">
        <f t="shared" si="0"/>
        <v>26364</v>
      </c>
      <c r="BC36" s="123" t="str">
        <f t="shared" si="0"/>
        <v>笠置町</v>
      </c>
      <c r="BD36" s="40">
        <f t="shared" si="14"/>
        <v>5.428328202104522</v>
      </c>
      <c r="BE36" s="40">
        <f t="shared" si="15"/>
        <v>0.17142383241943721</v>
      </c>
      <c r="BF36" s="40">
        <f>VLOOKUP($AX36&amp;"_"&amp;$BC$14,データシート1!$A:$BS,MATCH($BC$12&amp;"_"&amp;BF$20,データシート1!$A$1:$BS$1,0),0)</f>
        <v>0</v>
      </c>
      <c r="BG36" s="40">
        <f>VLOOKUP($AX36&amp;"_"&amp;$BC$14,データシート1!$A:$BS,MATCH($BC$12&amp;"_"&amp;BG$20,データシート1!$A$1:$BS$1,0),0)</f>
        <v>0.14141982113993468</v>
      </c>
      <c r="BH36" s="40">
        <f>VLOOKUP($AX36&amp;"_"&amp;$BC$14,データシート1!$A:$BS,MATCH($BC$12&amp;"_"&amp;BH$20,データシート1!$A$1:$BS$1,0),0)</f>
        <v>3.0004011279502526E-2</v>
      </c>
      <c r="BI36" s="40">
        <f>VLOOKUP($AX36&amp;"_"&amp;$BC$14,データシート1!$A:$BS,MATCH($BC$12&amp;"_"&amp;BI$20,データシート1!$A$1:$BS$1,0),0)</f>
        <v>1.0831790375402675</v>
      </c>
      <c r="BJ36" s="40">
        <f>VLOOKUP($AX36&amp;"_"&amp;$BC$14,データシート1!$A:$BS,MATCH($BC$12&amp;"_"&amp;BJ$20,データシート1!$A$1:$BS$1,0),0)</f>
        <v>1.5388428542601629</v>
      </c>
      <c r="BK36" s="40">
        <f t="shared" si="1"/>
        <v>2.6348824778846551</v>
      </c>
      <c r="BL36" s="40">
        <f t="shared" si="2"/>
        <v>2.5612964404115122</v>
      </c>
      <c r="BM36" s="40">
        <f>VLOOKUP($AX36&amp;"_"&amp;$BC$14,データシート1!$A:$BS,MATCH($BC$12&amp;"_"&amp;BM$20,データシート1!$A$1:$BS$1,0),0)</f>
        <v>1.151734083743607</v>
      </c>
      <c r="BN36" s="40">
        <f>VLOOKUP($AX36&amp;"_"&amp;$BC$14,データシート1!$A:$BS,MATCH($BC$12&amp;"_"&amp;BN$20,データシート1!$A$1:$BS$1,0),0)</f>
        <v>1.4095623566679052</v>
      </c>
      <c r="BO36" s="40">
        <f>VLOOKUP($AX36&amp;"_"&amp;$BC$14,データシート1!$A:$BS,MATCH($BC$12&amp;"_"&amp;BO$20,データシート1!$A$1:$BS$1,0),0)</f>
        <v>7.3586037473143157E-2</v>
      </c>
      <c r="BP36" s="40">
        <f>VLOOKUP($AX36&amp;"_"&amp;$BC$14,データシート1!$A:$BS,MATCH($BC$12&amp;"_"&amp;BP$20,データシート1!$A$1:$BS$1,0),0)</f>
        <v>0</v>
      </c>
      <c r="BQ36" s="40">
        <f>VLOOKUP($AX36&amp;"_"&amp;$BC$14,データシート1!$A:$BS,MATCH($BC$12&amp;"_"&amp;BQ$20,データシート1!$A$1:$BS$1,0),0)</f>
        <v>0</v>
      </c>
      <c r="BR36" s="41">
        <f t="shared" si="3"/>
        <v>5.428328202104522</v>
      </c>
      <c r="BT36" s="134" t="str">
        <f t="shared" si="4"/>
        <v>笠置町</v>
      </c>
      <c r="BU36" s="38">
        <f t="shared" si="25"/>
        <v>5.428328202104522</v>
      </c>
      <c r="BV36" s="69">
        <f t="shared" si="16"/>
        <v>3.1579489308140481E-2</v>
      </c>
      <c r="BW36" s="69">
        <f t="shared" si="5"/>
        <v>0</v>
      </c>
      <c r="BX36" s="69">
        <f t="shared" si="5"/>
        <v>2.6052186948664468E-2</v>
      </c>
      <c r="BY36" s="69">
        <f t="shared" si="5"/>
        <v>5.5273023594760162E-3</v>
      </c>
      <c r="BZ36" s="69">
        <f t="shared" si="5"/>
        <v>0.19954192105044921</v>
      </c>
      <c r="CA36" s="69">
        <f t="shared" si="5"/>
        <v>0.28348375355483574</v>
      </c>
      <c r="CB36" s="69">
        <f t="shared" si="5"/>
        <v>0.48539483608657469</v>
      </c>
      <c r="CC36" s="69">
        <f t="shared" si="5"/>
        <v>0.47183890602239503</v>
      </c>
      <c r="CD36" s="69">
        <f t="shared" si="5"/>
        <v>0.21217104803963185</v>
      </c>
      <c r="CE36" s="69">
        <f t="shared" si="5"/>
        <v>0.25966785798276315</v>
      </c>
      <c r="CF36" s="69">
        <f t="shared" si="5"/>
        <v>1.3555930064179687E-2</v>
      </c>
      <c r="CG36" s="69">
        <f t="shared" si="5"/>
        <v>0</v>
      </c>
      <c r="CH36" s="69">
        <f t="shared" si="5"/>
        <v>0</v>
      </c>
      <c r="CI36" s="135">
        <f t="shared" si="6"/>
        <v>1</v>
      </c>
      <c r="CK36" s="136" t="str">
        <f t="shared" si="7"/>
        <v>笠置町</v>
      </c>
      <c r="CL36" s="137">
        <f t="shared" si="17"/>
        <v>0.17142383241943721</v>
      </c>
      <c r="CM36" s="75">
        <f t="shared" si="18"/>
        <v>0</v>
      </c>
      <c r="CN36" s="76">
        <f t="shared" si="19"/>
        <v>0</v>
      </c>
      <c r="CO36" s="75">
        <f t="shared" si="20"/>
        <v>0</v>
      </c>
      <c r="CP36" s="76">
        <f t="shared" si="8"/>
        <v>0.14141982113993468</v>
      </c>
      <c r="CQ36" s="75">
        <f t="shared" si="21"/>
        <v>0</v>
      </c>
      <c r="CR36" s="76">
        <f t="shared" si="9"/>
        <v>3.0004011279502526E-2</v>
      </c>
      <c r="CS36" s="75">
        <f t="shared" si="22"/>
        <v>0</v>
      </c>
      <c r="CT36" s="76">
        <f t="shared" si="10"/>
        <v>1.0831790375402675</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07446</v>
      </c>
      <c r="AY37" s="20" t="str">
        <f>IF(IFERROR(比較地域マスタ!$Z22,"")=0,"",IFERROR(比較地域マスタ!$Z22,""))</f>
        <v>昭和村</v>
      </c>
      <c r="BB37" s="122" t="str">
        <f t="shared" si="0"/>
        <v>07446</v>
      </c>
      <c r="BC37" s="123" t="str">
        <f t="shared" si="0"/>
        <v>昭和村</v>
      </c>
      <c r="BD37" s="40">
        <f t="shared" si="14"/>
        <v>7.8219408468460259</v>
      </c>
      <c r="BE37" s="40">
        <f t="shared" si="15"/>
        <v>1.3580807990825563</v>
      </c>
      <c r="BF37" s="40">
        <f>VLOOKUP($AX37&amp;"_"&amp;$BC$14,データシート1!$A:$BS,MATCH($BC$12&amp;"_"&amp;BF$20,データシート1!$A$1:$BS$1,0),0)</f>
        <v>0</v>
      </c>
      <c r="BG37" s="40">
        <f>VLOOKUP($AX37&amp;"_"&amp;$BC$14,データシート1!$A:$BS,MATCH($BC$12&amp;"_"&amp;BG$20,データシート1!$A$1:$BS$1,0),0)</f>
        <v>8.752581922586139E-2</v>
      </c>
      <c r="BH37" s="40">
        <f>VLOOKUP($AX37&amp;"_"&amp;$BC$14,データシート1!$A:$BS,MATCH($BC$12&amp;"_"&amp;BH$20,データシート1!$A$1:$BS$1,0),0)</f>
        <v>1.2705549798566949</v>
      </c>
      <c r="BI37" s="40">
        <f>VLOOKUP($AX37&amp;"_"&amp;$BC$14,データシート1!$A:$BS,MATCH($BC$12&amp;"_"&amp;BI$20,データシート1!$A$1:$BS$1,0),0)</f>
        <v>0.98663703788980528</v>
      </c>
      <c r="BJ37" s="40">
        <f>VLOOKUP($AX37&amp;"_"&amp;$BC$14,データシート1!$A:$BS,MATCH($BC$12&amp;"_"&amp;BJ$20,データシート1!$A$1:$BS$1,0),0)</f>
        <v>2.2173553264754742</v>
      </c>
      <c r="BK37" s="40">
        <f t="shared" si="1"/>
        <v>3.1037395515497659</v>
      </c>
      <c r="BL37" s="40">
        <f t="shared" si="2"/>
        <v>3.0319224092081885</v>
      </c>
      <c r="BM37" s="40">
        <f>VLOOKUP($AX37&amp;"_"&amp;$BC$14,データシート1!$A:$BS,MATCH($BC$12&amp;"_"&amp;BM$20,データシート1!$A$1:$BS$1,0),0)</f>
        <v>0.84665749777020938</v>
      </c>
      <c r="BN37" s="40">
        <f>VLOOKUP($AX37&amp;"_"&amp;$BC$14,データシート1!$A:$BS,MATCH($BC$12&amp;"_"&amp;BN$20,データシート1!$A$1:$BS$1,0),0)</f>
        <v>2.185264911437979</v>
      </c>
      <c r="BO37" s="40">
        <f>VLOOKUP($AX37&amp;"_"&amp;$BC$14,データシート1!$A:$BS,MATCH($BC$12&amp;"_"&amp;BO$20,データシート1!$A$1:$BS$1,0),0)</f>
        <v>7.1817142341577225E-2</v>
      </c>
      <c r="BP37" s="40">
        <f>VLOOKUP($AX37&amp;"_"&amp;$BC$14,データシート1!$A:$BS,MATCH($BC$12&amp;"_"&amp;BP$20,データシート1!$A$1:$BS$1,0),0)</f>
        <v>0</v>
      </c>
      <c r="BQ37" s="40">
        <f>VLOOKUP($AX37&amp;"_"&amp;$BC$14,データシート1!$A:$BS,MATCH($BC$12&amp;"_"&amp;BQ$20,データシート1!$A$1:$BS$1,0),0)</f>
        <v>0.15612813184842361</v>
      </c>
      <c r="BR37" s="41">
        <f t="shared" si="3"/>
        <v>7.8219408468460259</v>
      </c>
      <c r="BT37" s="134" t="str">
        <f t="shared" si="4"/>
        <v>昭和村</v>
      </c>
      <c r="BU37" s="38">
        <f t="shared" si="25"/>
        <v>7.8219408468460259</v>
      </c>
      <c r="BV37" s="69">
        <f t="shared" si="16"/>
        <v>0.1736245294708619</v>
      </c>
      <c r="BW37" s="69">
        <f t="shared" si="5"/>
        <v>0</v>
      </c>
      <c r="BX37" s="69">
        <f t="shared" si="5"/>
        <v>1.1189782809614787E-2</v>
      </c>
      <c r="BY37" s="69">
        <f t="shared" si="5"/>
        <v>0.1624347466612471</v>
      </c>
      <c r="BZ37" s="69">
        <f t="shared" si="5"/>
        <v>0.12613711318050155</v>
      </c>
      <c r="CA37" s="69">
        <f t="shared" si="5"/>
        <v>0.28347891781482332</v>
      </c>
      <c r="CB37" s="69">
        <f t="shared" si="5"/>
        <v>0.39679915922673592</v>
      </c>
      <c r="CC37" s="69">
        <f t="shared" si="5"/>
        <v>0.38761766019116911</v>
      </c>
      <c r="CD37" s="69">
        <f t="shared" si="5"/>
        <v>0.10824135778418727</v>
      </c>
      <c r="CE37" s="69">
        <f t="shared" si="5"/>
        <v>0.27937630240698186</v>
      </c>
      <c r="CF37" s="69">
        <f t="shared" si="5"/>
        <v>9.1814990355667848E-3</v>
      </c>
      <c r="CG37" s="69">
        <f t="shared" si="5"/>
        <v>0</v>
      </c>
      <c r="CH37" s="69">
        <f t="shared" si="5"/>
        <v>1.9960280307077215E-2</v>
      </c>
      <c r="CI37" s="135">
        <f t="shared" si="6"/>
        <v>1</v>
      </c>
      <c r="CK37" s="136" t="str">
        <f t="shared" si="7"/>
        <v>昭和村</v>
      </c>
      <c r="CL37" s="137">
        <f t="shared" si="17"/>
        <v>1.3580807990825563</v>
      </c>
      <c r="CM37" s="75">
        <f t="shared" si="18"/>
        <v>0</v>
      </c>
      <c r="CN37" s="76">
        <f t="shared" si="19"/>
        <v>0</v>
      </c>
      <c r="CO37" s="75">
        <f t="shared" si="20"/>
        <v>0</v>
      </c>
      <c r="CP37" s="76">
        <f t="shared" si="8"/>
        <v>8.752581922586139E-2</v>
      </c>
      <c r="CQ37" s="75">
        <f t="shared" si="21"/>
        <v>0</v>
      </c>
      <c r="CR37" s="76">
        <f t="shared" si="9"/>
        <v>1.2705549798566949</v>
      </c>
      <c r="CS37" s="75">
        <f t="shared" si="22"/>
        <v>0</v>
      </c>
      <c r="CT37" s="76">
        <f t="shared" si="10"/>
        <v>0.98663703788980528</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20413</v>
      </c>
      <c r="AY38" s="20" t="str">
        <f>IF(IFERROR(比較地域マスタ!$Z23,"")=0,"",IFERROR(比較地域マスタ!$Z23,""))</f>
        <v>天龍村</v>
      </c>
      <c r="BB38" s="122" t="str">
        <f t="shared" si="0"/>
        <v>20413</v>
      </c>
      <c r="BC38" s="123" t="str">
        <f t="shared" si="0"/>
        <v>天龍村</v>
      </c>
      <c r="BD38" s="40">
        <f t="shared" si="14"/>
        <v>7.7546986462337175</v>
      </c>
      <c r="BE38" s="40">
        <f t="shared" si="15"/>
        <v>0.90583347025219152</v>
      </c>
      <c r="BF38" s="40">
        <f>VLOOKUP($AX38&amp;"_"&amp;$BC$14,データシート1!$A:$BS,MATCH($BC$12&amp;"_"&amp;BF$20,データシート1!$A$1:$BS$1,0),0)</f>
        <v>0</v>
      </c>
      <c r="BG38" s="40">
        <f>VLOOKUP($AX38&amp;"_"&amp;$BC$14,データシート1!$A:$BS,MATCH($BC$12&amp;"_"&amp;BG$20,データシート1!$A$1:$BS$1,0),0)</f>
        <v>0.19414761464361791</v>
      </c>
      <c r="BH38" s="40">
        <f>VLOOKUP($AX38&amp;"_"&amp;$BC$14,データシート1!$A:$BS,MATCH($BC$12&amp;"_"&amp;BH$20,データシート1!$A$1:$BS$1,0),0)</f>
        <v>0.71168585560857367</v>
      </c>
      <c r="BI38" s="40">
        <f>VLOOKUP($AX38&amp;"_"&amp;$BC$14,データシート1!$A:$BS,MATCH($BC$12&amp;"_"&amp;BI$20,データシート1!$A$1:$BS$1,0),0)</f>
        <v>1.3069428763651034</v>
      </c>
      <c r="BJ38" s="40">
        <f>VLOOKUP($AX38&amp;"_"&amp;$BC$14,データシート1!$A:$BS,MATCH($BC$12&amp;"_"&amp;BJ$20,データシート1!$A$1:$BS$1,0),0)</f>
        <v>2.3617023941673789</v>
      </c>
      <c r="BK38" s="40">
        <f t="shared" si="1"/>
        <v>3.0300870534759445</v>
      </c>
      <c r="BL38" s="40">
        <f t="shared" si="2"/>
        <v>2.9590953955290979</v>
      </c>
      <c r="BM38" s="40">
        <f>VLOOKUP($AX38&amp;"_"&amp;$BC$14,データシート1!$A:$BS,MATCH($BC$12&amp;"_"&amp;BM$20,データシート1!$A$1:$BS$1,0),0)</f>
        <v>1.0131901295630275</v>
      </c>
      <c r="BN38" s="40">
        <f>VLOOKUP($AX38&amp;"_"&amp;$BC$14,データシート1!$A:$BS,MATCH($BC$12&amp;"_"&amp;BN$20,データシート1!$A$1:$BS$1,0),0)</f>
        <v>1.9459052659660705</v>
      </c>
      <c r="BO38" s="40">
        <f>VLOOKUP($AX38&amp;"_"&amp;$BC$14,データシート1!$A:$BS,MATCH($BC$12&amp;"_"&amp;BO$20,データシート1!$A$1:$BS$1,0),0)</f>
        <v>7.0991657946846448E-2</v>
      </c>
      <c r="BP38" s="40">
        <f>VLOOKUP($AX38&amp;"_"&amp;$BC$14,データシート1!$A:$BS,MATCH($BC$12&amp;"_"&amp;BP$20,データシート1!$A$1:$BS$1,0),0)</f>
        <v>0</v>
      </c>
      <c r="BQ38" s="40">
        <f>VLOOKUP($AX38&amp;"_"&amp;$BC$14,データシート1!$A:$BS,MATCH($BC$12&amp;"_"&amp;BQ$20,データシート1!$A$1:$BS$1,0),0)</f>
        <v>0.1501328519730995</v>
      </c>
      <c r="BR38" s="41">
        <f t="shared" si="3"/>
        <v>7.7546986462337175</v>
      </c>
      <c r="BT38" s="134" t="str">
        <f t="shared" si="4"/>
        <v>天龍村</v>
      </c>
      <c r="BU38" s="38">
        <f t="shared" si="25"/>
        <v>7.7546986462337175</v>
      </c>
      <c r="BV38" s="69">
        <f t="shared" si="16"/>
        <v>0.11681091833170518</v>
      </c>
      <c r="BW38" s="69">
        <f t="shared" si="5"/>
        <v>0</v>
      </c>
      <c r="BX38" s="69">
        <f t="shared" si="5"/>
        <v>2.5036126289434989E-2</v>
      </c>
      <c r="BY38" s="69">
        <f t="shared" si="5"/>
        <v>9.1774792042270195E-2</v>
      </c>
      <c r="BZ38" s="69">
        <f t="shared" si="5"/>
        <v>0.1685356112451715</v>
      </c>
      <c r="CA38" s="69">
        <f t="shared" si="5"/>
        <v>0.30455115045823278</v>
      </c>
      <c r="CB38" s="69">
        <f t="shared" si="5"/>
        <v>0.39074207673403138</v>
      </c>
      <c r="CC38" s="69">
        <f t="shared" si="5"/>
        <v>0.38158741306682031</v>
      </c>
      <c r="CD38" s="69">
        <f t="shared" si="5"/>
        <v>0.13065499715519069</v>
      </c>
      <c r="CE38" s="69">
        <f t="shared" si="5"/>
        <v>0.25093241591162962</v>
      </c>
      <c r="CF38" s="69">
        <f t="shared" si="5"/>
        <v>9.1546636672110403E-3</v>
      </c>
      <c r="CG38" s="69">
        <f t="shared" si="5"/>
        <v>0</v>
      </c>
      <c r="CH38" s="69">
        <f t="shared" si="5"/>
        <v>1.9360243230859223E-2</v>
      </c>
      <c r="CI38" s="135">
        <f t="shared" si="6"/>
        <v>1</v>
      </c>
      <c r="CK38" s="136" t="str">
        <f t="shared" si="7"/>
        <v>天龍村</v>
      </c>
      <c r="CL38" s="137">
        <f t="shared" si="17"/>
        <v>0.90583347025219152</v>
      </c>
      <c r="CM38" s="75">
        <f t="shared" si="18"/>
        <v>0</v>
      </c>
      <c r="CN38" s="76">
        <f t="shared" si="19"/>
        <v>0</v>
      </c>
      <c r="CO38" s="75">
        <f t="shared" si="20"/>
        <v>0</v>
      </c>
      <c r="CP38" s="76">
        <f t="shared" si="8"/>
        <v>0.19414761464361791</v>
      </c>
      <c r="CQ38" s="75">
        <f t="shared" si="21"/>
        <v>0</v>
      </c>
      <c r="CR38" s="76">
        <f t="shared" si="9"/>
        <v>0.71168585560857367</v>
      </c>
      <c r="CS38" s="75">
        <f t="shared" si="22"/>
        <v>0</v>
      </c>
      <c r="CT38" s="76">
        <f t="shared" si="10"/>
        <v>1.3069428763651034</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01409</v>
      </c>
      <c r="AY39" s="20" t="str">
        <f>IF(IFERROR(比較地域マスタ!$Z24,"")=0,"",IFERROR(比較地域マスタ!$Z24,""))</f>
        <v>赤井川村</v>
      </c>
      <c r="BB39" s="122" t="str">
        <f t="shared" si="0"/>
        <v>01409</v>
      </c>
      <c r="BC39" s="123" t="str">
        <f t="shared" si="0"/>
        <v>赤井川村</v>
      </c>
      <c r="BD39" s="40">
        <f t="shared" si="14"/>
        <v>11.607166643451922</v>
      </c>
      <c r="BE39" s="40">
        <f t="shared" si="15"/>
        <v>2.448611277641608</v>
      </c>
      <c r="BF39" s="40">
        <f>VLOOKUP($AX39&amp;"_"&amp;$BC$14,データシート1!$A:$BS,MATCH($BC$12&amp;"_"&amp;BF$20,データシート1!$A$1:$BS$1,0),0)</f>
        <v>0</v>
      </c>
      <c r="BG39" s="40">
        <f>VLOOKUP($AX39&amp;"_"&amp;$BC$14,データシート1!$A:$BS,MATCH($BC$12&amp;"_"&amp;BG$20,データシート1!$A$1:$BS$1,0),0)</f>
        <v>0.1163963339355208</v>
      </c>
      <c r="BH39" s="40">
        <f>VLOOKUP($AX39&amp;"_"&amp;$BC$14,データシート1!$A:$BS,MATCH($BC$12&amp;"_"&amp;BH$20,データシート1!$A$1:$BS$1,0),0)</f>
        <v>2.3322149437060871</v>
      </c>
      <c r="BI39" s="40">
        <f>VLOOKUP($AX39&amp;"_"&amp;$BC$14,データシート1!$A:$BS,MATCH($BC$12&amp;"_"&amp;BI$20,データシート1!$A$1:$BS$1,0),0)</f>
        <v>2.4321793223835098</v>
      </c>
      <c r="BJ39" s="40">
        <f>VLOOKUP($AX39&amp;"_"&amp;$BC$14,データシート1!$A:$BS,MATCH($BC$12&amp;"_"&amp;BJ$20,データシート1!$A$1:$BS$1,0),0)</f>
        <v>2.947318192828372</v>
      </c>
      <c r="BK39" s="40">
        <f t="shared" si="1"/>
        <v>3.7303431260761837</v>
      </c>
      <c r="BL39" s="40">
        <f t="shared" si="2"/>
        <v>3.6610024369187988</v>
      </c>
      <c r="BM39" s="40">
        <f>VLOOKUP($AX39&amp;"_"&amp;$BC$14,データシート1!$A:$BS,MATCH($BC$12&amp;"_"&amp;BM$20,データシート1!$A$1:$BS$1,0),0)</f>
        <v>1.3294621865813203</v>
      </c>
      <c r="BN39" s="40">
        <f>VLOOKUP($AX39&amp;"_"&amp;$BC$14,データシート1!$A:$BS,MATCH($BC$12&amp;"_"&amp;BN$20,データシート1!$A$1:$BS$1,0),0)</f>
        <v>2.3315402503374787</v>
      </c>
      <c r="BO39" s="40">
        <f>VLOOKUP($AX39&amp;"_"&amp;$BC$14,データシート1!$A:$BS,MATCH($BC$12&amp;"_"&amp;BO$20,データシート1!$A$1:$BS$1,0),0)</f>
        <v>6.9340689157384908E-2</v>
      </c>
      <c r="BP39" s="40">
        <f>VLOOKUP($AX39&amp;"_"&amp;$BC$14,データシート1!$A:$BS,MATCH($BC$12&amp;"_"&amp;BP$20,データシート1!$A$1:$BS$1,0),0)</f>
        <v>0</v>
      </c>
      <c r="BQ39" s="40">
        <f>VLOOKUP($AX39&amp;"_"&amp;$BC$14,データシート1!$A:$BS,MATCH($BC$12&amp;"_"&amp;BQ$20,データシート1!$A$1:$BS$1,0),0)</f>
        <v>4.8714724522248842E-2</v>
      </c>
      <c r="BR39" s="41">
        <f t="shared" si="3"/>
        <v>11.607166643451922</v>
      </c>
      <c r="BT39" s="134" t="str">
        <f t="shared" si="4"/>
        <v>赤井川村</v>
      </c>
      <c r="BU39" s="38">
        <f t="shared" si="25"/>
        <v>11.607166643451922</v>
      </c>
      <c r="BV39" s="69">
        <f t="shared" si="16"/>
        <v>0.21095684699443595</v>
      </c>
      <c r="BW39" s="69">
        <f t="shared" si="5"/>
        <v>0</v>
      </c>
      <c r="BX39" s="69">
        <f t="shared" si="5"/>
        <v>1.0027971296611369E-2</v>
      </c>
      <c r="BY39" s="69">
        <f t="shared" si="5"/>
        <v>0.20092887569782458</v>
      </c>
      <c r="BZ39" s="69">
        <f t="shared" si="5"/>
        <v>0.20954117375023659</v>
      </c>
      <c r="CA39" s="69">
        <f t="shared" si="5"/>
        <v>0.25392227779301119</v>
      </c>
      <c r="CB39" s="69">
        <f t="shared" si="5"/>
        <v>0.32138274918113829</v>
      </c>
      <c r="CC39" s="69">
        <f t="shared" si="5"/>
        <v>0.31540879435758939</v>
      </c>
      <c r="CD39" s="69">
        <f t="shared" si="5"/>
        <v>0.11453804596932571</v>
      </c>
      <c r="CE39" s="69">
        <f t="shared" si="5"/>
        <v>0.20087074838826371</v>
      </c>
      <c r="CF39" s="69">
        <f t="shared" si="5"/>
        <v>5.9739548235488481E-3</v>
      </c>
      <c r="CG39" s="69">
        <f t="shared" si="5"/>
        <v>0</v>
      </c>
      <c r="CH39" s="69">
        <f t="shared" si="5"/>
        <v>4.1969522811780091E-3</v>
      </c>
      <c r="CI39" s="135">
        <f t="shared" si="6"/>
        <v>1</v>
      </c>
      <c r="CK39" s="136" t="str">
        <f t="shared" si="7"/>
        <v>赤井川村</v>
      </c>
      <c r="CL39" s="137">
        <f t="shared" si="17"/>
        <v>2.448611277641608</v>
      </c>
      <c r="CM39" s="75">
        <f t="shared" si="18"/>
        <v>0</v>
      </c>
      <c r="CN39" s="76">
        <f t="shared" si="19"/>
        <v>0</v>
      </c>
      <c r="CO39" s="75">
        <f t="shared" si="20"/>
        <v>0</v>
      </c>
      <c r="CP39" s="76">
        <f t="shared" si="8"/>
        <v>0.1163963339355208</v>
      </c>
      <c r="CQ39" s="75">
        <f t="shared" si="21"/>
        <v>0</v>
      </c>
      <c r="CR39" s="76">
        <f t="shared" si="9"/>
        <v>2.3322149437060871</v>
      </c>
      <c r="CS39" s="75">
        <f t="shared" si="22"/>
        <v>0</v>
      </c>
      <c r="CT39" s="76">
        <f t="shared" si="10"/>
        <v>2.4321793223835098</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47375</v>
      </c>
      <c r="AY40" s="20" t="str">
        <f>IF(IFERROR(比較地域マスタ!$Z25,"")=0,"",IFERROR(比較地域マスタ!$Z25,""))</f>
        <v>多良間村</v>
      </c>
      <c r="BB40" s="122" t="str">
        <f t="shared" si="0"/>
        <v>47375</v>
      </c>
      <c r="BC40" s="123" t="str">
        <f t="shared" si="0"/>
        <v>多良間村</v>
      </c>
      <c r="BD40" s="40">
        <f t="shared" si="14"/>
        <v>8.0847049656685694</v>
      </c>
      <c r="BE40" s="40">
        <f t="shared" si="15"/>
        <v>0.51796036606155471</v>
      </c>
      <c r="BF40" s="40">
        <f>VLOOKUP($AX40&amp;"_"&amp;$BC$14,データシート1!$A:$BS,MATCH($BC$12&amp;"_"&amp;BF$20,データシート1!$A$1:$BS$1,0),0)</f>
        <v>0</v>
      </c>
      <c r="BG40" s="40">
        <f>VLOOKUP($AX40&amp;"_"&amp;$BC$14,データシート1!$A:$BS,MATCH($BC$12&amp;"_"&amp;BG$20,データシート1!$A$1:$BS$1,0),0)</f>
        <v>8.1356108762831447E-2</v>
      </c>
      <c r="BH40" s="40">
        <f>VLOOKUP($AX40&amp;"_"&amp;$BC$14,データシート1!$A:$BS,MATCH($BC$12&amp;"_"&amp;BH$20,データシート1!$A$1:$BS$1,0),0)</f>
        <v>0.43660425729872326</v>
      </c>
      <c r="BI40" s="40">
        <f>VLOOKUP($AX40&amp;"_"&amp;$BC$14,データシート1!$A:$BS,MATCH($BC$12&amp;"_"&amp;BI$20,データシート1!$A$1:$BS$1,0),0)</f>
        <v>1.2898015620452119</v>
      </c>
      <c r="BJ40" s="40">
        <f>VLOOKUP($AX40&amp;"_"&amp;$BC$14,データシート1!$A:$BS,MATCH($BC$12&amp;"_"&amp;BJ$20,データシート1!$A$1:$BS$1,0),0)</f>
        <v>1.6332675318116538</v>
      </c>
      <c r="BK40" s="40">
        <f t="shared" si="1"/>
        <v>4.5198510318301492</v>
      </c>
      <c r="BL40" s="40">
        <f t="shared" si="2"/>
        <v>3.9082440054756828</v>
      </c>
      <c r="BM40" s="40">
        <f>VLOOKUP($AX40&amp;"_"&amp;$BC$14,データシート1!$A:$BS,MATCH($BC$12&amp;"_"&amp;BM$20,データシート1!$A$1:$BS$1,0),0)</f>
        <v>0.55277638284170694</v>
      </c>
      <c r="BN40" s="40">
        <f>VLOOKUP($AX40&amp;"_"&amp;$BC$14,データシート1!$A:$BS,MATCH($BC$12&amp;"_"&amp;BN$20,データシート1!$A$1:$BS$1,0),0)</f>
        <v>3.3554676226339759</v>
      </c>
      <c r="BO40" s="40">
        <f>VLOOKUP($AX40&amp;"_"&amp;$BC$14,データシート1!$A:$BS,MATCH($BC$12&amp;"_"&amp;BO$20,データシート1!$A$1:$BS$1,0),0)</f>
        <v>6.503637767057445E-2</v>
      </c>
      <c r="BP40" s="40">
        <f>VLOOKUP($AX40&amp;"_"&amp;$BC$14,データシート1!$A:$BS,MATCH($BC$12&amp;"_"&amp;BP$20,データシート1!$A$1:$BS$1,0),0)</f>
        <v>0.54657064868389227</v>
      </c>
      <c r="BQ40" s="40">
        <f>VLOOKUP($AX40&amp;"_"&amp;$BC$14,データシート1!$A:$BS,MATCH($BC$12&amp;"_"&amp;BQ$20,データシート1!$A$1:$BS$1,0),0)</f>
        <v>0.12382447392</v>
      </c>
      <c r="BR40" s="41">
        <f t="shared" si="3"/>
        <v>8.0847049656685694</v>
      </c>
      <c r="BT40" s="134" t="str">
        <f t="shared" si="4"/>
        <v>多良間村</v>
      </c>
      <c r="BU40" s="38">
        <f t="shared" si="25"/>
        <v>8.0847049656685694</v>
      </c>
      <c r="BV40" s="69">
        <f t="shared" si="16"/>
        <v>6.4066699806740776E-2</v>
      </c>
      <c r="BW40" s="69">
        <f t="shared" si="5"/>
        <v>0</v>
      </c>
      <c r="BX40" s="69">
        <f t="shared" si="5"/>
        <v>1.0062965699837837E-2</v>
      </c>
      <c r="BY40" s="69">
        <f t="shared" si="5"/>
        <v>5.4003734106902936E-2</v>
      </c>
      <c r="BZ40" s="69">
        <f t="shared" si="5"/>
        <v>0.15953600873777229</v>
      </c>
      <c r="CA40" s="69">
        <f t="shared" si="5"/>
        <v>0.20201943530991792</v>
      </c>
      <c r="CB40" s="69">
        <f t="shared" si="5"/>
        <v>0.55906196342643877</v>
      </c>
      <c r="CC40" s="69">
        <f t="shared" si="5"/>
        <v>0.48341207527942093</v>
      </c>
      <c r="CD40" s="69">
        <f t="shared" si="5"/>
        <v>6.8373105164511686E-2</v>
      </c>
      <c r="CE40" s="69">
        <f t="shared" si="5"/>
        <v>0.41503897011490926</v>
      </c>
      <c r="CF40" s="69">
        <f t="shared" si="5"/>
        <v>8.0443724225867565E-3</v>
      </c>
      <c r="CG40" s="69">
        <f t="shared" si="5"/>
        <v>6.7605515724431048E-2</v>
      </c>
      <c r="CH40" s="69">
        <f t="shared" si="5"/>
        <v>1.5315892719130321E-2</v>
      </c>
      <c r="CI40" s="135">
        <f t="shared" si="6"/>
        <v>1</v>
      </c>
      <c r="CK40" s="136" t="str">
        <f t="shared" si="7"/>
        <v>多良間村</v>
      </c>
      <c r="CL40" s="137">
        <f t="shared" si="17"/>
        <v>0.51796036606155471</v>
      </c>
      <c r="CM40" s="75">
        <f t="shared" si="18"/>
        <v>0</v>
      </c>
      <c r="CN40" s="76">
        <f t="shared" si="19"/>
        <v>0</v>
      </c>
      <c r="CO40" s="75">
        <f t="shared" si="20"/>
        <v>0</v>
      </c>
      <c r="CP40" s="76">
        <f t="shared" si="8"/>
        <v>8.1356108762831447E-2</v>
      </c>
      <c r="CQ40" s="75">
        <f t="shared" si="21"/>
        <v>0</v>
      </c>
      <c r="CR40" s="76">
        <f t="shared" si="9"/>
        <v>0.43660425729872326</v>
      </c>
      <c r="CS40" s="75">
        <f t="shared" si="22"/>
        <v>0</v>
      </c>
      <c r="CT40" s="76">
        <f t="shared" si="10"/>
        <v>1.2898015620452119</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0.28599999999999998</v>
      </c>
      <c r="DC40" s="1081">
        <f>VLOOKUP($AX40&amp;"_"&amp;$CW$14,データシート1!$A:$BS,MATCH($CW$12&amp;"_"&amp;DC$20,データシート1!$A$1:$BS$1,0),0)</f>
        <v>0</v>
      </c>
      <c r="DD40" s="1080">
        <f t="shared" si="11"/>
        <v>0.28599999999999998</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1</v>
      </c>
      <c r="DK40" s="74">
        <f>VLOOKUP($AX40&amp;"_"&amp;$DF$14,データシート1!$A:$BS,MATCH($DF$12&amp;"_"&amp;DK$20,データシート1!$A$1:$BS$1,0),0)</f>
        <v>0</v>
      </c>
      <c r="DL40" s="78">
        <f t="shared" si="12"/>
        <v>1</v>
      </c>
      <c r="DM40" s="18"/>
      <c r="DN40" s="139">
        <f t="shared" si="26"/>
        <v>0</v>
      </c>
      <c r="DO40" s="140">
        <f t="shared" si="27"/>
        <v>0</v>
      </c>
      <c r="DP40" s="140">
        <f t="shared" si="29"/>
        <v>0</v>
      </c>
      <c r="DQ40" s="140">
        <f t="shared" si="30"/>
        <v>0</v>
      </c>
      <c r="DR40" s="140">
        <f t="shared" si="31"/>
        <v>1</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01485</v>
      </c>
      <c r="AY41" s="20" t="str">
        <f>IF(IFERROR(比較地域マスタ!$Z26,"")=0,"",IFERROR(比較地域マスタ!$Z26,""))</f>
        <v>初山別村</v>
      </c>
      <c r="BB41" s="122" t="str">
        <f t="shared" si="0"/>
        <v>01485</v>
      </c>
      <c r="BC41" s="123" t="str">
        <f t="shared" si="0"/>
        <v>初山別村</v>
      </c>
      <c r="BD41" s="40">
        <f t="shared" si="14"/>
        <v>11.315128977850881</v>
      </c>
      <c r="BE41" s="40">
        <f t="shared" si="15"/>
        <v>4.6661911486029464</v>
      </c>
      <c r="BF41" s="40">
        <f>VLOOKUP($AX41&amp;"_"&amp;$BC$14,データシート1!$A:$BS,MATCH($BC$12&amp;"_"&amp;BF$20,データシート1!$A$1:$BS$1,0),0)</f>
        <v>0</v>
      </c>
      <c r="BG41" s="40">
        <f>VLOOKUP($AX41&amp;"_"&amp;$BC$14,データシート1!$A:$BS,MATCH($BC$12&amp;"_"&amp;BG$20,データシート1!$A$1:$BS$1,0),0)</f>
        <v>9.8936883845192683E-2</v>
      </c>
      <c r="BH41" s="40">
        <f>VLOOKUP($AX41&amp;"_"&amp;$BC$14,データシート1!$A:$BS,MATCH($BC$12&amp;"_"&amp;BH$20,データシート1!$A$1:$BS$1,0),0)</f>
        <v>4.5672542647577536</v>
      </c>
      <c r="BI41" s="40">
        <f>VLOOKUP($AX41&amp;"_"&amp;$BC$14,データシート1!$A:$BS,MATCH($BC$12&amp;"_"&amp;BI$20,データシート1!$A$1:$BS$1,0),0)</f>
        <v>1.428068592959125</v>
      </c>
      <c r="BJ41" s="40">
        <f>VLOOKUP($AX41&amp;"_"&amp;$BC$14,データシート1!$A:$BS,MATCH($BC$12&amp;"_"&amp;BJ$20,データシート1!$A$1:$BS$1,0),0)</f>
        <v>2.3827489462383218</v>
      </c>
      <c r="BK41" s="40">
        <f t="shared" si="1"/>
        <v>2.8381202900504889</v>
      </c>
      <c r="BL41" s="40">
        <f t="shared" si="2"/>
        <v>2.7717867226167661</v>
      </c>
      <c r="BM41" s="40">
        <f>VLOOKUP($AX41&amp;"_"&amp;$BC$14,データシート1!$A:$BS,MATCH($BC$12&amp;"_"&amp;BM$20,データシート1!$A$1:$BS$1,0),0)</f>
        <v>0.90123541911407401</v>
      </c>
      <c r="BN41" s="40">
        <f>VLOOKUP($AX41&amp;"_"&amp;$BC$14,データシート1!$A:$BS,MATCH($BC$12&amp;"_"&amp;BN$20,データシート1!$A$1:$BS$1,0),0)</f>
        <v>1.8705513035026919</v>
      </c>
      <c r="BO41" s="40">
        <f>VLOOKUP($AX41&amp;"_"&amp;$BC$14,データシート1!$A:$BS,MATCH($BC$12&amp;"_"&amp;BO$20,データシート1!$A$1:$BS$1,0),0)</f>
        <v>6.6333567433722804E-2</v>
      </c>
      <c r="BP41" s="40">
        <f>VLOOKUP($AX41&amp;"_"&amp;$BC$14,データシート1!$A:$BS,MATCH($BC$12&amp;"_"&amp;BP$20,データシート1!$A$1:$BS$1,0),0)</f>
        <v>0</v>
      </c>
      <c r="BQ41" s="40">
        <f>VLOOKUP($AX41&amp;"_"&amp;$BC$14,データシート1!$A:$BS,MATCH($BC$12&amp;"_"&amp;BQ$20,データシート1!$A$1:$BS$1,0),0)</f>
        <v>0</v>
      </c>
      <c r="BR41" s="41">
        <f t="shared" si="3"/>
        <v>11.315128977850881</v>
      </c>
      <c r="BT41" s="134" t="str">
        <f t="shared" si="4"/>
        <v>初山別村</v>
      </c>
      <c r="BU41" s="38">
        <f t="shared" si="25"/>
        <v>11.315128977850881</v>
      </c>
      <c r="BV41" s="69">
        <f t="shared" si="16"/>
        <v>0.41238514892202416</v>
      </c>
      <c r="BW41" s="69">
        <f t="shared" si="5"/>
        <v>0</v>
      </c>
      <c r="BX41" s="69">
        <f t="shared" si="5"/>
        <v>8.7437698711927622E-3</v>
      </c>
      <c r="BY41" s="69">
        <f t="shared" si="5"/>
        <v>0.40364137905083136</v>
      </c>
      <c r="BZ41" s="69">
        <f t="shared" si="5"/>
        <v>0.12620877727108001</v>
      </c>
      <c r="CA41" s="69">
        <f t="shared" si="5"/>
        <v>0.21058080300299722</v>
      </c>
      <c r="CB41" s="69">
        <f t="shared" si="5"/>
        <v>0.25082527080389871</v>
      </c>
      <c r="CC41" s="69">
        <f t="shared" si="5"/>
        <v>0.24496289242857755</v>
      </c>
      <c r="CD41" s="69">
        <f t="shared" si="5"/>
        <v>7.9648709341115134E-2</v>
      </c>
      <c r="CE41" s="69">
        <f t="shared" si="5"/>
        <v>0.1653141830874624</v>
      </c>
      <c r="CF41" s="69">
        <f t="shared" si="5"/>
        <v>5.8623783753211584E-3</v>
      </c>
      <c r="CG41" s="69">
        <f t="shared" si="5"/>
        <v>0</v>
      </c>
      <c r="CH41" s="69">
        <f t="shared" si="5"/>
        <v>0</v>
      </c>
      <c r="CI41" s="135">
        <f t="shared" si="6"/>
        <v>1</v>
      </c>
      <c r="CK41" s="136" t="str">
        <f t="shared" si="7"/>
        <v>初山別村</v>
      </c>
      <c r="CL41" s="137">
        <f t="shared" si="17"/>
        <v>4.6661911486029464</v>
      </c>
      <c r="CM41" s="75">
        <f t="shared" si="18"/>
        <v>0</v>
      </c>
      <c r="CN41" s="76">
        <f t="shared" si="19"/>
        <v>0</v>
      </c>
      <c r="CO41" s="75">
        <f t="shared" si="20"/>
        <v>0</v>
      </c>
      <c r="CP41" s="76">
        <f t="shared" si="8"/>
        <v>9.8936883845192683E-2</v>
      </c>
      <c r="CQ41" s="75">
        <f t="shared" si="21"/>
        <v>0</v>
      </c>
      <c r="CR41" s="76">
        <f t="shared" si="9"/>
        <v>4.5672542647577536</v>
      </c>
      <c r="CS41" s="75">
        <f t="shared" si="22"/>
        <v>0</v>
      </c>
      <c r="CT41" s="76">
        <f t="shared" si="10"/>
        <v>1.428068592959125</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10366</v>
      </c>
      <c r="AY42" s="20" t="str">
        <f>IF(IFERROR(比較地域マスタ!$Z27,"")=0,"",IFERROR(比較地域マスタ!$Z27,""))</f>
        <v>上野村</v>
      </c>
      <c r="BB42" s="122" t="str">
        <f t="shared" si="0"/>
        <v>10366</v>
      </c>
      <c r="BC42" s="123" t="str">
        <f t="shared" si="0"/>
        <v>上野村</v>
      </c>
      <c r="BD42" s="40">
        <f t="shared" si="14"/>
        <v>8.4769781820585344</v>
      </c>
      <c r="BE42" s="40">
        <f t="shared" si="15"/>
        <v>2.3951967318315708</v>
      </c>
      <c r="BF42" s="40">
        <f>VLOOKUP($AX42&amp;"_"&amp;$BC$14,データシート1!$A:$BS,MATCH($BC$12&amp;"_"&amp;BF$20,データシート1!$A$1:$BS$1,0),0)</f>
        <v>0.1721360143478867</v>
      </c>
      <c r="BG42" s="40">
        <f>VLOOKUP($AX42&amp;"_"&amp;$BC$14,データシート1!$A:$BS,MATCH($BC$12&amp;"_"&amp;BG$20,データシート1!$A$1:$BS$1,0),0)</f>
        <v>7.9273685925012716E-2</v>
      </c>
      <c r="BH42" s="40">
        <f>VLOOKUP($AX42&amp;"_"&amp;$BC$14,データシート1!$A:$BS,MATCH($BC$12&amp;"_"&amp;BH$20,データシート1!$A$1:$BS$1,0),0)</f>
        <v>2.1437870315586713</v>
      </c>
      <c r="BI42" s="40">
        <f>VLOOKUP($AX42&amp;"_"&amp;$BC$14,データシート1!$A:$BS,MATCH($BC$12&amp;"_"&amp;BI$20,データシート1!$A$1:$BS$1,0),0)</f>
        <v>1.5541021003325917</v>
      </c>
      <c r="BJ42" s="40">
        <f>VLOOKUP($AX42&amp;"_"&amp;$BC$14,データシート1!$A:$BS,MATCH($BC$12&amp;"_"&amp;BJ$20,データシート1!$A$1:$BS$1,0),0)</f>
        <v>1.4824720140603345</v>
      </c>
      <c r="BK42" s="40">
        <f t="shared" si="1"/>
        <v>3.0452073358340375</v>
      </c>
      <c r="BL42" s="40">
        <f t="shared" si="2"/>
        <v>2.9782251735187404</v>
      </c>
      <c r="BM42" s="40">
        <f>VLOOKUP($AX42&amp;"_"&amp;$BC$14,データシート1!$A:$BS,MATCH($BC$12&amp;"_"&amp;BM$20,データシート1!$A$1:$BS$1,0),0)</f>
        <v>1.0145895634436393</v>
      </c>
      <c r="BN42" s="40">
        <f>VLOOKUP($AX42&amp;"_"&amp;$BC$14,データシート1!$A:$BS,MATCH($BC$12&amp;"_"&amp;BN$20,データシート1!$A$1:$BS$1,0),0)</f>
        <v>1.9636356100751011</v>
      </c>
      <c r="BO42" s="40">
        <f>VLOOKUP($AX42&amp;"_"&amp;$BC$14,データシート1!$A:$BS,MATCH($BC$12&amp;"_"&amp;BO$20,データシート1!$A$1:$BS$1,0),0)</f>
        <v>6.6982162315296981E-2</v>
      </c>
      <c r="BP42" s="40">
        <f>VLOOKUP($AX42&amp;"_"&amp;$BC$14,データシート1!$A:$BS,MATCH($BC$12&amp;"_"&amp;BP$20,データシート1!$A$1:$BS$1,0),0)</f>
        <v>0</v>
      </c>
      <c r="BQ42" s="40">
        <f>VLOOKUP($AX42&amp;"_"&amp;$BC$14,データシート1!$A:$BS,MATCH($BC$12&amp;"_"&amp;BQ$20,データシート1!$A$1:$BS$1,0),0)</f>
        <v>0</v>
      </c>
      <c r="BR42" s="41">
        <f t="shared" si="3"/>
        <v>8.4769781820585344</v>
      </c>
      <c r="BT42" s="134" t="str">
        <f t="shared" si="4"/>
        <v>上野村</v>
      </c>
      <c r="BU42" s="38">
        <f t="shared" si="25"/>
        <v>8.4769781820585344</v>
      </c>
      <c r="BV42" s="69">
        <f t="shared" si="16"/>
        <v>0.28255313159835521</v>
      </c>
      <c r="BW42" s="69">
        <f t="shared" si="5"/>
        <v>2.0306294371762259E-2</v>
      </c>
      <c r="BX42" s="69">
        <f t="shared" si="5"/>
        <v>9.351644444808755E-3</v>
      </c>
      <c r="BY42" s="69">
        <f t="shared" si="5"/>
        <v>0.25289519278178418</v>
      </c>
      <c r="BZ42" s="69">
        <f t="shared" si="5"/>
        <v>0.18333208685399685</v>
      </c>
      <c r="CA42" s="69">
        <f t="shared" ref="CA42:CH68" si="32">BJ42/$BR42</f>
        <v>0.17488213160651708</v>
      </c>
      <c r="CB42" s="69">
        <f t="shared" si="32"/>
        <v>0.35923264994113085</v>
      </c>
      <c r="CC42" s="69">
        <f t="shared" si="32"/>
        <v>0.35133099431848641</v>
      </c>
      <c r="CD42" s="69">
        <f t="shared" si="32"/>
        <v>0.11968764595749593</v>
      </c>
      <c r="CE42" s="69">
        <f t="shared" si="32"/>
        <v>0.23164334836099051</v>
      </c>
      <c r="CF42" s="69">
        <f t="shared" si="32"/>
        <v>7.9016556226444313E-3</v>
      </c>
      <c r="CG42" s="69">
        <f t="shared" si="32"/>
        <v>0</v>
      </c>
      <c r="CH42" s="69">
        <f t="shared" si="32"/>
        <v>0</v>
      </c>
      <c r="CI42" s="135">
        <f t="shared" si="6"/>
        <v>1</v>
      </c>
      <c r="CK42" s="136" t="str">
        <f t="shared" si="7"/>
        <v>上野村</v>
      </c>
      <c r="CL42" s="137">
        <f t="shared" si="17"/>
        <v>2.3951967318315708</v>
      </c>
      <c r="CM42" s="75">
        <f t="shared" si="18"/>
        <v>0</v>
      </c>
      <c r="CN42" s="76">
        <f t="shared" si="19"/>
        <v>0.1721360143478867</v>
      </c>
      <c r="CO42" s="75">
        <f t="shared" si="20"/>
        <v>0</v>
      </c>
      <c r="CP42" s="76">
        <f t="shared" si="8"/>
        <v>7.9273685925012716E-2</v>
      </c>
      <c r="CQ42" s="75">
        <f t="shared" si="21"/>
        <v>0</v>
      </c>
      <c r="CR42" s="76">
        <f t="shared" si="9"/>
        <v>2.1437870315586713</v>
      </c>
      <c r="CS42" s="75">
        <f t="shared" si="22"/>
        <v>0</v>
      </c>
      <c r="CT42" s="76">
        <f t="shared" si="10"/>
        <v>1.5541021003325917</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45403</v>
      </c>
      <c r="AY43" s="20" t="str">
        <f>IF(IFERROR(比較地域マスタ!$Z28,"")=0,"",IFERROR(比較地域マスタ!$Z28,""))</f>
        <v>西米良村</v>
      </c>
      <c r="AZ43" s="26"/>
      <c r="BB43" s="122" t="str">
        <f t="shared" si="0"/>
        <v>45403</v>
      </c>
      <c r="BC43" s="123" t="str">
        <f t="shared" si="0"/>
        <v>西米良村</v>
      </c>
      <c r="BD43" s="40">
        <f t="shared" si="14"/>
        <v>6.9423548692333075</v>
      </c>
      <c r="BE43" s="40">
        <f t="shared" si="15"/>
        <v>1.0061387691967085</v>
      </c>
      <c r="BF43" s="40">
        <f>VLOOKUP($AX43&amp;"_"&amp;$BC$14,データシート1!$A:$BS,MATCH($BC$12&amp;"_"&amp;BF$20,データシート1!$A$1:$BS$1,0),0)</f>
        <v>0</v>
      </c>
      <c r="BG43" s="40">
        <f>VLOOKUP($AX43&amp;"_"&amp;$BC$14,データシート1!$A:$BS,MATCH($BC$12&amp;"_"&amp;BG$20,データシート1!$A$1:$BS$1,0),0)</f>
        <v>0.22035420265804867</v>
      </c>
      <c r="BH43" s="40">
        <f>VLOOKUP($AX43&amp;"_"&amp;$BC$14,データシート1!$A:$BS,MATCH($BC$12&amp;"_"&amp;BH$20,データシート1!$A$1:$BS$1,0),0)</f>
        <v>0.78578456653865991</v>
      </c>
      <c r="BI43" s="40">
        <f>VLOOKUP($AX43&amp;"_"&amp;$BC$14,データシート1!$A:$BS,MATCH($BC$12&amp;"_"&amp;BI$20,データシート1!$A$1:$BS$1,0),0)</f>
        <v>1.4886347292692073</v>
      </c>
      <c r="BJ43" s="40">
        <f>VLOOKUP($AX43&amp;"_"&amp;$BC$14,データシート1!$A:$BS,MATCH($BC$12&amp;"_"&amp;BJ$20,データシート1!$A$1:$BS$1,0),0)</f>
        <v>1.2044375703197758</v>
      </c>
      <c r="BK43" s="40">
        <f t="shared" si="1"/>
        <v>3.2431438004476152</v>
      </c>
      <c r="BL43" s="40">
        <f t="shared" si="2"/>
        <v>3.1781663859480931</v>
      </c>
      <c r="BM43" s="40">
        <f>VLOOKUP($AX43&amp;"_"&amp;$BC$14,データシート1!$A:$BS,MATCH($BC$12&amp;"_"&amp;BM$20,データシート1!$A$1:$BS$1,0),0)</f>
        <v>0.97960371642834121</v>
      </c>
      <c r="BN43" s="40">
        <f>VLOOKUP($AX43&amp;"_"&amp;$BC$14,データシート1!$A:$BS,MATCH($BC$12&amp;"_"&amp;BN$20,データシート1!$A$1:$BS$1,0),0)</f>
        <v>2.198562669519752</v>
      </c>
      <c r="BO43" s="40">
        <f>VLOOKUP($AX43&amp;"_"&amp;$BC$14,データシート1!$A:$BS,MATCH($BC$12&amp;"_"&amp;BO$20,データシート1!$A$1:$BS$1,0),0)</f>
        <v>6.4977414499522254E-2</v>
      </c>
      <c r="BP43" s="40">
        <f>VLOOKUP($AX43&amp;"_"&amp;$BC$14,データシート1!$A:$BS,MATCH($BC$12&amp;"_"&amp;BP$20,データシート1!$A$1:$BS$1,0),0)</f>
        <v>0</v>
      </c>
      <c r="BQ43" s="40">
        <f>VLOOKUP($AX43&amp;"_"&amp;$BC$14,データシート1!$A:$BS,MATCH($BC$12&amp;"_"&amp;BQ$20,データシート1!$A$1:$BS$1,0),0)</f>
        <v>0</v>
      </c>
      <c r="BR43" s="41">
        <f t="shared" si="3"/>
        <v>6.9423548692333075</v>
      </c>
      <c r="BT43" s="134" t="str">
        <f t="shared" si="4"/>
        <v>西米良村</v>
      </c>
      <c r="BU43" s="38">
        <f t="shared" si="25"/>
        <v>6.9423548692333075</v>
      </c>
      <c r="BV43" s="69">
        <f t="shared" si="16"/>
        <v>0.14492759130704355</v>
      </c>
      <c r="BW43" s="69">
        <f t="shared" si="16"/>
        <v>0</v>
      </c>
      <c r="BX43" s="69">
        <f t="shared" si="16"/>
        <v>3.1740555878899332E-2</v>
      </c>
      <c r="BY43" s="69">
        <f t="shared" si="16"/>
        <v>0.11318703542814422</v>
      </c>
      <c r="BZ43" s="69">
        <f t="shared" si="16"/>
        <v>0.21442792212573938</v>
      </c>
      <c r="CA43" s="69">
        <f t="shared" si="32"/>
        <v>0.17349121342925392</v>
      </c>
      <c r="CB43" s="69">
        <f t="shared" si="32"/>
        <v>0.46715327313796307</v>
      </c>
      <c r="CC43" s="69">
        <f t="shared" si="32"/>
        <v>0.4577937091681803</v>
      </c>
      <c r="CD43" s="69">
        <f t="shared" si="32"/>
        <v>0.14110539361358312</v>
      </c>
      <c r="CE43" s="69">
        <f t="shared" si="32"/>
        <v>0.3166883155545972</v>
      </c>
      <c r="CF43" s="69">
        <f t="shared" si="32"/>
        <v>9.3595639697828005E-3</v>
      </c>
      <c r="CG43" s="69">
        <f t="shared" si="32"/>
        <v>0</v>
      </c>
      <c r="CH43" s="69">
        <f t="shared" si="32"/>
        <v>0</v>
      </c>
      <c r="CI43" s="135">
        <f t="shared" si="6"/>
        <v>1</v>
      </c>
      <c r="CJ43" s="26"/>
      <c r="CK43" s="136" t="str">
        <f t="shared" si="7"/>
        <v>西米良村</v>
      </c>
      <c r="CL43" s="137">
        <f t="shared" si="17"/>
        <v>1.0061387691967085</v>
      </c>
      <c r="CM43" s="75">
        <f t="shared" si="18"/>
        <v>0</v>
      </c>
      <c r="CN43" s="76">
        <f t="shared" si="19"/>
        <v>0</v>
      </c>
      <c r="CO43" s="75">
        <f t="shared" si="20"/>
        <v>0</v>
      </c>
      <c r="CP43" s="76">
        <f t="shared" si="8"/>
        <v>0.22035420265804867</v>
      </c>
      <c r="CQ43" s="75">
        <f t="shared" si="21"/>
        <v>0</v>
      </c>
      <c r="CR43" s="76">
        <f t="shared" si="9"/>
        <v>0.78578456653865991</v>
      </c>
      <c r="CS43" s="75">
        <f t="shared" si="22"/>
        <v>0</v>
      </c>
      <c r="CT43" s="76">
        <f t="shared" si="10"/>
        <v>1.4886347292692073</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0</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0</v>
      </c>
      <c r="DM43" s="18"/>
      <c r="DN43" s="139">
        <f t="shared" si="26"/>
        <v>0</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01562</v>
      </c>
      <c r="AY44" s="20" t="str">
        <f>IF(IFERROR(比較地域マスタ!$Z29,"")=0,"",IFERROR(比較地域マスタ!$Z29,""))</f>
        <v>西興部村</v>
      </c>
      <c r="BB44" s="122" t="str">
        <f t="shared" si="0"/>
        <v>01562</v>
      </c>
      <c r="BC44" s="123" t="str">
        <f t="shared" si="0"/>
        <v>西興部村</v>
      </c>
      <c r="BD44" s="40">
        <f t="shared" si="14"/>
        <v>11.475752502816061</v>
      </c>
      <c r="BE44" s="40">
        <f t="shared" si="15"/>
        <v>4.6505935378819903</v>
      </c>
      <c r="BF44" s="40">
        <f>VLOOKUP($AX44&amp;"_"&amp;$BC$14,データシート1!$A:$BS,MATCH($BC$12&amp;"_"&amp;BF$20,データシート1!$A$1:$BS$1,0),0)</f>
        <v>2.724808551446142</v>
      </c>
      <c r="BG44" s="40">
        <f>VLOOKUP($AX44&amp;"_"&amp;$BC$14,データシート1!$A:$BS,MATCH($BC$12&amp;"_"&amp;BG$20,データシート1!$A$1:$BS$1,0),0)</f>
        <v>0.12803596732907291</v>
      </c>
      <c r="BH44" s="40">
        <f>VLOOKUP($AX44&amp;"_"&amp;$BC$14,データシート1!$A:$BS,MATCH($BC$12&amp;"_"&amp;BH$20,データシート1!$A$1:$BS$1,0),0)</f>
        <v>1.7977490191067753</v>
      </c>
      <c r="BI44" s="40">
        <f>VLOOKUP($AX44&amp;"_"&amp;$BC$14,データシート1!$A:$BS,MATCH($BC$12&amp;"_"&amp;BI$20,データシート1!$A$1:$BS$1,0),0)</f>
        <v>1.6824433110799688</v>
      </c>
      <c r="BJ44" s="40">
        <f>VLOOKUP($AX44&amp;"_"&amp;$BC$14,データシート1!$A:$BS,MATCH($BC$12&amp;"_"&amp;BJ$20,データシート1!$A$1:$BS$1,0),0)</f>
        <v>2.9517636199668762</v>
      </c>
      <c r="BK44" s="40">
        <f t="shared" si="1"/>
        <v>2.1340554496687183</v>
      </c>
      <c r="BL44" s="40">
        <f t="shared" si="2"/>
        <v>2.0716724146954926</v>
      </c>
      <c r="BM44" s="40">
        <f>VLOOKUP($AX44&amp;"_"&amp;$BC$14,データシート1!$A:$BS,MATCH($BC$12&amp;"_"&amp;BM$20,データシート1!$A$1:$BS$1,0),0)</f>
        <v>0.89703711747223824</v>
      </c>
      <c r="BN44" s="40">
        <f>VLOOKUP($AX44&amp;"_"&amp;$BC$14,データシート1!$A:$BS,MATCH($BC$12&amp;"_"&amp;BN$20,データシート1!$A$1:$BS$1,0),0)</f>
        <v>1.1746352972232545</v>
      </c>
      <c r="BO44" s="40">
        <f>VLOOKUP($AX44&amp;"_"&amp;$BC$14,データシート1!$A:$BS,MATCH($BC$12&amp;"_"&amp;BO$20,データシート1!$A$1:$BS$1,0),0)</f>
        <v>6.2383034973225525E-2</v>
      </c>
      <c r="BP44" s="40">
        <f>VLOOKUP($AX44&amp;"_"&amp;$BC$14,データシート1!$A:$BS,MATCH($BC$12&amp;"_"&amp;BP$20,データシート1!$A$1:$BS$1,0),0)</f>
        <v>0</v>
      </c>
      <c r="BQ44" s="40">
        <f>VLOOKUP($AX44&amp;"_"&amp;$BC$14,データシート1!$A:$BS,MATCH($BC$12&amp;"_"&amp;BQ$20,データシート1!$A$1:$BS$1,0),0)</f>
        <v>5.6896584218506067E-2</v>
      </c>
      <c r="BR44" s="41">
        <f t="shared" si="3"/>
        <v>11.475752502816061</v>
      </c>
      <c r="BT44" s="134" t="str">
        <f t="shared" si="4"/>
        <v>西興部村</v>
      </c>
      <c r="BU44" s="38">
        <f t="shared" si="25"/>
        <v>11.475752502816061</v>
      </c>
      <c r="BV44" s="69">
        <f t="shared" si="16"/>
        <v>0.40525390703056474</v>
      </c>
      <c r="BW44" s="69">
        <f t="shared" si="16"/>
        <v>0.23744051213874603</v>
      </c>
      <c r="BX44" s="69">
        <f t="shared" si="16"/>
        <v>1.1157086848784328E-2</v>
      </c>
      <c r="BY44" s="69">
        <f t="shared" si="16"/>
        <v>0.15665630804303435</v>
      </c>
      <c r="BZ44" s="69">
        <f t="shared" si="16"/>
        <v>0.14660853923671763</v>
      </c>
      <c r="CA44" s="69">
        <f t="shared" si="32"/>
        <v>0.25721743469480857</v>
      </c>
      <c r="CB44" s="69">
        <f t="shared" si="32"/>
        <v>0.18596213617756549</v>
      </c>
      <c r="CC44" s="69">
        <f t="shared" si="32"/>
        <v>0.18052606259912979</v>
      </c>
      <c r="CD44" s="69">
        <f t="shared" si="32"/>
        <v>7.8168043206936738E-2</v>
      </c>
      <c r="CE44" s="69">
        <f t="shared" si="32"/>
        <v>0.10235801939219308</v>
      </c>
      <c r="CF44" s="69">
        <f t="shared" si="32"/>
        <v>5.4360735784356809E-3</v>
      </c>
      <c r="CG44" s="69">
        <f t="shared" si="32"/>
        <v>0</v>
      </c>
      <c r="CH44" s="69">
        <f t="shared" si="32"/>
        <v>4.957982860343501E-3</v>
      </c>
      <c r="CI44" s="135">
        <f t="shared" si="6"/>
        <v>1</v>
      </c>
      <c r="CK44" s="136" t="str">
        <f t="shared" si="7"/>
        <v>西興部村</v>
      </c>
      <c r="CL44" s="137">
        <f t="shared" si="17"/>
        <v>4.6505935378819903</v>
      </c>
      <c r="CM44" s="75">
        <f t="shared" si="18"/>
        <v>0</v>
      </c>
      <c r="CN44" s="76">
        <f t="shared" si="19"/>
        <v>2.724808551446142</v>
      </c>
      <c r="CO44" s="75">
        <f t="shared" si="20"/>
        <v>0</v>
      </c>
      <c r="CP44" s="76">
        <f t="shared" si="8"/>
        <v>0.12803596732907291</v>
      </c>
      <c r="CQ44" s="75">
        <f t="shared" si="21"/>
        <v>0</v>
      </c>
      <c r="CR44" s="76">
        <f t="shared" si="9"/>
        <v>1.7977490191067753</v>
      </c>
      <c r="CS44" s="75">
        <f t="shared" si="22"/>
        <v>0</v>
      </c>
      <c r="CT44" s="76">
        <f t="shared" si="10"/>
        <v>1.6824433110799688</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23563</v>
      </c>
      <c r="AY45" s="20" t="str">
        <f>IF(IFERROR(比較地域マスタ!$Z30,"")=0,"",IFERROR(比較地域マスタ!$Z30,""))</f>
        <v>豊根村</v>
      </c>
      <c r="BB45" s="122" t="str">
        <f t="shared" si="0"/>
        <v>23563</v>
      </c>
      <c r="BC45" s="123" t="str">
        <f t="shared" si="0"/>
        <v>豊根村</v>
      </c>
      <c r="BD45" s="40">
        <f t="shared" si="14"/>
        <v>9.9880105116427007</v>
      </c>
      <c r="BE45" s="40">
        <f t="shared" si="15"/>
        <v>3.2320404178352669</v>
      </c>
      <c r="BF45" s="40">
        <f>VLOOKUP($AX45&amp;"_"&amp;$BC$14,データシート1!$A:$BS,MATCH($BC$12&amp;"_"&amp;BF$20,データシート1!$A$1:$BS$1,0),0)</f>
        <v>0</v>
      </c>
      <c r="BG45" s="40">
        <f>VLOOKUP($AX45&amp;"_"&amp;$BC$14,データシート1!$A:$BS,MATCH($BC$12&amp;"_"&amp;BG$20,データシート1!$A$1:$BS$1,0),0)</f>
        <v>0.2441703098758557</v>
      </c>
      <c r="BH45" s="40">
        <f>VLOOKUP($AX45&amp;"_"&amp;$BC$14,データシート1!$A:$BS,MATCH($BC$12&amp;"_"&amp;BH$20,データシート1!$A$1:$BS$1,0),0)</f>
        <v>2.9878701079594112</v>
      </c>
      <c r="BI45" s="40">
        <f>VLOOKUP($AX45&amp;"_"&amp;$BC$14,データシート1!$A:$BS,MATCH($BC$12&amp;"_"&amp;BI$20,データシート1!$A$1:$BS$1,0),0)</f>
        <v>1.3609255992967728</v>
      </c>
      <c r="BJ45" s="40">
        <f>VLOOKUP($AX45&amp;"_"&amp;$BC$14,データシート1!$A:$BS,MATCH($BC$12&amp;"_"&amp;BJ$20,データシート1!$A$1:$BS$1,0),0)</f>
        <v>1.2769968708028883</v>
      </c>
      <c r="BK45" s="40">
        <f t="shared" si="1"/>
        <v>3.9643763243461856</v>
      </c>
      <c r="BL45" s="40">
        <f t="shared" si="2"/>
        <v>3.9020522525440122</v>
      </c>
      <c r="BM45" s="40">
        <f>VLOOKUP($AX45&amp;"_"&amp;$BC$14,データシート1!$A:$BS,MATCH($BC$12&amp;"_"&amp;BM$20,データシート1!$A$1:$BS$1,0),0)</f>
        <v>1.0873601252354588</v>
      </c>
      <c r="BN45" s="40">
        <f>VLOOKUP($AX45&amp;"_"&amp;$BC$14,データシート1!$A:$BS,MATCH($BC$12&amp;"_"&amp;BN$20,データシート1!$A$1:$BS$1,0),0)</f>
        <v>2.8146921273085534</v>
      </c>
      <c r="BO45" s="40">
        <f>VLOOKUP($AX45&amp;"_"&amp;$BC$14,データシート1!$A:$BS,MATCH($BC$12&amp;"_"&amp;BO$20,データシート1!$A$1:$BS$1,0),0)</f>
        <v>6.2324071802173336E-2</v>
      </c>
      <c r="BP45" s="40">
        <f>VLOOKUP($AX45&amp;"_"&amp;$BC$14,データシート1!$A:$BS,MATCH($BC$12&amp;"_"&amp;BP$20,データシート1!$A$1:$BS$1,0),0)</f>
        <v>0</v>
      </c>
      <c r="BQ45" s="40">
        <f>VLOOKUP($AX45&amp;"_"&amp;$BC$14,データシート1!$A:$BS,MATCH($BC$12&amp;"_"&amp;BQ$20,データシート1!$A$1:$BS$1,0),0)</f>
        <v>0.1536712993615873</v>
      </c>
      <c r="BR45" s="41">
        <f t="shared" si="3"/>
        <v>9.9880105116427007</v>
      </c>
      <c r="BT45" s="134" t="str">
        <f t="shared" si="4"/>
        <v>豊根村</v>
      </c>
      <c r="BU45" s="38">
        <f t="shared" si="25"/>
        <v>9.9880105116427007</v>
      </c>
      <c r="BV45" s="69">
        <f t="shared" si="16"/>
        <v>0.32359201204962507</v>
      </c>
      <c r="BW45" s="69">
        <f t="shared" si="16"/>
        <v>0</v>
      </c>
      <c r="BX45" s="69">
        <f t="shared" si="16"/>
        <v>2.4446340899544935E-2</v>
      </c>
      <c r="BY45" s="69">
        <f t="shared" si="16"/>
        <v>0.29914567115008017</v>
      </c>
      <c r="BZ45" s="69">
        <f t="shared" si="16"/>
        <v>0.13625592381089166</v>
      </c>
      <c r="CA45" s="69">
        <f t="shared" si="32"/>
        <v>0.12785297625731715</v>
      </c>
      <c r="CB45" s="69">
        <f t="shared" si="32"/>
        <v>0.39691351142702946</v>
      </c>
      <c r="CC45" s="69">
        <f t="shared" si="32"/>
        <v>0.39067362293977526</v>
      </c>
      <c r="CD45" s="69">
        <f t="shared" si="32"/>
        <v>0.10886653793244994</v>
      </c>
      <c r="CE45" s="69">
        <f t="shared" si="32"/>
        <v>0.28180708500732532</v>
      </c>
      <c r="CF45" s="69">
        <f t="shared" si="32"/>
        <v>6.2398884872542117E-3</v>
      </c>
      <c r="CG45" s="69">
        <f t="shared" si="32"/>
        <v>0</v>
      </c>
      <c r="CH45" s="69">
        <f t="shared" si="32"/>
        <v>1.538557645513665E-2</v>
      </c>
      <c r="CI45" s="135">
        <f t="shared" si="6"/>
        <v>1</v>
      </c>
      <c r="CK45" s="136" t="str">
        <f t="shared" si="7"/>
        <v>豊根村</v>
      </c>
      <c r="CL45" s="137">
        <f t="shared" si="17"/>
        <v>3.2320404178352669</v>
      </c>
      <c r="CM45" s="75">
        <f t="shared" si="18"/>
        <v>0</v>
      </c>
      <c r="CN45" s="76">
        <f t="shared" si="19"/>
        <v>0</v>
      </c>
      <c r="CO45" s="75">
        <f t="shared" si="20"/>
        <v>0</v>
      </c>
      <c r="CP45" s="76">
        <f t="shared" si="8"/>
        <v>0.2441703098758557</v>
      </c>
      <c r="CQ45" s="75">
        <f t="shared" si="21"/>
        <v>0</v>
      </c>
      <c r="CR45" s="76">
        <f t="shared" si="9"/>
        <v>2.9878701079594112</v>
      </c>
      <c r="CS45" s="75">
        <f t="shared" si="22"/>
        <v>0</v>
      </c>
      <c r="CT45" s="76">
        <f t="shared" si="10"/>
        <v>1.3609255992967728</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43511</v>
      </c>
      <c r="AY46" s="20" t="str">
        <f>IF(IFERROR(比較地域マスタ!$Z31,"")=0,"",IFERROR(比較地域マスタ!$Z31,""))</f>
        <v>五木村</v>
      </c>
      <c r="BB46" s="122" t="str">
        <f t="shared" si="0"/>
        <v>43511</v>
      </c>
      <c r="BC46" s="123" t="str">
        <f t="shared" si="0"/>
        <v>五木村</v>
      </c>
      <c r="BD46" s="40">
        <f t="shared" si="14"/>
        <v>7.7636488760408255</v>
      </c>
      <c r="BE46" s="40">
        <f t="shared" si="15"/>
        <v>2.1718507092723542</v>
      </c>
      <c r="BF46" s="40">
        <f>VLOOKUP($AX46&amp;"_"&amp;$BC$14,データシート1!$A:$BS,MATCH($BC$12&amp;"_"&amp;BF$20,データシート1!$A$1:$BS$1,0),0)</f>
        <v>0.27004625864658122</v>
      </c>
      <c r="BG46" s="40">
        <f>VLOOKUP($AX46&amp;"_"&amp;$BC$14,データシート1!$A:$BS,MATCH($BC$12&amp;"_"&amp;BG$20,データシート1!$A$1:$BS$1,0),0)</f>
        <v>0.16379934910081026</v>
      </c>
      <c r="BH46" s="40">
        <f>VLOOKUP($AX46&amp;"_"&amp;$BC$14,データシート1!$A:$BS,MATCH($BC$12&amp;"_"&amp;BH$20,データシート1!$A$1:$BS$1,0),0)</f>
        <v>1.7380051015249629</v>
      </c>
      <c r="BI46" s="40">
        <f>VLOOKUP($AX46&amp;"_"&amp;$BC$14,データシート1!$A:$BS,MATCH($BC$12&amp;"_"&amp;BI$20,データシート1!$A$1:$BS$1,0),0)</f>
        <v>1.0199378051413774</v>
      </c>
      <c r="BJ46" s="40">
        <f>VLOOKUP($AX46&amp;"_"&amp;$BC$14,データシート1!$A:$BS,MATCH($BC$12&amp;"_"&amp;BJ$20,データシート1!$A$1:$BS$1,0),0)</f>
        <v>1.1003306875256713</v>
      </c>
      <c r="BK46" s="40">
        <f t="shared" si="1"/>
        <v>3.275017143497756</v>
      </c>
      <c r="BL46" s="40">
        <f t="shared" si="2"/>
        <v>3.2141081878008353</v>
      </c>
      <c r="BM46" s="40">
        <f>VLOOKUP($AX46&amp;"_"&amp;$BC$14,データシート1!$A:$BS,MATCH($BC$12&amp;"_"&amp;BM$20,データシート1!$A$1:$BS$1,0),0)</f>
        <v>0.91802862568141708</v>
      </c>
      <c r="BN46" s="40">
        <f>VLOOKUP($AX46&amp;"_"&amp;$BC$14,データシート1!$A:$BS,MATCH($BC$12&amp;"_"&amp;BN$20,データシート1!$A$1:$BS$1,0),0)</f>
        <v>2.2960795621194183</v>
      </c>
      <c r="BO46" s="40">
        <f>VLOOKUP($AX46&amp;"_"&amp;$BC$14,データシート1!$A:$BS,MATCH($BC$12&amp;"_"&amp;BO$20,データシート1!$A$1:$BS$1,0),0)</f>
        <v>6.0908955696920578E-2</v>
      </c>
      <c r="BP46" s="40">
        <f>VLOOKUP($AX46&amp;"_"&amp;$BC$14,データシート1!$A:$BS,MATCH($BC$12&amp;"_"&amp;BP$20,データシート1!$A$1:$BS$1,0),0)</f>
        <v>0</v>
      </c>
      <c r="BQ46" s="40">
        <f>VLOOKUP($AX46&amp;"_"&amp;$BC$14,データシート1!$A:$BS,MATCH($BC$12&amp;"_"&amp;BQ$20,データシート1!$A$1:$BS$1,0),0)</f>
        <v>0.196512530603666</v>
      </c>
      <c r="BR46" s="41">
        <f t="shared" si="3"/>
        <v>7.7636488760408255</v>
      </c>
      <c r="BT46" s="134" t="str">
        <f t="shared" si="4"/>
        <v>五木村</v>
      </c>
      <c r="BU46" s="38">
        <f t="shared" si="25"/>
        <v>7.7636488760408255</v>
      </c>
      <c r="BV46" s="69">
        <f t="shared" si="16"/>
        <v>0.27974612761981554</v>
      </c>
      <c r="BW46" s="69">
        <f t="shared" si="16"/>
        <v>3.4783419878758715E-2</v>
      </c>
      <c r="BX46" s="69">
        <f t="shared" si="16"/>
        <v>2.1098242812900354E-2</v>
      </c>
      <c r="BY46" s="69">
        <f t="shared" si="16"/>
        <v>0.22386446492815648</v>
      </c>
      <c r="BZ46" s="69">
        <f t="shared" si="16"/>
        <v>0.13137351024322833</v>
      </c>
      <c r="CA46" s="69">
        <f t="shared" si="32"/>
        <v>0.14172854866239126</v>
      </c>
      <c r="CB46" s="69">
        <f t="shared" si="32"/>
        <v>0.42183993580707813</v>
      </c>
      <c r="CC46" s="69">
        <f t="shared" si="32"/>
        <v>0.41399453261208174</v>
      </c>
      <c r="CD46" s="69">
        <f t="shared" si="32"/>
        <v>0.11824705629263051</v>
      </c>
      <c r="CE46" s="69">
        <f t="shared" si="32"/>
        <v>0.29574747631945125</v>
      </c>
      <c r="CF46" s="69">
        <f t="shared" si="32"/>
        <v>7.8454031949963584E-3</v>
      </c>
      <c r="CG46" s="69">
        <f t="shared" si="32"/>
        <v>0</v>
      </c>
      <c r="CH46" s="69">
        <f t="shared" si="32"/>
        <v>2.5311877667486701E-2</v>
      </c>
      <c r="CI46" s="135">
        <f t="shared" si="6"/>
        <v>1</v>
      </c>
      <c r="CK46" s="136" t="str">
        <f t="shared" si="7"/>
        <v>五木村</v>
      </c>
      <c r="CL46" s="137">
        <f t="shared" si="17"/>
        <v>2.1718507092723542</v>
      </c>
      <c r="CM46" s="75">
        <f t="shared" si="18"/>
        <v>0</v>
      </c>
      <c r="CN46" s="76">
        <f t="shared" si="19"/>
        <v>0.27004625864658122</v>
      </c>
      <c r="CO46" s="75">
        <f t="shared" si="20"/>
        <v>0</v>
      </c>
      <c r="CP46" s="76">
        <f t="shared" si="8"/>
        <v>0.16379934910081026</v>
      </c>
      <c r="CQ46" s="75">
        <f t="shared" si="21"/>
        <v>0</v>
      </c>
      <c r="CR46" s="76">
        <f t="shared" si="9"/>
        <v>1.7380051015249629</v>
      </c>
      <c r="CS46" s="75">
        <f t="shared" si="22"/>
        <v>0</v>
      </c>
      <c r="CT46" s="76">
        <f t="shared" si="10"/>
        <v>1.0199378051413774</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20306</v>
      </c>
      <c r="AY47" s="20" t="str">
        <f>IF(IFERROR(比較地域マスタ!$Z32,"")=0,"",IFERROR(比較地域マスタ!$Z32,""))</f>
        <v>南相木村</v>
      </c>
      <c r="BB47" s="122" t="str">
        <f t="shared" si="0"/>
        <v>20306</v>
      </c>
      <c r="BC47" s="123" t="str">
        <f t="shared" si="0"/>
        <v>南相木村</v>
      </c>
      <c r="BD47" s="40">
        <f t="shared" si="14"/>
        <v>5.3691971524531192</v>
      </c>
      <c r="BE47" s="40">
        <f t="shared" si="15"/>
        <v>0.2337870560570168</v>
      </c>
      <c r="BF47" s="40">
        <f>VLOOKUP($AX47&amp;"_"&amp;$BC$14,データシート1!$A:$BS,MATCH($BC$12&amp;"_"&amp;BF$20,データシート1!$A$1:$BS$1,0),0)</f>
        <v>0</v>
      </c>
      <c r="BG47" s="40">
        <f>VLOOKUP($AX47&amp;"_"&amp;$BC$14,データシート1!$A:$BS,MATCH($BC$12&amp;"_"&amp;BG$20,データシート1!$A$1:$BS$1,0),0)</f>
        <v>0.10034595813040925</v>
      </c>
      <c r="BH47" s="40">
        <f>VLOOKUP($AX47&amp;"_"&amp;$BC$14,データシート1!$A:$BS,MATCH($BC$12&amp;"_"&amp;BH$20,データシート1!$A$1:$BS$1,0),0)</f>
        <v>0.13344109792660755</v>
      </c>
      <c r="BI47" s="40">
        <f>VLOOKUP($AX47&amp;"_"&amp;$BC$14,データシート1!$A:$BS,MATCH($BC$12&amp;"_"&amp;BI$20,データシート1!$A$1:$BS$1,0),0)</f>
        <v>0.56489346830102938</v>
      </c>
      <c r="BJ47" s="40">
        <f>VLOOKUP($AX47&amp;"_"&amp;$BC$14,データシート1!$A:$BS,MATCH($BC$12&amp;"_"&amp;BJ$20,データシート1!$A$1:$BS$1,0),0)</f>
        <v>1.5032200698780496</v>
      </c>
      <c r="BK47" s="40">
        <f t="shared" si="1"/>
        <v>3.0672965582170235</v>
      </c>
      <c r="BL47" s="40">
        <f t="shared" si="2"/>
        <v>3.0085692398490345</v>
      </c>
      <c r="BM47" s="40">
        <f>VLOOKUP($AX47&amp;"_"&amp;$BC$14,データシート1!$A:$BS,MATCH($BC$12&amp;"_"&amp;BM$20,データシート1!$A$1:$BS$1,0),0)</f>
        <v>0.94741673717426722</v>
      </c>
      <c r="BN47" s="40">
        <f>VLOOKUP($AX47&amp;"_"&amp;$BC$14,データシート1!$A:$BS,MATCH($BC$12&amp;"_"&amp;BN$20,データシート1!$A$1:$BS$1,0),0)</f>
        <v>2.0611525026747675</v>
      </c>
      <c r="BO47" s="40">
        <f>VLOOKUP($AX47&amp;"_"&amp;$BC$14,データシート1!$A:$BS,MATCH($BC$12&amp;"_"&amp;BO$20,データシート1!$A$1:$BS$1,0),0)</f>
        <v>5.8727318367989258E-2</v>
      </c>
      <c r="BP47" s="40">
        <f>VLOOKUP($AX47&amp;"_"&amp;$BC$14,データシート1!$A:$BS,MATCH($BC$12&amp;"_"&amp;BP$20,データシート1!$A$1:$BS$1,0),0)</f>
        <v>0</v>
      </c>
      <c r="BQ47" s="40">
        <f>VLOOKUP($AX47&amp;"_"&amp;$BC$14,データシート1!$A:$BS,MATCH($BC$12&amp;"_"&amp;BQ$20,データシート1!$A$1:$BS$1,0),0)</f>
        <v>0</v>
      </c>
      <c r="BR47" s="41">
        <f t="shared" si="3"/>
        <v>5.3691971524531192</v>
      </c>
      <c r="BT47" s="134" t="str">
        <f t="shared" si="4"/>
        <v>南相木村</v>
      </c>
      <c r="BU47" s="38">
        <f t="shared" si="25"/>
        <v>5.3691971524531192</v>
      </c>
      <c r="BV47" s="69">
        <f t="shared" si="16"/>
        <v>4.3542274462803517E-2</v>
      </c>
      <c r="BW47" s="69">
        <f t="shared" si="16"/>
        <v>0</v>
      </c>
      <c r="BX47" s="69">
        <f t="shared" si="16"/>
        <v>1.8689192309610466E-2</v>
      </c>
      <c r="BY47" s="69">
        <f t="shared" si="16"/>
        <v>2.4853082153193047E-2</v>
      </c>
      <c r="BZ47" s="69">
        <f t="shared" si="16"/>
        <v>0.10521004393421028</v>
      </c>
      <c r="CA47" s="69">
        <f t="shared" si="32"/>
        <v>0.27997110688908994</v>
      </c>
      <c r="CB47" s="69">
        <f t="shared" si="32"/>
        <v>0.57127657471389626</v>
      </c>
      <c r="CC47" s="69">
        <f t="shared" si="32"/>
        <v>0.5603387535275095</v>
      </c>
      <c r="CD47" s="69">
        <f t="shared" si="32"/>
        <v>0.17645407875205407</v>
      </c>
      <c r="CE47" s="69">
        <f t="shared" si="32"/>
        <v>0.38388467477545551</v>
      </c>
      <c r="CF47" s="69">
        <f t="shared" si="32"/>
        <v>1.0937821186386773E-2</v>
      </c>
      <c r="CG47" s="69">
        <f t="shared" si="32"/>
        <v>0</v>
      </c>
      <c r="CH47" s="69">
        <f t="shared" si="32"/>
        <v>0</v>
      </c>
      <c r="CI47" s="135">
        <f t="shared" si="6"/>
        <v>1</v>
      </c>
      <c r="CK47" s="136" t="str">
        <f t="shared" si="7"/>
        <v>南相木村</v>
      </c>
      <c r="CL47" s="137">
        <f t="shared" si="17"/>
        <v>0.2337870560570168</v>
      </c>
      <c r="CM47" s="75">
        <f t="shared" si="18"/>
        <v>0</v>
      </c>
      <c r="CN47" s="76">
        <f t="shared" si="19"/>
        <v>0</v>
      </c>
      <c r="CO47" s="75">
        <f t="shared" si="20"/>
        <v>0</v>
      </c>
      <c r="CP47" s="76">
        <f t="shared" si="8"/>
        <v>0.10034595813040925</v>
      </c>
      <c r="CQ47" s="75">
        <f t="shared" si="21"/>
        <v>0</v>
      </c>
      <c r="CR47" s="76">
        <f t="shared" si="9"/>
        <v>0.13344109792660755</v>
      </c>
      <c r="CS47" s="75">
        <f t="shared" si="22"/>
        <v>0</v>
      </c>
      <c r="CT47" s="76">
        <f t="shared" si="10"/>
        <v>0.56489346830102938</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19364</v>
      </c>
      <c r="AY48" s="20" t="str">
        <f>IF(IFERROR(比較地域マスタ!$Z33,"")=0,"",IFERROR(比較地域マスタ!$Z33,""))</f>
        <v>早川町</v>
      </c>
      <c r="BB48" s="122" t="str">
        <f t="shared" si="0"/>
        <v>19364</v>
      </c>
      <c r="BC48" s="123" t="str">
        <f t="shared" si="0"/>
        <v>早川町</v>
      </c>
      <c r="BD48" s="40">
        <f t="shared" si="14"/>
        <v>7.6891033524085399</v>
      </c>
      <c r="BE48" s="40">
        <f t="shared" si="15"/>
        <v>1.0378254206843485</v>
      </c>
      <c r="BF48" s="40">
        <f>VLOOKUP($AX48&amp;"_"&amp;$BC$14,データシート1!$A:$BS,MATCH($BC$12&amp;"_"&amp;BF$20,データシート1!$A$1:$BS$1,0),0)</f>
        <v>0</v>
      </c>
      <c r="BG48" s="40">
        <f>VLOOKUP($AX48&amp;"_"&amp;$BC$14,データシート1!$A:$BS,MATCH($BC$12&amp;"_"&amp;BG$20,データシート1!$A$1:$BS$1,0),0)</f>
        <v>0.68532660001127432</v>
      </c>
      <c r="BH48" s="40">
        <f>VLOOKUP($AX48&amp;"_"&amp;$BC$14,データシート1!$A:$BS,MATCH($BC$12&amp;"_"&amp;BH$20,データシート1!$A$1:$BS$1,0),0)</f>
        <v>0.35249882067307414</v>
      </c>
      <c r="BI48" s="40">
        <f>VLOOKUP($AX48&amp;"_"&amp;$BC$14,データシート1!$A:$BS,MATCH($BC$12&amp;"_"&amp;BI$20,データシート1!$A$1:$BS$1,0),0)</f>
        <v>1.5660738183521472</v>
      </c>
      <c r="BJ48" s="40">
        <f>VLOOKUP($AX48&amp;"_"&amp;$BC$14,データシート1!$A:$BS,MATCH($BC$12&amp;"_"&amp;BJ$20,データシート1!$A$1:$BS$1,0),0)</f>
        <v>1.6758685133043216</v>
      </c>
      <c r="BK48" s="40">
        <f t="shared" si="1"/>
        <v>3.1227030997899643</v>
      </c>
      <c r="BL48" s="40">
        <f t="shared" si="2"/>
        <v>3.063622002395662</v>
      </c>
      <c r="BM48" s="40">
        <f>VLOOKUP($AX48&amp;"_"&amp;$BC$14,データシート1!$A:$BS,MATCH($BC$12&amp;"_"&amp;BM$20,データシート1!$A$1:$BS$1,0),0)</f>
        <v>0.96700881150283413</v>
      </c>
      <c r="BN48" s="40">
        <f>VLOOKUP($AX48&amp;"_"&amp;$BC$14,データシート1!$A:$BS,MATCH($BC$12&amp;"_"&amp;BN$20,データシート1!$A$1:$BS$1,0),0)</f>
        <v>2.0966131908928278</v>
      </c>
      <c r="BO48" s="40">
        <f>VLOOKUP($AX48&amp;"_"&amp;$BC$14,データシート1!$A:$BS,MATCH($BC$12&amp;"_"&amp;BO$20,データシート1!$A$1:$BS$1,0),0)</f>
        <v>5.9081097394302437E-2</v>
      </c>
      <c r="BP48" s="40">
        <f>VLOOKUP($AX48&amp;"_"&amp;$BC$14,データシート1!$A:$BS,MATCH($BC$12&amp;"_"&amp;BP$20,データシート1!$A$1:$BS$1,0),0)</f>
        <v>0</v>
      </c>
      <c r="BQ48" s="40">
        <f>VLOOKUP($AX48&amp;"_"&amp;$BC$14,データシート1!$A:$BS,MATCH($BC$12&amp;"_"&amp;BQ$20,データシート1!$A$1:$BS$1,0),0)</f>
        <v>0.28663250027775911</v>
      </c>
      <c r="BR48" s="41">
        <f t="shared" si="3"/>
        <v>7.6891033524085399</v>
      </c>
      <c r="BT48" s="134" t="str">
        <f t="shared" si="4"/>
        <v>早川町</v>
      </c>
      <c r="BU48" s="38">
        <f t="shared" si="25"/>
        <v>7.6891033524085399</v>
      </c>
      <c r="BV48" s="69">
        <f t="shared" si="16"/>
        <v>0.13497352982766961</v>
      </c>
      <c r="BW48" s="69">
        <f t="shared" si="16"/>
        <v>0</v>
      </c>
      <c r="BX48" s="69">
        <f t="shared" si="16"/>
        <v>8.9129586195066834E-2</v>
      </c>
      <c r="BY48" s="69">
        <f t="shared" si="16"/>
        <v>4.5843943632602774E-2</v>
      </c>
      <c r="BZ48" s="69">
        <f t="shared" si="16"/>
        <v>0.20367443986321099</v>
      </c>
      <c r="CA48" s="69">
        <f t="shared" si="32"/>
        <v>0.21795369843472989</v>
      </c>
      <c r="CB48" s="69">
        <f t="shared" si="32"/>
        <v>0.40612057826115794</v>
      </c>
      <c r="CC48" s="69">
        <f t="shared" si="32"/>
        <v>0.39843683482756292</v>
      </c>
      <c r="CD48" s="69">
        <f t="shared" si="32"/>
        <v>0.12576353407968274</v>
      </c>
      <c r="CE48" s="69">
        <f t="shared" si="32"/>
        <v>0.27267330074788021</v>
      </c>
      <c r="CF48" s="69">
        <f t="shared" si="32"/>
        <v>7.6837434335950026E-3</v>
      </c>
      <c r="CG48" s="69">
        <f t="shared" si="32"/>
        <v>0</v>
      </c>
      <c r="CH48" s="69">
        <f t="shared" si="32"/>
        <v>3.7277753613231657E-2</v>
      </c>
      <c r="CI48" s="135">
        <f t="shared" si="6"/>
        <v>1</v>
      </c>
      <c r="CK48" s="136" t="str">
        <f t="shared" si="7"/>
        <v>早川町</v>
      </c>
      <c r="CL48" s="137">
        <f t="shared" si="17"/>
        <v>1.0378254206843485</v>
      </c>
      <c r="CM48" s="75">
        <f t="shared" si="18"/>
        <v>0</v>
      </c>
      <c r="CN48" s="76">
        <f t="shared" si="19"/>
        <v>0</v>
      </c>
      <c r="CO48" s="75">
        <f t="shared" si="20"/>
        <v>0</v>
      </c>
      <c r="CP48" s="76">
        <f t="shared" si="8"/>
        <v>0.68532660001127432</v>
      </c>
      <c r="CQ48" s="75">
        <f t="shared" si="21"/>
        <v>0</v>
      </c>
      <c r="CR48" s="76">
        <f t="shared" si="9"/>
        <v>0.35249882067307414</v>
      </c>
      <c r="CS48" s="75">
        <f t="shared" si="22"/>
        <v>0</v>
      </c>
      <c r="CT48" s="76">
        <f t="shared" si="10"/>
        <v>1.5660738183521472</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0</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0</v>
      </c>
      <c r="DM48" s="18"/>
      <c r="DN48" s="139">
        <f t="shared" si="26"/>
        <v>0</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20417</v>
      </c>
      <c r="AY49" s="20" t="str">
        <f>IF(IFERROR(比較地域マスタ!$Z34,"")=0,"",IFERROR(比較地域マスタ!$Z34,""))</f>
        <v>大鹿村</v>
      </c>
      <c r="BB49" s="122" t="str">
        <f t="shared" si="0"/>
        <v>20417</v>
      </c>
      <c r="BC49" s="123" t="str">
        <f t="shared" si="0"/>
        <v>大鹿村</v>
      </c>
      <c r="BD49" s="40">
        <f t="shared" si="14"/>
        <v>6.7474054061252735</v>
      </c>
      <c r="BE49" s="40">
        <f t="shared" si="15"/>
        <v>0.60138032168911493</v>
      </c>
      <c r="BF49" s="40">
        <f>VLOOKUP($AX49&amp;"_"&amp;$BC$14,データシート1!$A:$BS,MATCH($BC$12&amp;"_"&amp;BF$20,データシート1!$A$1:$BS$1,0),0)</f>
        <v>0.16386822697134759</v>
      </c>
      <c r="BG49" s="40">
        <f>VLOOKUP($AX49&amp;"_"&amp;$BC$14,データシート1!$A:$BS,MATCH($BC$12&amp;"_"&amp;BG$20,データシート1!$A$1:$BS$1,0),0)</f>
        <v>0.25959063081562389</v>
      </c>
      <c r="BH49" s="40">
        <f>VLOOKUP($AX49&amp;"_"&amp;$BC$14,データシート1!$A:$BS,MATCH($BC$12&amp;"_"&amp;BH$20,データシート1!$A$1:$BS$1,0),0)</f>
        <v>0.17792146390214342</v>
      </c>
      <c r="BI49" s="40">
        <f>VLOOKUP($AX49&amp;"_"&amp;$BC$14,データシート1!$A:$BS,MATCH($BC$12&amp;"_"&amp;BI$20,データシート1!$A$1:$BS$1,0),0)</f>
        <v>0.91586278292592938</v>
      </c>
      <c r="BJ49" s="40">
        <f>VLOOKUP($AX49&amp;"_"&amp;$BC$14,データシート1!$A:$BS,MATCH($BC$12&amp;"_"&amp;BJ$20,データシート1!$A$1:$BS$1,0),0)</f>
        <v>1.6889325726834961</v>
      </c>
      <c r="BK49" s="40">
        <f t="shared" si="1"/>
        <v>3.4301356982687525</v>
      </c>
      <c r="BL49" s="40">
        <f t="shared" si="2"/>
        <v>3.3725286801507552</v>
      </c>
      <c r="BM49" s="40">
        <f>VLOOKUP($AX49&amp;"_"&amp;$BC$14,データシート1!$A:$BS,MATCH($BC$12&amp;"_"&amp;BM$20,データシート1!$A$1:$BS$1,0),0)</f>
        <v>0.85925240269571657</v>
      </c>
      <c r="BN49" s="40">
        <f>VLOOKUP($AX49&amp;"_"&amp;$BC$14,データシート1!$A:$BS,MATCH($BC$12&amp;"_"&amp;BN$20,データシート1!$A$1:$BS$1,0),0)</f>
        <v>2.5132762774550388</v>
      </c>
      <c r="BO49" s="40">
        <f>VLOOKUP($AX49&amp;"_"&amp;$BC$14,データシート1!$A:$BS,MATCH($BC$12&amp;"_"&amp;BO$20,データシート1!$A$1:$BS$1,0),0)</f>
        <v>5.760701811799749E-2</v>
      </c>
      <c r="BP49" s="40">
        <f>VLOOKUP($AX49&amp;"_"&amp;$BC$14,データシート1!$A:$BS,MATCH($BC$12&amp;"_"&amp;BP$20,データシート1!$A$1:$BS$1,0),0)</f>
        <v>0</v>
      </c>
      <c r="BQ49" s="40">
        <f>VLOOKUP($AX49&amp;"_"&amp;$BC$14,データシート1!$A:$BS,MATCH($BC$12&amp;"_"&amp;BQ$20,データシート1!$A$1:$BS$1,0),0)</f>
        <v>0.1110940305579808</v>
      </c>
      <c r="BR49" s="41">
        <f t="shared" si="3"/>
        <v>6.7474054061252735</v>
      </c>
      <c r="BT49" s="134" t="str">
        <f t="shared" si="4"/>
        <v>大鹿村</v>
      </c>
      <c r="BU49" s="38">
        <f t="shared" si="25"/>
        <v>6.7474054061252735</v>
      </c>
      <c r="BV49" s="69">
        <f t="shared" si="16"/>
        <v>8.9127640254605678E-2</v>
      </c>
      <c r="BW49" s="69">
        <f t="shared" si="16"/>
        <v>2.4286109564809685E-2</v>
      </c>
      <c r="BX49" s="69">
        <f t="shared" si="16"/>
        <v>3.8472659517385502E-2</v>
      </c>
      <c r="BY49" s="69">
        <f t="shared" si="16"/>
        <v>2.6368871172410491E-2</v>
      </c>
      <c r="BZ49" s="69">
        <f t="shared" si="16"/>
        <v>0.13573554985958189</v>
      </c>
      <c r="CA49" s="69">
        <f t="shared" si="32"/>
        <v>0.25030844762199828</v>
      </c>
      <c r="CB49" s="69">
        <f t="shared" si="32"/>
        <v>0.50836365859310695</v>
      </c>
      <c r="CC49" s="69">
        <f t="shared" si="32"/>
        <v>0.49982600379831693</v>
      </c>
      <c r="CD49" s="69">
        <f t="shared" si="32"/>
        <v>0.127345601898426</v>
      </c>
      <c r="CE49" s="69">
        <f t="shared" si="32"/>
        <v>0.37248040189989096</v>
      </c>
      <c r="CF49" s="69">
        <f t="shared" si="32"/>
        <v>8.537654794790012E-3</v>
      </c>
      <c r="CG49" s="69">
        <f t="shared" si="32"/>
        <v>0</v>
      </c>
      <c r="CH49" s="69">
        <f t="shared" si="32"/>
        <v>1.6464703670707258E-2</v>
      </c>
      <c r="CI49" s="135">
        <f t="shared" si="6"/>
        <v>1</v>
      </c>
      <c r="CK49" s="136" t="str">
        <f t="shared" si="7"/>
        <v>大鹿村</v>
      </c>
      <c r="CL49" s="137">
        <f t="shared" si="17"/>
        <v>0.60138032168911493</v>
      </c>
      <c r="CM49" s="75">
        <f t="shared" si="18"/>
        <v>0</v>
      </c>
      <c r="CN49" s="76">
        <f t="shared" si="19"/>
        <v>0.16386822697134759</v>
      </c>
      <c r="CO49" s="75">
        <f t="shared" si="20"/>
        <v>0</v>
      </c>
      <c r="CP49" s="76">
        <f t="shared" si="8"/>
        <v>0.25959063081562389</v>
      </c>
      <c r="CQ49" s="75">
        <f t="shared" si="21"/>
        <v>0</v>
      </c>
      <c r="CR49" s="76">
        <f t="shared" si="9"/>
        <v>0.17792146390214342</v>
      </c>
      <c r="CS49" s="75">
        <f t="shared" si="22"/>
        <v>0</v>
      </c>
      <c r="CT49" s="76">
        <f t="shared" si="10"/>
        <v>0.91586278292592938</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七ヶ宿町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宮城県</v>
      </c>
      <c r="AY4" s="261" t="str">
        <f>年度マスタ!$J4</f>
        <v>七ヶ宿町</v>
      </c>
      <c r="AZ4" s="261" t="str">
        <f>年度マスタ!$K4</f>
        <v>04302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01463</v>
      </c>
      <c r="AY13" s="20" t="str">
        <f>IF(IFERROR(比較地域マスタ!$Z6,"")=0,"",IFERROR(比較地域マスタ!$Z6,""))</f>
        <v>占冠村</v>
      </c>
      <c r="BC13" s="960" t="str">
        <f t="shared" ref="BC13:BC59" si="0">AX13</f>
        <v>01463</v>
      </c>
      <c r="BD13" s="123" t="str">
        <f>AY13</f>
        <v>占冠村</v>
      </c>
      <c r="BE13" s="40">
        <f>VLOOKUP($BC13&amp;"_"&amp;$AZ$7,データシート1!$A:$BS,MATCH("cb_"&amp;BE$12,データシート1!$A$1:$BS$1,0),0)</f>
        <v>29.730000000000004</v>
      </c>
      <c r="BF13" s="40">
        <f>VLOOKUP($BC13&amp;"_"&amp;$AZ$7,データシート1!$A:$BS,MATCH("cb_"&amp;BF$12,データシート1!$A$1:$BS$1,0),0)</f>
        <v>0</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29.730000000000004</v>
      </c>
      <c r="BL13" s="42"/>
      <c r="BM13" s="960" t="str">
        <f>AX13</f>
        <v>01463</v>
      </c>
      <c r="BN13" s="123" t="str">
        <f>AY13</f>
        <v>占冠村</v>
      </c>
      <c r="BO13" s="40">
        <f>BE13*VLOOKUP(BO$12,別紙!$B$4:$E$10,MATCH("設備利用率",別紙!$B$4:$E$4,0),0)/100*8760/10^3</f>
        <v>35.679567599999999</v>
      </c>
      <c r="BP13" s="40">
        <f>BF13*VLOOKUP(BP$12,別紙!$B$4:$E$10,MATCH("設備利用率",別紙!$B$4:$E$4,0),0)/100*8760/10^3</f>
        <v>0</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35.679567599999999</v>
      </c>
      <c r="BV13" s="42"/>
      <c r="BW13" s="38" t="str">
        <f>AX13</f>
        <v>01463</v>
      </c>
      <c r="BX13" s="38" t="str">
        <f>AY13</f>
        <v>占冠村</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8887.0925611606963</v>
      </c>
      <c r="BZ13" s="42"/>
      <c r="CA13" s="38" t="str">
        <f>AX13</f>
        <v>01463</v>
      </c>
      <c r="CB13" s="38" t="str">
        <f>AY13</f>
        <v>占冠村</v>
      </c>
      <c r="CC13" s="260">
        <f>BO13/$BY13</f>
        <v>4.0147626858226485E-3</v>
      </c>
      <c r="CD13" s="260">
        <f t="shared" ref="CD13:CH28" si="1">BP13/$BY13</f>
        <v>0</v>
      </c>
      <c r="CE13" s="260">
        <f t="shared" si="1"/>
        <v>0</v>
      </c>
      <c r="CF13" s="260">
        <f t="shared" si="1"/>
        <v>0</v>
      </c>
      <c r="CG13" s="260">
        <f t="shared" si="1"/>
        <v>0</v>
      </c>
      <c r="CH13" s="260">
        <f t="shared" si="1"/>
        <v>0</v>
      </c>
      <c r="CI13" s="260">
        <f>BU13/BY13</f>
        <v>4.0147626858226485E-3</v>
      </c>
      <c r="CK13" s="20" t="str">
        <f>AX13</f>
        <v>01463</v>
      </c>
      <c r="CL13" s="20" t="str">
        <f>AY13</f>
        <v>占冠村</v>
      </c>
      <c r="CM13" s="20">
        <f>VLOOKUP($CK13&amp;"_"&amp;$AZ$7,データシート1!$A:$BS,MATCH("ca_太陽光発電（10kW未満）",データシート1!$A$1:$BS$1,0),0)</f>
        <v>5</v>
      </c>
      <c r="CN13" s="20">
        <f>VLOOKUP($CK13&amp;"_"&amp;$AZ$5,データシート1!$A:$BS,MATCH("ab_家庭",データシート1!$A$1:$BS$1,0),0)</f>
        <v>775</v>
      </c>
      <c r="CO13" s="260">
        <f>CM13/CN13</f>
        <v>6.4516129032258064E-3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33643</v>
      </c>
      <c r="AY14" s="20" t="str">
        <f>IF(IFERROR(比較地域マスタ!$Z7,"")=0,"",IFERROR(比較地域マスタ!$Z7,""))</f>
        <v>西粟倉村</v>
      </c>
      <c r="BC14" s="960" t="str">
        <f t="shared" si="0"/>
        <v>33643</v>
      </c>
      <c r="BD14" s="123" t="str">
        <f t="shared" ref="BD14:BD60" si="2">AY14</f>
        <v>西粟倉村</v>
      </c>
      <c r="BE14" s="40">
        <f>VLOOKUP($BC14&amp;"_"&amp;$AZ$7,データシート1!$A:$BS,MATCH("cb_"&amp;BE$12,データシート1!$A$1:$BS$1,0),0)</f>
        <v>113.30000000000001</v>
      </c>
      <c r="BF14" s="40">
        <f>VLOOKUP($BC14&amp;"_"&amp;$AZ$7,データシート1!$A:$BS,MATCH("cb_"&amp;BF$12,データシート1!$A$1:$BS$1,0),0)</f>
        <v>180</v>
      </c>
      <c r="BG14" s="40">
        <f>VLOOKUP($BC14&amp;"_"&amp;$AZ$7,データシート1!$A:$BS,MATCH("cb_"&amp;BG$12,データシート1!$A$1:$BS$1,0),0)</f>
        <v>0</v>
      </c>
      <c r="BH14" s="40">
        <f>VLOOKUP($BC14&amp;"_"&amp;$AZ$7,データシート1!$A:$BS,MATCH("cb_"&amp;BH$12,データシート1!$A$1:$BS$1,0),0)</f>
        <v>495.5</v>
      </c>
      <c r="BI14" s="40">
        <f>VLOOKUP($BC14&amp;"_"&amp;$AZ$7,データシート1!$A:$BS,MATCH("cb_"&amp;BI$12,データシート1!$A$1:$BS$1,0),0)</f>
        <v>0</v>
      </c>
      <c r="BJ14" s="40">
        <f>VLOOKUP($BC14&amp;"_"&amp;$AZ$7,データシート1!$A:$BS,MATCH("cb_"&amp;BJ$12,データシート1!$A$1:$BS$1,0),0)</f>
        <v>0</v>
      </c>
      <c r="BK14" s="40">
        <f t="shared" ref="BK14:BK60" si="3">SUM(BE14:BJ14)</f>
        <v>788.8</v>
      </c>
      <c r="BL14" s="42"/>
      <c r="BM14" s="960" t="str">
        <f t="shared" ref="BM14:BM60" si="4">AX14</f>
        <v>33643</v>
      </c>
      <c r="BN14" s="123" t="str">
        <f t="shared" ref="BN14:BN60" si="5">AY14</f>
        <v>西粟倉村</v>
      </c>
      <c r="BO14" s="40">
        <f>BE14*VLOOKUP(BO$12,別紙!$B$4:$E$10,MATCH("設備利用率",別紙!$B$4:$E$4,0),0)/100*8760/10^3</f>
        <v>135.97359599999999</v>
      </c>
      <c r="BP14" s="40">
        <f>BF14*VLOOKUP(BP$12,別紙!$B$4:$E$10,MATCH("設備利用率",別紙!$B$4:$E$4,0),0)/100*8760/10^3</f>
        <v>238.0968</v>
      </c>
      <c r="BQ14" s="40">
        <f>BG14*VLOOKUP(BQ$12,別紙!$B$4:$E$10,MATCH("設備利用率",別紙!$B$4:$E$4,0),0)/100*8760/10^3</f>
        <v>0</v>
      </c>
      <c r="BR14" s="40">
        <f>BH14*VLOOKUP(BR$12,別紙!$B$4:$E$10,MATCH("設備利用率",別紙!$B$4:$E$4,0),0)/100*8760/10^3</f>
        <v>2604.348</v>
      </c>
      <c r="BS14" s="40">
        <f>BI14*VLOOKUP(BS$12,別紙!$B$4:$E$10,MATCH("設備利用率",別紙!$B$4:$E$4,0),0)/100*8760/10^3</f>
        <v>0</v>
      </c>
      <c r="BT14" s="40">
        <f>BJ14*VLOOKUP(BT$12,別紙!$B$4:$E$10,MATCH("設備利用率",別紙!$B$4:$E$4,0),0)/100*8760/10^3</f>
        <v>0</v>
      </c>
      <c r="BU14" s="40">
        <f t="shared" ref="BU14:BU60" si="6">SUM(BO14:BT14)</f>
        <v>2978.418396</v>
      </c>
      <c r="BV14" s="42"/>
      <c r="BW14" s="38" t="str">
        <f t="shared" ref="BW14:BW60" si="7">AX14</f>
        <v>33643</v>
      </c>
      <c r="BX14" s="38" t="str">
        <f t="shared" ref="BX14:BX60" si="8">AY14</f>
        <v>西粟倉村</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5002.076267260345</v>
      </c>
      <c r="BZ14" s="42"/>
      <c r="CA14" s="38" t="str">
        <f t="shared" ref="CA14:CA60" si="9">AX14</f>
        <v>33643</v>
      </c>
      <c r="CB14" s="38" t="str">
        <f t="shared" ref="CB14:CB60" si="10">AY14</f>
        <v>西粟倉村</v>
      </c>
      <c r="CC14" s="260">
        <f t="shared" ref="CC14:CC60" si="11">BO14/$BY14</f>
        <v>2.7183431186360782E-2</v>
      </c>
      <c r="CD14" s="260">
        <f t="shared" si="1"/>
        <v>4.7599594104231133E-2</v>
      </c>
      <c r="CE14" s="260">
        <f t="shared" si="1"/>
        <v>0</v>
      </c>
      <c r="CF14" s="260">
        <f t="shared" si="1"/>
        <v>0.52065339687961432</v>
      </c>
      <c r="CG14" s="260">
        <f t="shared" si="1"/>
        <v>0</v>
      </c>
      <c r="CH14" s="260">
        <f t="shared" si="1"/>
        <v>0</v>
      </c>
      <c r="CI14" s="260">
        <f t="shared" ref="CI14:CI60" si="12">BU14/BY14</f>
        <v>0.5954364221702062</v>
      </c>
      <c r="CK14" s="20" t="str">
        <f t="shared" ref="CK14:CK60" si="13">AX14</f>
        <v>33643</v>
      </c>
      <c r="CL14" s="20" t="str">
        <f t="shared" ref="CL14:CL60" si="14">AY14</f>
        <v>西粟倉村</v>
      </c>
      <c r="CM14" s="20">
        <f>VLOOKUP($CK14&amp;"_"&amp;$AZ$7,データシート1!$A:$BS,MATCH("ca_太陽光発電（10kW未満）",データシート1!$A$1:$BS$1,0),0)</f>
        <v>22</v>
      </c>
      <c r="CN14" s="20">
        <f>VLOOKUP($CK14&amp;"_"&amp;$AZ$5,データシート1!$A:$BS,MATCH("ab_家庭",データシート1!$A$1:$BS$1,0),0)</f>
        <v>601</v>
      </c>
      <c r="CO14" s="260">
        <f t="shared" ref="CO14:CO60" si="15">CM14/CN14</f>
        <v>3.6605657237936774E-2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01471</v>
      </c>
      <c r="AY15" s="20" t="str">
        <f>IF(IFERROR(比較地域マスタ!$Z8,"")=0,"",IFERROR(比較地域マスタ!$Z8,""))</f>
        <v>中川町</v>
      </c>
      <c r="BC15" s="960" t="str">
        <f t="shared" si="0"/>
        <v>01471</v>
      </c>
      <c r="BD15" s="123" t="str">
        <f t="shared" si="2"/>
        <v>中川町</v>
      </c>
      <c r="BE15" s="40">
        <f>VLOOKUP($BC15&amp;"_"&amp;$AZ$7,データシート1!$A:$BS,MATCH("cb_"&amp;BE$12,データシート1!$A$1:$BS$1,0),0)</f>
        <v>43.900000000000006</v>
      </c>
      <c r="BF15" s="40">
        <f>VLOOKUP($BC15&amp;"_"&amp;$AZ$7,データシート1!$A:$BS,MATCH("cb_"&amp;BF$12,データシート1!$A$1:$BS$1,0),0)</f>
        <v>20.2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64.100000000000009</v>
      </c>
      <c r="BL15" s="42"/>
      <c r="BM15" s="960" t="str">
        <f t="shared" si="4"/>
        <v>01471</v>
      </c>
      <c r="BN15" s="123" t="str">
        <f t="shared" si="5"/>
        <v>中川町</v>
      </c>
      <c r="BO15" s="40">
        <f>BE15*VLOOKUP(BO$12,別紙!$B$4:$E$10,MATCH("設備利用率",別紙!$B$4:$E$4,0),0)/100*8760/10^3</f>
        <v>52.685268000000001</v>
      </c>
      <c r="BP15" s="40">
        <f>BF15*VLOOKUP(BP$12,別紙!$B$4:$E$10,MATCH("設備利用率",別紙!$B$4:$E$4,0),0)/100*8760/10^3</f>
        <v>26.719751999999996</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79.405019999999993</v>
      </c>
      <c r="BV15" s="42"/>
      <c r="BW15" s="38" t="str">
        <f t="shared" si="7"/>
        <v>01471</v>
      </c>
      <c r="BX15" s="38" t="str">
        <f t="shared" si="8"/>
        <v>中川町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7583.9369782181375</v>
      </c>
      <c r="BZ15" s="42"/>
      <c r="CA15" s="38" t="str">
        <f t="shared" si="9"/>
        <v>01471</v>
      </c>
      <c r="CB15" s="38" t="str">
        <f t="shared" si="10"/>
        <v>中川町</v>
      </c>
      <c r="CC15" s="260">
        <f t="shared" si="11"/>
        <v>6.9469548799413307E-3</v>
      </c>
      <c r="CD15" s="260">
        <f t="shared" si="1"/>
        <v>3.5232033278680885E-3</v>
      </c>
      <c r="CE15" s="260">
        <f t="shared" si="1"/>
        <v>0</v>
      </c>
      <c r="CF15" s="260">
        <f t="shared" si="1"/>
        <v>0</v>
      </c>
      <c r="CG15" s="260">
        <f t="shared" si="1"/>
        <v>0</v>
      </c>
      <c r="CH15" s="260">
        <f t="shared" si="1"/>
        <v>0</v>
      </c>
      <c r="CI15" s="260">
        <f t="shared" si="12"/>
        <v>1.0470158207809419E-2</v>
      </c>
      <c r="CK15" s="20" t="str">
        <f t="shared" si="13"/>
        <v>01471</v>
      </c>
      <c r="CL15" s="20" t="str">
        <f t="shared" si="14"/>
        <v>中川町</v>
      </c>
      <c r="CM15" s="20">
        <f>VLOOKUP($CK15&amp;"_"&amp;$AZ$7,データシート1!$A:$BS,MATCH("ca_太陽光発電（10kW未満）",データシート1!$A$1:$BS$1,0),0)</f>
        <v>5</v>
      </c>
      <c r="CN15" s="20">
        <f>VLOOKUP($CK15&amp;"_"&amp;$AZ$5,データシート1!$A:$BS,MATCH("ab_家庭",データシート1!$A$1:$BS$1,0),0)</f>
        <v>768</v>
      </c>
      <c r="CO15" s="260">
        <f t="shared" si="15"/>
        <v>6.510416666666667E-3</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29385</v>
      </c>
      <c r="AY16" s="20" t="str">
        <f>IF(IFERROR(比較地域マスタ!$Z9,"")=0,"",IFERROR(比較地域マスタ!$Z9,""))</f>
        <v>曽爾村</v>
      </c>
      <c r="BC16" s="960" t="str">
        <f t="shared" si="0"/>
        <v>29385</v>
      </c>
      <c r="BD16" s="123" t="str">
        <f t="shared" si="2"/>
        <v>曽爾村</v>
      </c>
      <c r="BE16" s="40">
        <f>VLOOKUP($BC16&amp;"_"&amp;$AZ$7,データシート1!$A:$BS,MATCH("cb_"&amp;BE$12,データシート1!$A$1:$BS$1,0),0)</f>
        <v>67.300000000000011</v>
      </c>
      <c r="BF16" s="40">
        <f>VLOOKUP($BC16&amp;"_"&amp;$AZ$7,データシート1!$A:$BS,MATCH("cb_"&amp;BF$12,データシート1!$A$1:$BS$1,0),0)</f>
        <v>266.39999999999998</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333.7</v>
      </c>
      <c r="BL16" s="42"/>
      <c r="BM16" s="960" t="str">
        <f t="shared" si="4"/>
        <v>29385</v>
      </c>
      <c r="BN16" s="123" t="str">
        <f t="shared" si="5"/>
        <v>曽爾村</v>
      </c>
      <c r="BO16" s="40">
        <f>BE16*VLOOKUP(BO$12,別紙!$B$4:$E$10,MATCH("設備利用率",別紙!$B$4:$E$4,0),0)/100*8760/10^3</f>
        <v>80.768076000000008</v>
      </c>
      <c r="BP16" s="40">
        <f>BF16*VLOOKUP(BP$12,別紙!$B$4:$E$10,MATCH("設備利用率",別紙!$B$4:$E$4,0),0)/100*8760/10^3</f>
        <v>352.38326399999988</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433.15133999999989</v>
      </c>
      <c r="BV16" s="42"/>
      <c r="BW16" s="38" t="str">
        <f t="shared" si="7"/>
        <v>29385</v>
      </c>
      <c r="BX16" s="38" t="str">
        <f t="shared" si="8"/>
        <v>曽爾村</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7529.8697251341764</v>
      </c>
      <c r="BZ16" s="42"/>
      <c r="CA16" s="38" t="str">
        <f t="shared" si="9"/>
        <v>29385</v>
      </c>
      <c r="CB16" s="38" t="str">
        <f t="shared" si="10"/>
        <v>曽爾村</v>
      </c>
      <c r="CC16" s="260">
        <f t="shared" si="11"/>
        <v>1.0726357685897518E-2</v>
      </c>
      <c r="CD16" s="260">
        <f t="shared" si="1"/>
        <v>4.6798055857961166E-2</v>
      </c>
      <c r="CE16" s="260">
        <f t="shared" si="1"/>
        <v>0</v>
      </c>
      <c r="CF16" s="260">
        <f t="shared" si="1"/>
        <v>0</v>
      </c>
      <c r="CG16" s="260">
        <f t="shared" si="1"/>
        <v>0</v>
      </c>
      <c r="CH16" s="260">
        <f t="shared" si="1"/>
        <v>0</v>
      </c>
      <c r="CI16" s="260">
        <f t="shared" si="12"/>
        <v>5.7524413543858684E-2</v>
      </c>
      <c r="CK16" s="20" t="str">
        <f t="shared" si="13"/>
        <v>29385</v>
      </c>
      <c r="CL16" s="20" t="str">
        <f t="shared" si="14"/>
        <v>曽爾村</v>
      </c>
      <c r="CM16" s="20">
        <f>VLOOKUP($CK16&amp;"_"&amp;$AZ$7,データシート1!$A:$BS,MATCH("ca_太陽光発電（10kW未満）",データシート1!$A$1:$BS$1,0),0)</f>
        <v>14</v>
      </c>
      <c r="CN16" s="20">
        <f>VLOOKUP($CK16&amp;"_"&amp;$AZ$5,データシート1!$A:$BS,MATCH("ab_家庭",データシート1!$A$1:$BS$1,0),0)</f>
        <v>669</v>
      </c>
      <c r="CO16" s="260">
        <f t="shared" si="15"/>
        <v>2.0926756352765322E-2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01391</v>
      </c>
      <c r="AY17" s="20" t="str">
        <f>IF(IFERROR(比較地域マスタ!$Z10,"")=0,"",IFERROR(比較地域マスタ!$Z10,""))</f>
        <v>島牧村</v>
      </c>
      <c r="BC17" s="960" t="str">
        <f t="shared" si="0"/>
        <v>01391</v>
      </c>
      <c r="BD17" s="123" t="str">
        <f t="shared" si="2"/>
        <v>島牧村</v>
      </c>
      <c r="BE17" s="40">
        <f>VLOOKUP($BC17&amp;"_"&amp;$AZ$7,データシート1!$A:$BS,MATCH("cb_"&amp;BE$12,データシート1!$A$1:$BS$1,0),0)</f>
        <v>24.1</v>
      </c>
      <c r="BF17" s="40">
        <f>VLOOKUP($BC17&amp;"_"&amp;$AZ$7,データシート1!$A:$BS,MATCH("cb_"&amp;BF$12,データシート1!$A$1:$BS$1,0),0)</f>
        <v>0</v>
      </c>
      <c r="BG17" s="40">
        <f>VLOOKUP($BC17&amp;"_"&amp;$AZ$7,データシート1!$A:$BS,MATCH("cb_"&amp;BG$12,データシート1!$A$1:$BS$1,0),0)</f>
        <v>4319.2</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4343.3</v>
      </c>
      <c r="BL17" s="42"/>
      <c r="BM17" s="960" t="str">
        <f t="shared" si="4"/>
        <v>01391</v>
      </c>
      <c r="BN17" s="123" t="str">
        <f t="shared" si="5"/>
        <v>島牧村</v>
      </c>
      <c r="BO17" s="40">
        <f>BE17*VLOOKUP(BO$12,別紙!$B$4:$E$10,MATCH("設備利用率",別紙!$B$4:$E$4,0),0)/100*8760/10^3</f>
        <v>28.922892000000004</v>
      </c>
      <c r="BP17" s="40">
        <f>BF17*VLOOKUP(BP$12,別紙!$B$4:$E$10,MATCH("設備利用率",別紙!$B$4:$E$4,0),0)/100*8760/10^3</f>
        <v>0</v>
      </c>
      <c r="BQ17" s="40">
        <f>BG17*VLOOKUP(BQ$12,別紙!$B$4:$E$10,MATCH("設備利用率",別紙!$B$4:$E$4,0),0)/100*8760/10^3</f>
        <v>9383.3756160000012</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9412.2985080000017</v>
      </c>
      <c r="BV17" s="42"/>
      <c r="BW17" s="38" t="str">
        <f t="shared" si="7"/>
        <v>01391</v>
      </c>
      <c r="BX17" s="38" t="str">
        <f t="shared" si="8"/>
        <v>島牧村</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5956.0093411758844</v>
      </c>
      <c r="BZ17" s="42"/>
      <c r="CA17" s="38" t="str">
        <f t="shared" si="9"/>
        <v>01391</v>
      </c>
      <c r="CB17" s="38" t="str">
        <f t="shared" si="10"/>
        <v>島牧村</v>
      </c>
      <c r="CC17" s="260">
        <f t="shared" si="11"/>
        <v>4.8560857351324788E-3</v>
      </c>
      <c r="CD17" s="260">
        <f t="shared" si="1"/>
        <v>0</v>
      </c>
      <c r="CE17" s="260">
        <f t="shared" si="1"/>
        <v>1.5754467594819885</v>
      </c>
      <c r="CF17" s="260">
        <f t="shared" si="1"/>
        <v>0</v>
      </c>
      <c r="CG17" s="260">
        <f t="shared" si="1"/>
        <v>0</v>
      </c>
      <c r="CH17" s="260">
        <f t="shared" si="1"/>
        <v>0</v>
      </c>
      <c r="CI17" s="260">
        <f t="shared" si="12"/>
        <v>1.5803028452171213</v>
      </c>
      <c r="CK17" s="20" t="str">
        <f t="shared" si="13"/>
        <v>01391</v>
      </c>
      <c r="CL17" s="20" t="str">
        <f t="shared" si="14"/>
        <v>島牧村</v>
      </c>
      <c r="CM17" s="20">
        <f>VLOOKUP($CK17&amp;"_"&amp;$AZ$7,データシート1!$A:$BS,MATCH("ca_太陽光発電（10kW未満）",データシート1!$A$1:$BS$1,0),0)</f>
        <v>6</v>
      </c>
      <c r="CN17" s="20">
        <f>VLOOKUP($CK17&amp;"_"&amp;$AZ$5,データシート1!$A:$BS,MATCH("ab_家庭",データシート1!$A$1:$BS$1,0),0)</f>
        <v>775</v>
      </c>
      <c r="CO17" s="260">
        <f t="shared" si="15"/>
        <v>7.7419354838709677E-3</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01472</v>
      </c>
      <c r="AY18" s="20" t="str">
        <f>IF(IFERROR(比較地域マスタ!$Z11,"")=0,"",IFERROR(比較地域マスタ!$Z11,""))</f>
        <v>幌加内町</v>
      </c>
      <c r="BC18" s="960" t="str">
        <f t="shared" si="0"/>
        <v>01472</v>
      </c>
      <c r="BD18" s="123" t="str">
        <f t="shared" si="2"/>
        <v>幌加内町</v>
      </c>
      <c r="BE18" s="40">
        <f>VLOOKUP($BC18&amp;"_"&amp;$AZ$7,データシート1!$A:$BS,MATCH("cb_"&amp;BE$12,データシート1!$A$1:$BS$1,0),0)</f>
        <v>11.219999999999999</v>
      </c>
      <c r="BF18" s="40">
        <f>VLOOKUP($BC18&amp;"_"&amp;$AZ$7,データシート1!$A:$BS,MATCH("cb_"&amp;BF$12,データシート1!$A$1:$BS$1,0),0)</f>
        <v>10</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21.22</v>
      </c>
      <c r="BL18" s="42"/>
      <c r="BM18" s="960" t="str">
        <f t="shared" si="4"/>
        <v>01472</v>
      </c>
      <c r="BN18" s="123" t="str">
        <f t="shared" si="5"/>
        <v>幌加内町</v>
      </c>
      <c r="BO18" s="40">
        <f>BE18*VLOOKUP(BO$12,別紙!$B$4:$E$10,MATCH("設備利用率",別紙!$B$4:$E$4,0),0)/100*8760/10^3</f>
        <v>13.465346399999996</v>
      </c>
      <c r="BP18" s="40">
        <f>BF18*VLOOKUP(BP$12,別紙!$B$4:$E$10,MATCH("設備利用率",別紙!$B$4:$E$4,0),0)/100*8760/10^3</f>
        <v>13.227600000000001</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26.692946399999997</v>
      </c>
      <c r="BV18" s="42"/>
      <c r="BW18" s="38" t="str">
        <f t="shared" si="7"/>
        <v>01472</v>
      </c>
      <c r="BX18" s="38" t="str">
        <f t="shared" si="8"/>
        <v>幌加内町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7132.5071461917769</v>
      </c>
      <c r="BZ18" s="42"/>
      <c r="CA18" s="38" t="str">
        <f t="shared" si="9"/>
        <v>01472</v>
      </c>
      <c r="CB18" s="38" t="str">
        <f t="shared" si="10"/>
        <v>幌加内町</v>
      </c>
      <c r="CC18" s="260">
        <f t="shared" si="11"/>
        <v>1.8878840390912865E-3</v>
      </c>
      <c r="CD18" s="260">
        <f t="shared" si="1"/>
        <v>1.8545512438865968E-3</v>
      </c>
      <c r="CE18" s="260">
        <f t="shared" si="1"/>
        <v>0</v>
      </c>
      <c r="CF18" s="260">
        <f t="shared" si="1"/>
        <v>0</v>
      </c>
      <c r="CG18" s="260">
        <f t="shared" si="1"/>
        <v>0</v>
      </c>
      <c r="CH18" s="260">
        <f t="shared" si="1"/>
        <v>0</v>
      </c>
      <c r="CI18" s="260">
        <f t="shared" si="12"/>
        <v>3.742435282977883E-3</v>
      </c>
      <c r="CK18" s="20" t="str">
        <f t="shared" si="13"/>
        <v>01472</v>
      </c>
      <c r="CL18" s="20" t="str">
        <f t="shared" si="14"/>
        <v>幌加内町</v>
      </c>
      <c r="CM18" s="20">
        <f>VLOOKUP($CK18&amp;"_"&amp;$AZ$7,データシート1!$A:$BS,MATCH("ca_太陽光発電（10kW未満）",データシート1!$A$1:$BS$1,0),0)</f>
        <v>3</v>
      </c>
      <c r="CN18" s="20">
        <f>VLOOKUP($CK18&amp;"_"&amp;$AZ$5,データシート1!$A:$BS,MATCH("ab_家庭",データシート1!$A$1:$BS$1,0),0)</f>
        <v>722</v>
      </c>
      <c r="CO18" s="260">
        <f t="shared" si="15"/>
        <v>4.1551246537396124E-3</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47360</v>
      </c>
      <c r="AY19" s="20" t="str">
        <f>IF(IFERROR(比較地域マスタ!$Z12,"")=0,"",IFERROR(比較地域マスタ!$Z12,""))</f>
        <v>伊是名村</v>
      </c>
      <c r="BC19" s="960" t="str">
        <f t="shared" si="0"/>
        <v>47360</v>
      </c>
      <c r="BD19" s="123" t="str">
        <f t="shared" si="2"/>
        <v>伊是名村</v>
      </c>
      <c r="BE19" s="40">
        <f>VLOOKUP($BC19&amp;"_"&amp;$AZ$7,データシート1!$A:$BS,MATCH("cb_"&amp;BE$12,データシート1!$A$1:$BS$1,0),0)</f>
        <v>0</v>
      </c>
      <c r="BF19" s="40">
        <f>VLOOKUP($BC19&amp;"_"&amp;$AZ$7,データシート1!$A:$BS,MATCH("cb_"&amp;BF$12,データシート1!$A$1:$BS$1,0),0)</f>
        <v>431.59999999999997</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431.59999999999997</v>
      </c>
      <c r="BL19" s="42"/>
      <c r="BM19" s="960" t="str">
        <f t="shared" si="4"/>
        <v>47360</v>
      </c>
      <c r="BN19" s="123" t="str">
        <f t="shared" si="5"/>
        <v>伊是名村</v>
      </c>
      <c r="BO19" s="40">
        <f>BE19*VLOOKUP(BO$12,別紙!$B$4:$E$10,MATCH("設備利用率",別紙!$B$4:$E$4,0),0)/100*8760/10^3</f>
        <v>0</v>
      </c>
      <c r="BP19" s="40">
        <f>BF19*VLOOKUP(BP$12,別紙!$B$4:$E$10,MATCH("設備利用率",別紙!$B$4:$E$4,0),0)/100*8760/10^3</f>
        <v>570.90321599999993</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570.90321599999993</v>
      </c>
      <c r="BV19" s="42"/>
      <c r="BW19" s="38" t="str">
        <f t="shared" si="7"/>
        <v>47360</v>
      </c>
      <c r="BX19" s="38" t="str">
        <f t="shared" si="8"/>
        <v>伊是名村</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6140.7460910232739</v>
      </c>
      <c r="BZ19" s="42"/>
      <c r="CA19" s="38" t="str">
        <f t="shared" si="9"/>
        <v>47360</v>
      </c>
      <c r="CB19" s="38" t="str">
        <f t="shared" si="10"/>
        <v>伊是名村</v>
      </c>
      <c r="CC19" s="260">
        <f t="shared" si="11"/>
        <v>0</v>
      </c>
      <c r="CD19" s="260">
        <f t="shared" si="1"/>
        <v>9.2969682761279329E-2</v>
      </c>
      <c r="CE19" s="260">
        <f t="shared" si="1"/>
        <v>0</v>
      </c>
      <c r="CF19" s="260">
        <f t="shared" si="1"/>
        <v>0</v>
      </c>
      <c r="CG19" s="260">
        <f t="shared" si="1"/>
        <v>0</v>
      </c>
      <c r="CH19" s="260">
        <f t="shared" si="1"/>
        <v>0</v>
      </c>
      <c r="CI19" s="260">
        <f t="shared" si="12"/>
        <v>9.2969682761279329E-2</v>
      </c>
      <c r="CK19" s="20" t="str">
        <f t="shared" si="13"/>
        <v>47360</v>
      </c>
      <c r="CL19" s="20" t="str">
        <f t="shared" si="14"/>
        <v>伊是名村</v>
      </c>
      <c r="CM19" s="20">
        <f>VLOOKUP($CK19&amp;"_"&amp;$AZ$7,データシート1!$A:$BS,MATCH("ca_太陽光発電（10kW未満）",データシート1!$A$1:$BS$1,0),0)</f>
        <v>0</v>
      </c>
      <c r="CN19" s="20">
        <f>VLOOKUP($CK19&amp;"_"&amp;$AZ$5,データシート1!$A:$BS,MATCH("ab_家庭",データシート1!$A$1:$BS$1,0),0)</f>
        <v>725</v>
      </c>
      <c r="CO19" s="260">
        <f t="shared" si="15"/>
        <v>0</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07548</v>
      </c>
      <c r="AY20" s="20" t="str">
        <f>IF(IFERROR(比較地域マスタ!$Z13,"")=0,"",IFERROR(比較地域マスタ!$Z13,""))</f>
        <v>葛尾村</v>
      </c>
      <c r="BC20" s="960" t="str">
        <f t="shared" si="0"/>
        <v>07548</v>
      </c>
      <c r="BD20" s="123" t="str">
        <f t="shared" si="2"/>
        <v>葛尾村</v>
      </c>
      <c r="BE20" s="40">
        <f>VLOOKUP($BC20&amp;"_"&amp;$AZ$7,データシート1!$A:$BS,MATCH("cb_"&amp;BE$12,データシート1!$A$1:$BS$1,0),0)</f>
        <v>450.5</v>
      </c>
      <c r="BF20" s="40">
        <f>VLOOKUP($BC20&amp;"_"&amp;$AZ$7,データシート1!$A:$BS,MATCH("cb_"&amp;BF$12,データシート1!$A$1:$BS$1,0),0)</f>
        <v>2329.9</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2780.4</v>
      </c>
      <c r="BL20" s="42"/>
      <c r="BM20" s="960" t="str">
        <f t="shared" si="4"/>
        <v>07548</v>
      </c>
      <c r="BN20" s="123" t="str">
        <f t="shared" si="5"/>
        <v>葛尾村</v>
      </c>
      <c r="BO20" s="40">
        <f>BE20*VLOOKUP(BO$12,別紙!$B$4:$E$10,MATCH("設備利用率",別紙!$B$4:$E$4,0),0)/100*8760/10^3</f>
        <v>540.65405999999996</v>
      </c>
      <c r="BP20" s="40">
        <f>BF20*VLOOKUP(BP$12,別紙!$B$4:$E$10,MATCH("設備利用率",別紙!$B$4:$E$4,0),0)/100*8760/10^3</f>
        <v>3081.8985239999997</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3622.5525839999996</v>
      </c>
      <c r="BV20" s="42"/>
      <c r="BW20" s="38" t="str">
        <f t="shared" si="7"/>
        <v>07548</v>
      </c>
      <c r="BX20" s="38" t="str">
        <f t="shared" si="8"/>
        <v>葛尾村</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4111.5636814600566</v>
      </c>
      <c r="BZ20" s="42"/>
      <c r="CA20" s="38" t="str">
        <f t="shared" si="9"/>
        <v>07548</v>
      </c>
      <c r="CB20" s="38" t="str">
        <f t="shared" si="10"/>
        <v>葛尾村</v>
      </c>
      <c r="CC20" s="260">
        <f t="shared" si="11"/>
        <v>0.13149597133517058</v>
      </c>
      <c r="CD20" s="260">
        <f t="shared" si="1"/>
        <v>0.74956847631886547</v>
      </c>
      <c r="CE20" s="260">
        <f t="shared" si="1"/>
        <v>0</v>
      </c>
      <c r="CF20" s="260">
        <f t="shared" si="1"/>
        <v>0</v>
      </c>
      <c r="CG20" s="260">
        <f t="shared" si="1"/>
        <v>0</v>
      </c>
      <c r="CH20" s="260">
        <f t="shared" si="1"/>
        <v>0</v>
      </c>
      <c r="CI20" s="260">
        <f t="shared" si="12"/>
        <v>0.88106444765403602</v>
      </c>
      <c r="CK20" s="20" t="str">
        <f t="shared" si="13"/>
        <v>07548</v>
      </c>
      <c r="CL20" s="20" t="str">
        <f t="shared" si="14"/>
        <v>葛尾村</v>
      </c>
      <c r="CM20" s="20">
        <f>VLOOKUP($CK20&amp;"_"&amp;$AZ$7,データシート1!$A:$BS,MATCH("ca_太陽光発電（10kW未満）",データシート1!$A$1:$BS$1,0),0)</f>
        <v>80</v>
      </c>
      <c r="CN20" s="20">
        <f>VLOOKUP($CK20&amp;"_"&amp;$AZ$5,データシート1!$A:$BS,MATCH("ab_家庭",データシート1!$A$1:$BS$1,0),0)</f>
        <v>475</v>
      </c>
      <c r="CO20" s="260">
        <f t="shared" si="15"/>
        <v>0.16842105263157894</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02343</v>
      </c>
      <c r="AY21" s="20" t="str">
        <f>IF(IFERROR(比較地域マスタ!$Z14,"")=0,"",IFERROR(比較地域マスタ!$Z14,""))</f>
        <v>西目屋村</v>
      </c>
      <c r="BC21" s="960" t="str">
        <f t="shared" si="0"/>
        <v>02343</v>
      </c>
      <c r="BD21" s="123" t="str">
        <f t="shared" si="2"/>
        <v>西目屋村</v>
      </c>
      <c r="BE21" s="40">
        <f>VLOOKUP($BC21&amp;"_"&amp;$AZ$7,データシート1!$A:$BS,MATCH("cb_"&amp;BE$12,データシート1!$A$1:$BS$1,0),0)</f>
        <v>57.4</v>
      </c>
      <c r="BF21" s="40">
        <f>VLOOKUP($BC21&amp;"_"&amp;$AZ$7,データシート1!$A:$BS,MATCH("cb_"&amp;BF$12,データシート1!$A$1:$BS$1,0),0)</f>
        <v>0</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57.4</v>
      </c>
      <c r="BL21" s="42"/>
      <c r="BM21" s="960" t="str">
        <f t="shared" si="4"/>
        <v>02343</v>
      </c>
      <c r="BN21" s="123" t="str">
        <f t="shared" si="5"/>
        <v>西目屋村</v>
      </c>
      <c r="BO21" s="40">
        <f>BE21*VLOOKUP(BO$12,別紙!$B$4:$E$10,MATCH("設備利用率",別紙!$B$4:$E$4,0),0)/100*8760/10^3</f>
        <v>68.886888000000013</v>
      </c>
      <c r="BP21" s="40">
        <f>BF21*VLOOKUP(BP$12,別紙!$B$4:$E$10,MATCH("設備利用率",別紙!$B$4:$E$4,0),0)/100*8760/10^3</f>
        <v>0</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68.886888000000013</v>
      </c>
      <c r="BV21" s="42"/>
      <c r="BW21" s="38" t="str">
        <f t="shared" si="7"/>
        <v>02343</v>
      </c>
      <c r="BX21" s="38" t="str">
        <f t="shared" si="8"/>
        <v>西目屋村</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5642.8155586667772</v>
      </c>
      <c r="BZ21" s="42"/>
      <c r="CA21" s="38" t="str">
        <f t="shared" si="9"/>
        <v>02343</v>
      </c>
      <c r="CB21" s="38" t="str">
        <f t="shared" si="10"/>
        <v>西目屋村</v>
      </c>
      <c r="CC21" s="260">
        <f t="shared" si="11"/>
        <v>1.2207892900946749E-2</v>
      </c>
      <c r="CD21" s="260">
        <f t="shared" si="1"/>
        <v>0</v>
      </c>
      <c r="CE21" s="260">
        <f t="shared" si="1"/>
        <v>0</v>
      </c>
      <c r="CF21" s="260">
        <f t="shared" si="1"/>
        <v>0</v>
      </c>
      <c r="CG21" s="260">
        <f t="shared" si="1"/>
        <v>0</v>
      </c>
      <c r="CH21" s="260">
        <f t="shared" si="1"/>
        <v>0</v>
      </c>
      <c r="CI21" s="260">
        <f t="shared" si="12"/>
        <v>1.2207892900946749E-2</v>
      </c>
      <c r="CK21" s="20" t="str">
        <f t="shared" si="13"/>
        <v>02343</v>
      </c>
      <c r="CL21" s="20" t="str">
        <f t="shared" si="14"/>
        <v>西目屋村</v>
      </c>
      <c r="CM21" s="20">
        <f>VLOOKUP($CK21&amp;"_"&amp;$AZ$7,データシート1!$A:$BS,MATCH("ca_太陽光発電（10kW未満）",データシート1!$A$1:$BS$1,0),0)</f>
        <v>11</v>
      </c>
      <c r="CN21" s="20">
        <f>VLOOKUP($CK21&amp;"_"&amp;$AZ$5,データシート1!$A:$BS,MATCH("ab_家庭",データシート1!$A$1:$BS$1,0),0)</f>
        <v>552</v>
      </c>
      <c r="CO21" s="260">
        <f t="shared" si="15"/>
        <v>1.9927536231884056E-2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29446</v>
      </c>
      <c r="AY22" s="20" t="str">
        <f>IF(IFERROR(比較地域マスタ!$Z15,"")=0,"",IFERROR(比較地域マスタ!$Z15,""))</f>
        <v>天川村</v>
      </c>
      <c r="BC22" s="960" t="str">
        <f t="shared" si="0"/>
        <v>29446</v>
      </c>
      <c r="BD22" s="123" t="str">
        <f t="shared" si="2"/>
        <v>天川村</v>
      </c>
      <c r="BE22" s="40">
        <f>VLOOKUP($BC22&amp;"_"&amp;$AZ$7,データシート1!$A:$BS,MATCH("cb_"&amp;BE$12,データシート1!$A$1:$BS$1,0),0)</f>
        <v>19.2</v>
      </c>
      <c r="BF22" s="40">
        <f>VLOOKUP($BC22&amp;"_"&amp;$AZ$7,データシート1!$A:$BS,MATCH("cb_"&amp;BF$12,データシート1!$A$1:$BS$1,0),0)</f>
        <v>0</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19.2</v>
      </c>
      <c r="BL22" s="42"/>
      <c r="BM22" s="960" t="str">
        <f t="shared" si="4"/>
        <v>29446</v>
      </c>
      <c r="BN22" s="123" t="str">
        <f t="shared" si="5"/>
        <v>天川村</v>
      </c>
      <c r="BO22" s="40">
        <f>BE22*VLOOKUP(BO$12,別紙!$B$4:$E$10,MATCH("設備利用率",別紙!$B$4:$E$4,0),0)/100*8760/10^3</f>
        <v>23.042304000000001</v>
      </c>
      <c r="BP22" s="40">
        <f>BF22*VLOOKUP(BP$12,別紙!$B$4:$E$10,MATCH("設備利用率",別紙!$B$4:$E$4,0),0)/100*8760/10^3</f>
        <v>0</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23.042304000000001</v>
      </c>
      <c r="BV22" s="42"/>
      <c r="BW22" s="38" t="str">
        <f t="shared" si="7"/>
        <v>29446</v>
      </c>
      <c r="BX22" s="38" t="str">
        <f t="shared" si="8"/>
        <v>天川村</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8436.8796936637555</v>
      </c>
      <c r="BZ22" s="42"/>
      <c r="CA22" s="38" t="str">
        <f t="shared" si="9"/>
        <v>29446</v>
      </c>
      <c r="CB22" s="38" t="str">
        <f t="shared" si="10"/>
        <v>天川村</v>
      </c>
      <c r="CC22" s="260">
        <f t="shared" si="11"/>
        <v>2.7311405207431339E-3</v>
      </c>
      <c r="CD22" s="260">
        <f t="shared" si="1"/>
        <v>0</v>
      </c>
      <c r="CE22" s="260">
        <f t="shared" si="1"/>
        <v>0</v>
      </c>
      <c r="CF22" s="260">
        <f t="shared" si="1"/>
        <v>0</v>
      </c>
      <c r="CG22" s="260">
        <f t="shared" si="1"/>
        <v>0</v>
      </c>
      <c r="CH22" s="260">
        <f t="shared" si="1"/>
        <v>0</v>
      </c>
      <c r="CI22" s="260">
        <f t="shared" si="12"/>
        <v>2.7311405207431339E-3</v>
      </c>
      <c r="CK22" s="20" t="str">
        <f t="shared" si="13"/>
        <v>29446</v>
      </c>
      <c r="CL22" s="20" t="str">
        <f t="shared" si="14"/>
        <v>天川村</v>
      </c>
      <c r="CM22" s="20">
        <f>VLOOKUP($CK22&amp;"_"&amp;$AZ$7,データシート1!$A:$BS,MATCH("ca_太陽光発電（10kW未満）",データシート1!$A$1:$BS$1,0),0)</f>
        <v>5</v>
      </c>
      <c r="CN22" s="20">
        <f>VLOOKUP($CK22&amp;"_"&amp;$AZ$5,データシート1!$A:$BS,MATCH("ab_家庭",データシート1!$A$1:$BS$1,0),0)</f>
        <v>648</v>
      </c>
      <c r="CO22" s="260">
        <f t="shared" si="15"/>
        <v>7.716049382716049E-3</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29452</v>
      </c>
      <c r="AY23" s="20" t="str">
        <f>IF(IFERROR(比較地域マスタ!$Z16,"")=0,"",IFERROR(比較地域マスタ!$Z16,""))</f>
        <v>川上村</v>
      </c>
      <c r="BC23" s="960" t="str">
        <f t="shared" si="0"/>
        <v>29452</v>
      </c>
      <c r="BD23" s="123" t="str">
        <f t="shared" si="2"/>
        <v>川上村</v>
      </c>
      <c r="BE23" s="40">
        <f>VLOOKUP($BC23&amp;"_"&amp;$AZ$7,データシート1!$A:$BS,MATCH("cb_"&amp;BE$12,データシート1!$A$1:$BS$1,0),0)</f>
        <v>52.1</v>
      </c>
      <c r="BF23" s="40">
        <f>VLOOKUP($BC23&amp;"_"&amp;$AZ$7,データシート1!$A:$BS,MATCH("cb_"&amp;BF$12,データシート1!$A$1:$BS$1,0),0)</f>
        <v>69.900000000000006</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122</v>
      </c>
      <c r="BL23" s="42"/>
      <c r="BM23" s="960" t="str">
        <f t="shared" si="4"/>
        <v>29452</v>
      </c>
      <c r="BN23" s="123" t="str">
        <f t="shared" si="5"/>
        <v>川上村</v>
      </c>
      <c r="BO23" s="40">
        <f>BE23*VLOOKUP(BO$12,別紙!$B$4:$E$10,MATCH("設備利用率",別紙!$B$4:$E$4,0),0)/100*8760/10^3</f>
        <v>62.526251999999999</v>
      </c>
      <c r="BP23" s="40">
        <f>BF23*VLOOKUP(BP$12,別紙!$B$4:$E$10,MATCH("設備利用率",別紙!$B$4:$E$4,0),0)/100*8760/10^3</f>
        <v>92.460924000000006</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154.98717600000001</v>
      </c>
      <c r="BV23" s="42"/>
      <c r="BW23" s="38" t="str">
        <f t="shared" si="7"/>
        <v>29452</v>
      </c>
      <c r="BX23" s="38" t="str">
        <f t="shared" si="8"/>
        <v>川上村</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7605.2852603516603</v>
      </c>
      <c r="BZ23" s="42"/>
      <c r="CA23" s="38" t="str">
        <f t="shared" si="9"/>
        <v>29452</v>
      </c>
      <c r="CB23" s="38" t="str">
        <f t="shared" si="10"/>
        <v>川上村</v>
      </c>
      <c r="CC23" s="260">
        <f t="shared" si="11"/>
        <v>8.221421006515784E-3</v>
      </c>
      <c r="CD23" s="260">
        <f t="shared" si="1"/>
        <v>1.2157456404958663E-2</v>
      </c>
      <c r="CE23" s="260">
        <f t="shared" si="1"/>
        <v>0</v>
      </c>
      <c r="CF23" s="260">
        <f t="shared" si="1"/>
        <v>0</v>
      </c>
      <c r="CG23" s="260">
        <f t="shared" si="1"/>
        <v>0</v>
      </c>
      <c r="CH23" s="260">
        <f t="shared" si="1"/>
        <v>0</v>
      </c>
      <c r="CI23" s="260">
        <f t="shared" si="12"/>
        <v>2.0378877411474445E-2</v>
      </c>
      <c r="CK23" s="20" t="str">
        <f t="shared" si="13"/>
        <v>29452</v>
      </c>
      <c r="CL23" s="20" t="str">
        <f t="shared" si="14"/>
        <v>川上村</v>
      </c>
      <c r="CM23" s="20">
        <f>VLOOKUP($CK23&amp;"_"&amp;$AZ$7,データシート1!$A:$BS,MATCH("ca_太陽光発電（10kW未満）",データシート1!$A$1:$BS$1,0),0)</f>
        <v>9</v>
      </c>
      <c r="CN23" s="20">
        <f>VLOOKUP($CK23&amp;"_"&amp;$AZ$5,データシート1!$A:$BS,MATCH("ab_家庭",データシート1!$A$1:$BS$1,0),0)</f>
        <v>755</v>
      </c>
      <c r="CO23" s="260">
        <f t="shared" si="15"/>
        <v>1.1920529801324504E-2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04302</v>
      </c>
      <c r="AY24" s="20" t="str">
        <f>IF(IFERROR(比較地域マスタ!$Z17,"")=0,"",IFERROR(比較地域マスタ!$Z17,""))</f>
        <v>七ヶ宿町</v>
      </c>
      <c r="BC24" s="960" t="str">
        <f t="shared" si="0"/>
        <v>04302</v>
      </c>
      <c r="BD24" s="123" t="str">
        <f t="shared" si="2"/>
        <v>七ヶ宿町</v>
      </c>
      <c r="BE24" s="40">
        <f>VLOOKUP($BC24&amp;"_"&amp;$AZ$7,データシート1!$A:$BS,MATCH("cb_"&amp;BE$12,データシート1!$A$1:$BS$1,0),0)</f>
        <v>69.5</v>
      </c>
      <c r="BF24" s="40">
        <f>VLOOKUP($BC24&amp;"_"&amp;$AZ$7,データシート1!$A:$BS,MATCH("cb_"&amp;BF$12,データシート1!$A$1:$BS$1,0),0)</f>
        <v>21602.5</v>
      </c>
      <c r="BG24" s="40">
        <f>VLOOKUP($BC24&amp;"_"&amp;$AZ$7,データシート1!$A:$BS,MATCH("cb_"&amp;BG$12,データシート1!$A$1:$BS$1,0),0)</f>
        <v>0</v>
      </c>
      <c r="BH24" s="40">
        <f>VLOOKUP($BC24&amp;"_"&amp;$AZ$7,データシート1!$A:$BS,MATCH("cb_"&amp;BH$12,データシート1!$A$1:$BS$1,0),0)</f>
        <v>2000</v>
      </c>
      <c r="BI24" s="40">
        <f>VLOOKUP($BC24&amp;"_"&amp;$AZ$7,データシート1!$A:$BS,MATCH("cb_"&amp;BI$12,データシート1!$A$1:$BS$1,0),0)</f>
        <v>0</v>
      </c>
      <c r="BJ24" s="40">
        <f>VLOOKUP($BC24&amp;"_"&amp;$AZ$7,データシート1!$A:$BS,MATCH("cb_"&amp;BJ$12,データシート1!$A$1:$BS$1,0),0)</f>
        <v>0</v>
      </c>
      <c r="BK24" s="40">
        <f t="shared" si="3"/>
        <v>23672</v>
      </c>
      <c r="BL24" s="42"/>
      <c r="BM24" s="960" t="str">
        <f t="shared" si="4"/>
        <v>04302</v>
      </c>
      <c r="BN24" s="123" t="str">
        <f t="shared" si="5"/>
        <v>七ヶ宿町</v>
      </c>
      <c r="BO24" s="40">
        <f>BE24*VLOOKUP(BO$12,別紙!$B$4:$E$10,MATCH("設備利用率",別紙!$B$4:$E$4,0),0)/100*8760/10^3</f>
        <v>83.408339999999995</v>
      </c>
      <c r="BP24" s="40">
        <f>BF24*VLOOKUP(BP$12,別紙!$B$4:$E$10,MATCH("設備利用率",別紙!$B$4:$E$4,0),0)/100*8760/10^3</f>
        <v>28574.922899999998</v>
      </c>
      <c r="BQ24" s="40">
        <f>BG24*VLOOKUP(BQ$12,別紙!$B$4:$E$10,MATCH("設備利用率",別紙!$B$4:$E$4,0),0)/100*8760/10^3</f>
        <v>0</v>
      </c>
      <c r="BR24" s="40">
        <f>BH24*VLOOKUP(BR$12,別紙!$B$4:$E$10,MATCH("設備利用率",別紙!$B$4:$E$4,0),0)/100*8760/10^3</f>
        <v>10512</v>
      </c>
      <c r="BS24" s="40">
        <f>BI24*VLOOKUP(BS$12,別紙!$B$4:$E$10,MATCH("設備利用率",別紙!$B$4:$E$4,0),0)/100*8760/10^3</f>
        <v>0</v>
      </c>
      <c r="BT24" s="40">
        <f>BJ24*VLOOKUP(BT$12,別紙!$B$4:$E$10,MATCH("設備利用率",別紙!$B$4:$E$4,0),0)/100*8760/10^3</f>
        <v>0</v>
      </c>
      <c r="BU24" s="40">
        <f t="shared" si="6"/>
        <v>39170.33124</v>
      </c>
      <c r="BV24" s="42"/>
      <c r="BW24" s="38" t="str">
        <f t="shared" si="7"/>
        <v>04302</v>
      </c>
      <c r="BX24" s="38" t="str">
        <f t="shared" si="8"/>
        <v>七ヶ宿町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6357.1207205644687</v>
      </c>
      <c r="BZ24" s="42"/>
      <c r="CA24" s="38" t="str">
        <f t="shared" si="9"/>
        <v>04302</v>
      </c>
      <c r="CB24" s="38" t="str">
        <f t="shared" si="10"/>
        <v>七ヶ宿町</v>
      </c>
      <c r="CC24" s="260">
        <f t="shared" si="11"/>
        <v>1.3120458721223388E-2</v>
      </c>
      <c r="CD24" s="260">
        <f t="shared" si="1"/>
        <v>4.4949473442534753</v>
      </c>
      <c r="CE24" s="260">
        <f t="shared" si="1"/>
        <v>0</v>
      </c>
      <c r="CF24" s="260">
        <f t="shared" si="1"/>
        <v>1.6535787917311418</v>
      </c>
      <c r="CG24" s="260">
        <f t="shared" si="1"/>
        <v>0</v>
      </c>
      <c r="CH24" s="260">
        <f t="shared" si="1"/>
        <v>0</v>
      </c>
      <c r="CI24" s="260">
        <f t="shared" si="12"/>
        <v>6.1616465947058412</v>
      </c>
      <c r="CK24" s="20" t="str">
        <f t="shared" si="13"/>
        <v>04302</v>
      </c>
      <c r="CL24" s="20" t="str">
        <f t="shared" si="14"/>
        <v>七ヶ宿町</v>
      </c>
      <c r="CM24" s="20">
        <f>VLOOKUP($CK24&amp;"_"&amp;$AZ$7,データシート1!$A:$BS,MATCH("ca_太陽光発電（10kW未満）",データシート1!$A$1:$BS$1,0),0)</f>
        <v>12</v>
      </c>
      <c r="CN24" s="20">
        <f>VLOOKUP($CK24&amp;"_"&amp;$AZ$5,データシート1!$A:$BS,MATCH("ab_家庭",データシート1!$A$1:$BS$1,0),0)</f>
        <v>622</v>
      </c>
      <c r="CO24" s="260">
        <f t="shared" si="15"/>
        <v>1.9292604501607719E-2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39305</v>
      </c>
      <c r="AY25" s="20" t="str">
        <f>IF(IFERROR(比較地域マスタ!$Z18,"")=0,"",IFERROR(比較地域マスタ!$Z18,""))</f>
        <v>北川村</v>
      </c>
      <c r="BC25" s="960" t="str">
        <f t="shared" si="0"/>
        <v>39305</v>
      </c>
      <c r="BD25" s="123" t="str">
        <f t="shared" si="2"/>
        <v>北川村</v>
      </c>
      <c r="BE25" s="40">
        <f>VLOOKUP($BC25&amp;"_"&amp;$AZ$7,データシート1!$A:$BS,MATCH("cb_"&amp;BE$12,データシート1!$A$1:$BS$1,0),0)</f>
        <v>197.28200000000001</v>
      </c>
      <c r="BF25" s="40">
        <f>VLOOKUP($BC25&amp;"_"&amp;$AZ$7,データシート1!$A:$BS,MATCH("cb_"&amp;BF$12,データシート1!$A$1:$BS$1,0),0)</f>
        <v>159.22</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356.50200000000001</v>
      </c>
      <c r="BL25" s="42"/>
      <c r="BM25" s="960" t="str">
        <f t="shared" si="4"/>
        <v>39305</v>
      </c>
      <c r="BN25" s="123" t="str">
        <f t="shared" si="5"/>
        <v>北川村</v>
      </c>
      <c r="BO25" s="40">
        <f>BE25*VLOOKUP(BO$12,別紙!$B$4:$E$10,MATCH("設備利用率",別紙!$B$4:$E$4,0),0)/100*8760/10^3</f>
        <v>236.76207384</v>
      </c>
      <c r="BP25" s="40">
        <f>BF25*VLOOKUP(BP$12,別紙!$B$4:$E$10,MATCH("設備利用率",別紙!$B$4:$E$4,0),0)/100*8760/10^3</f>
        <v>210.60984719999996</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447.37192103999996</v>
      </c>
      <c r="BV25" s="42"/>
      <c r="BW25" s="38" t="str">
        <f t="shared" si="7"/>
        <v>39305</v>
      </c>
      <c r="BX25" s="38" t="str">
        <f t="shared" si="8"/>
        <v>北川村</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4871.9125519177396</v>
      </c>
      <c r="BZ25" s="42"/>
      <c r="CA25" s="38" t="str">
        <f t="shared" si="9"/>
        <v>39305</v>
      </c>
      <c r="CB25" s="38" t="str">
        <f t="shared" si="10"/>
        <v>北川村</v>
      </c>
      <c r="CC25" s="260">
        <f t="shared" si="11"/>
        <v>4.8597357057815607E-2</v>
      </c>
      <c r="CD25" s="260">
        <f t="shared" si="1"/>
        <v>4.3229398096872089E-2</v>
      </c>
      <c r="CE25" s="260">
        <f t="shared" si="1"/>
        <v>0</v>
      </c>
      <c r="CF25" s="260">
        <f t="shared" si="1"/>
        <v>0</v>
      </c>
      <c r="CG25" s="260">
        <f t="shared" si="1"/>
        <v>0</v>
      </c>
      <c r="CH25" s="260">
        <f t="shared" si="1"/>
        <v>0</v>
      </c>
      <c r="CI25" s="260">
        <f t="shared" si="12"/>
        <v>9.1826755154687689E-2</v>
      </c>
      <c r="CK25" s="20" t="str">
        <f t="shared" si="13"/>
        <v>39305</v>
      </c>
      <c r="CL25" s="20" t="str">
        <f t="shared" si="14"/>
        <v>北川村</v>
      </c>
      <c r="CM25" s="20">
        <f>VLOOKUP($CK25&amp;"_"&amp;$AZ$7,データシート1!$A:$BS,MATCH("ca_太陽光発電（10kW未満）",データシート1!$A$1:$BS$1,0),0)</f>
        <v>37</v>
      </c>
      <c r="CN25" s="20">
        <f>VLOOKUP($CK25&amp;"_"&amp;$AZ$5,データシート1!$A:$BS,MATCH("ab_家庭",データシート1!$A$1:$BS$1,0),0)</f>
        <v>605</v>
      </c>
      <c r="CO25" s="260">
        <f t="shared" si="15"/>
        <v>6.1157024793388429E-2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47359</v>
      </c>
      <c r="AY26" s="20" t="str">
        <f>IF(IFERROR(比較地域マスタ!$Z19,"")=0,"",IFERROR(比較地域マスタ!$Z19,""))</f>
        <v>伊平屋村</v>
      </c>
      <c r="BC26" s="960" t="str">
        <f t="shared" si="0"/>
        <v>47359</v>
      </c>
      <c r="BD26" s="123" t="str">
        <f t="shared" si="2"/>
        <v>伊平屋村</v>
      </c>
      <c r="BE26" s="40">
        <f>VLOOKUP($BC26&amp;"_"&amp;$AZ$7,データシート1!$A:$BS,MATCH("cb_"&amp;BE$12,データシート1!$A$1:$BS$1,0),0)</f>
        <v>5.5</v>
      </c>
      <c r="BF26" s="40">
        <f>VLOOKUP($BC26&amp;"_"&amp;$AZ$7,データシート1!$A:$BS,MATCH("cb_"&amp;BF$12,データシート1!$A$1:$BS$1,0),0)</f>
        <v>209.6</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215.1</v>
      </c>
      <c r="BL26" s="42"/>
      <c r="BM26" s="960" t="str">
        <f t="shared" si="4"/>
        <v>47359</v>
      </c>
      <c r="BN26" s="123" t="str">
        <f t="shared" si="5"/>
        <v>伊平屋村</v>
      </c>
      <c r="BO26" s="40">
        <f>BE26*VLOOKUP(BO$12,別紙!$B$4:$E$10,MATCH("設備利用率",別紙!$B$4:$E$4,0),0)/100*8760/10^3</f>
        <v>6.6006599999999995</v>
      </c>
      <c r="BP26" s="40">
        <f>BF26*VLOOKUP(BP$12,別紙!$B$4:$E$10,MATCH("設備利用率",別紙!$B$4:$E$4,0),0)/100*8760/10^3</f>
        <v>277.250496</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283.851156</v>
      </c>
      <c r="BV26" s="42"/>
      <c r="BW26" s="38" t="str">
        <f t="shared" si="7"/>
        <v>47359</v>
      </c>
      <c r="BX26" s="38" t="str">
        <f t="shared" si="8"/>
        <v>伊平屋村</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5174.075055561565</v>
      </c>
      <c r="BZ26" s="42"/>
      <c r="CA26" s="38" t="str">
        <f t="shared" si="9"/>
        <v>47359</v>
      </c>
      <c r="CB26" s="38" t="str">
        <f t="shared" si="10"/>
        <v>伊平屋村</v>
      </c>
      <c r="CC26" s="260">
        <f t="shared" si="11"/>
        <v>1.2757178682410127E-3</v>
      </c>
      <c r="CD26" s="260">
        <f t="shared" si="1"/>
        <v>5.3584552412316869E-2</v>
      </c>
      <c r="CE26" s="260">
        <f t="shared" si="1"/>
        <v>0</v>
      </c>
      <c r="CF26" s="260">
        <f t="shared" si="1"/>
        <v>0</v>
      </c>
      <c r="CG26" s="260">
        <f t="shared" si="1"/>
        <v>0</v>
      </c>
      <c r="CH26" s="260">
        <f t="shared" si="1"/>
        <v>0</v>
      </c>
      <c r="CI26" s="260">
        <f t="shared" si="12"/>
        <v>5.4860270280557885E-2</v>
      </c>
      <c r="CK26" s="20" t="str">
        <f t="shared" si="13"/>
        <v>47359</v>
      </c>
      <c r="CL26" s="20" t="str">
        <f t="shared" si="14"/>
        <v>伊平屋村</v>
      </c>
      <c r="CM26" s="20">
        <f>VLOOKUP($CK26&amp;"_"&amp;$AZ$7,データシート1!$A:$BS,MATCH("ca_太陽光発電（10kW未満）",データシート1!$A$1:$BS$1,0),0)</f>
        <v>1</v>
      </c>
      <c r="CN26" s="20">
        <f>VLOOKUP($CK26&amp;"_"&amp;$AZ$5,データシート1!$A:$BS,MATCH("ab_家庭",データシート1!$A$1:$BS$1,0),0)</f>
        <v>594</v>
      </c>
      <c r="CO26" s="260">
        <f t="shared" si="15"/>
        <v>1.6835016835016834E-3</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47357</v>
      </c>
      <c r="AY27" s="20" t="str">
        <f>IF(IFERROR(比較地域マスタ!$Z20,"")=0,"",IFERROR(比較地域マスタ!$Z20,""))</f>
        <v>南大東村</v>
      </c>
      <c r="BC27" s="960" t="str">
        <f t="shared" si="0"/>
        <v>47357</v>
      </c>
      <c r="BD27" s="123" t="str">
        <f t="shared" si="2"/>
        <v>南大東村</v>
      </c>
      <c r="BE27" s="40">
        <f>VLOOKUP($BC27&amp;"_"&amp;$AZ$7,データシート1!$A:$BS,MATCH("cb_"&amp;BE$12,データシート1!$A$1:$BS$1,0),0)</f>
        <v>3</v>
      </c>
      <c r="BF27" s="40">
        <f>VLOOKUP($BC27&amp;"_"&amp;$AZ$7,データシート1!$A:$BS,MATCH("cb_"&amp;BF$12,データシート1!$A$1:$BS$1,0),0)</f>
        <v>23.9</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26.9</v>
      </c>
      <c r="BL27" s="42"/>
      <c r="BM27" s="960" t="str">
        <f t="shared" si="4"/>
        <v>47357</v>
      </c>
      <c r="BN27" s="123" t="str">
        <f t="shared" si="5"/>
        <v>南大東村</v>
      </c>
      <c r="BO27" s="40">
        <f>BE27*VLOOKUP(BO$12,別紙!$B$4:$E$10,MATCH("設備利用率",別紙!$B$4:$E$4,0),0)/100*8760/10^3</f>
        <v>3.6003599999999993</v>
      </c>
      <c r="BP27" s="40">
        <f>BF27*VLOOKUP(BP$12,別紙!$B$4:$E$10,MATCH("設備利用率",別紙!$B$4:$E$4,0),0)/100*8760/10^3</f>
        <v>31.613963999999996</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35.214323999999998</v>
      </c>
      <c r="BV27" s="42"/>
      <c r="BW27" s="38" t="str">
        <f t="shared" si="7"/>
        <v>47357</v>
      </c>
      <c r="BX27" s="38" t="str">
        <f t="shared" si="8"/>
        <v>南大東村</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9050.2130429121753</v>
      </c>
      <c r="BZ27" s="42"/>
      <c r="CA27" s="38" t="str">
        <f t="shared" si="9"/>
        <v>47357</v>
      </c>
      <c r="CB27" s="38" t="str">
        <f t="shared" si="10"/>
        <v>南大東村</v>
      </c>
      <c r="CC27" s="260">
        <f t="shared" si="11"/>
        <v>3.9782046930040849E-4</v>
      </c>
      <c r="CD27" s="260">
        <f t="shared" si="1"/>
        <v>3.4931734590224919E-3</v>
      </c>
      <c r="CE27" s="260">
        <f t="shared" si="1"/>
        <v>0</v>
      </c>
      <c r="CF27" s="260">
        <f t="shared" si="1"/>
        <v>0</v>
      </c>
      <c r="CG27" s="260">
        <f t="shared" si="1"/>
        <v>0</v>
      </c>
      <c r="CH27" s="260">
        <f t="shared" si="1"/>
        <v>0</v>
      </c>
      <c r="CI27" s="260">
        <f t="shared" si="12"/>
        <v>3.8909939283229009E-3</v>
      </c>
      <c r="CK27" s="20" t="str">
        <f t="shared" si="13"/>
        <v>47357</v>
      </c>
      <c r="CL27" s="20" t="str">
        <f t="shared" si="14"/>
        <v>南大東村</v>
      </c>
      <c r="CM27" s="20">
        <f>VLOOKUP($CK27&amp;"_"&amp;$AZ$7,データシート1!$A:$BS,MATCH("ca_太陽光発電（10kW未満）",データシート1!$A$1:$BS$1,0),0)</f>
        <v>1</v>
      </c>
      <c r="CN27" s="20">
        <f>VLOOKUP($CK27&amp;"_"&amp;$AZ$5,データシート1!$A:$BS,MATCH("ab_家庭",データシート1!$A$1:$BS$1,0),0)</f>
        <v>670</v>
      </c>
      <c r="CO27" s="260">
        <f t="shared" si="15"/>
        <v>1.4925373134328358E-3</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26364</v>
      </c>
      <c r="AY28" s="20" t="str">
        <f>IF(IFERROR(比較地域マスタ!$Z21,"")=0,"",IFERROR(比較地域マスタ!$Z21,""))</f>
        <v>笠置町</v>
      </c>
      <c r="BC28" s="960" t="str">
        <f t="shared" si="0"/>
        <v>26364</v>
      </c>
      <c r="BD28" s="123" t="str">
        <f t="shared" si="2"/>
        <v>笠置町</v>
      </c>
      <c r="BE28" s="40">
        <f>VLOOKUP($BC28&amp;"_"&amp;$AZ$7,データシート1!$A:$BS,MATCH("cb_"&amp;BE$12,データシート1!$A$1:$BS$1,0),0)</f>
        <v>130.70000000000002</v>
      </c>
      <c r="BF28" s="40">
        <f>VLOOKUP($BC28&amp;"_"&amp;$AZ$7,データシート1!$A:$BS,MATCH("cb_"&amp;BF$12,データシート1!$A$1:$BS$1,0),0)</f>
        <v>309.10000000000002</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439.80000000000007</v>
      </c>
      <c r="BL28" s="42"/>
      <c r="BM28" s="960" t="str">
        <f t="shared" si="4"/>
        <v>26364</v>
      </c>
      <c r="BN28" s="123" t="str">
        <f t="shared" si="5"/>
        <v>笠置町</v>
      </c>
      <c r="BO28" s="40">
        <f>BE28*VLOOKUP(BO$12,別紙!$B$4:$E$10,MATCH("設備利用率",別紙!$B$4:$E$4,0),0)/100*8760/10^3</f>
        <v>156.855684</v>
      </c>
      <c r="BP28" s="40">
        <f>BF28*VLOOKUP(BP$12,別紙!$B$4:$E$10,MATCH("設備利用率",別紙!$B$4:$E$4,0),0)/100*8760/10^3</f>
        <v>408.865116</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565.72080000000005</v>
      </c>
      <c r="BV28" s="42"/>
      <c r="BW28" s="38" t="str">
        <f t="shared" si="7"/>
        <v>26364</v>
      </c>
      <c r="BX28" s="38" t="str">
        <f t="shared" si="8"/>
        <v>笠置町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5593.531052738379</v>
      </c>
      <c r="BZ28" s="42"/>
      <c r="CA28" s="38" t="str">
        <f t="shared" si="9"/>
        <v>26364</v>
      </c>
      <c r="CB28" s="38" t="str">
        <f t="shared" si="10"/>
        <v>笠置町</v>
      </c>
      <c r="CC28" s="260">
        <f t="shared" si="11"/>
        <v>2.8042337214380788E-2</v>
      </c>
      <c r="CD28" s="260">
        <f t="shared" si="1"/>
        <v>7.3096066178060332E-2</v>
      </c>
      <c r="CE28" s="260">
        <f t="shared" si="1"/>
        <v>0</v>
      </c>
      <c r="CF28" s="260">
        <f t="shared" si="1"/>
        <v>0</v>
      </c>
      <c r="CG28" s="260">
        <f t="shared" si="1"/>
        <v>0</v>
      </c>
      <c r="CH28" s="260">
        <f t="shared" si="1"/>
        <v>0</v>
      </c>
      <c r="CI28" s="260">
        <f t="shared" si="12"/>
        <v>0.10113840339244112</v>
      </c>
      <c r="CK28" s="20" t="str">
        <f t="shared" si="13"/>
        <v>26364</v>
      </c>
      <c r="CL28" s="20" t="str">
        <f t="shared" si="14"/>
        <v>笠置町</v>
      </c>
      <c r="CM28" s="20">
        <f>VLOOKUP($CK28&amp;"_"&amp;$AZ$7,データシート1!$A:$BS,MATCH("ca_太陽光発電（10kW未満）",データシート1!$A$1:$BS$1,0),0)</f>
        <v>24</v>
      </c>
      <c r="CN28" s="20">
        <f>VLOOKUP($CK28&amp;"_"&amp;$AZ$5,データシート1!$A:$BS,MATCH("ab_家庭",データシート1!$A$1:$BS$1,0),0)</f>
        <v>617</v>
      </c>
      <c r="CO28" s="260">
        <f t="shared" si="15"/>
        <v>3.8897893030794169E-2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07446</v>
      </c>
      <c r="AY29" s="20" t="str">
        <f>IF(IFERROR(比較地域マスタ!$Z22,"")=0,"",IFERROR(比較地域マスタ!$Z22,""))</f>
        <v>昭和村</v>
      </c>
      <c r="BC29" s="960" t="str">
        <f t="shared" si="0"/>
        <v>07446</v>
      </c>
      <c r="BD29" s="123" t="str">
        <f t="shared" si="2"/>
        <v>昭和村</v>
      </c>
      <c r="BE29" s="40">
        <f>VLOOKUP($BC29&amp;"_"&amp;$AZ$7,データシート1!$A:$BS,MATCH("cb_"&amp;BE$12,データシート1!$A$1:$BS$1,0),0)</f>
        <v>40.1</v>
      </c>
      <c r="BF29" s="40">
        <f>VLOOKUP($BC29&amp;"_"&amp;$AZ$7,データシート1!$A:$BS,MATCH("cb_"&amp;BF$12,データシート1!$A$1:$BS$1,0),0)</f>
        <v>0</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40.1</v>
      </c>
      <c r="BL29" s="42"/>
      <c r="BM29" s="960" t="str">
        <f t="shared" si="4"/>
        <v>07446</v>
      </c>
      <c r="BN29" s="123" t="str">
        <f t="shared" si="5"/>
        <v>昭和村</v>
      </c>
      <c r="BO29" s="40">
        <f>BE29*VLOOKUP(BO$12,別紙!$B$4:$E$10,MATCH("設備利用率",別紙!$B$4:$E$4,0),0)/100*8760/10^3</f>
        <v>48.124812000000006</v>
      </c>
      <c r="BP29" s="40">
        <f>BF29*VLOOKUP(BP$12,別紙!$B$4:$E$10,MATCH("設備利用率",別紙!$B$4:$E$4,0),0)/100*8760/10^3</f>
        <v>0</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48.124812000000006</v>
      </c>
      <c r="BV29" s="42"/>
      <c r="BW29" s="38" t="str">
        <f t="shared" si="7"/>
        <v>07446</v>
      </c>
      <c r="BX29" s="38" t="str">
        <f t="shared" si="8"/>
        <v>昭和村</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5165.9905491600393</v>
      </c>
      <c r="BZ29" s="42"/>
      <c r="CA29" s="38" t="str">
        <f t="shared" si="9"/>
        <v>07446</v>
      </c>
      <c r="CB29" s="38" t="str">
        <f t="shared" si="10"/>
        <v>昭和村</v>
      </c>
      <c r="CC29" s="260">
        <f t="shared" si="11"/>
        <v>9.315698807816214E-3</v>
      </c>
      <c r="CD29" s="260">
        <f t="shared" ref="CD29:CD60" si="16">BP29/$BY29</f>
        <v>0</v>
      </c>
      <c r="CE29" s="260">
        <f t="shared" ref="CE29:CE60" si="17">BQ29/$BY29</f>
        <v>0</v>
      </c>
      <c r="CF29" s="260">
        <f t="shared" ref="CF29:CF60" si="18">BR29/$BY29</f>
        <v>0</v>
      </c>
      <c r="CG29" s="260">
        <f t="shared" ref="CG29:CG60" si="19">BS29/$BY29</f>
        <v>0</v>
      </c>
      <c r="CH29" s="260">
        <f t="shared" ref="CH29:CH60" si="20">BT29/$BY29</f>
        <v>0</v>
      </c>
      <c r="CI29" s="260">
        <f t="shared" si="12"/>
        <v>9.315698807816214E-3</v>
      </c>
      <c r="CK29" s="20" t="str">
        <f t="shared" si="13"/>
        <v>07446</v>
      </c>
      <c r="CL29" s="20" t="str">
        <f t="shared" si="14"/>
        <v>昭和村</v>
      </c>
      <c r="CM29" s="20">
        <f>VLOOKUP($CK29&amp;"_"&amp;$AZ$7,データシート1!$A:$BS,MATCH("ca_太陽光発電（10kW未満）",データシート1!$A$1:$BS$1,0),0)</f>
        <v>8</v>
      </c>
      <c r="CN29" s="20">
        <f>VLOOKUP($CK29&amp;"_"&amp;$AZ$5,データシート1!$A:$BS,MATCH("ab_家庭",データシート1!$A$1:$BS$1,0),0)</f>
        <v>640</v>
      </c>
      <c r="CO29" s="260">
        <f t="shared" si="15"/>
        <v>1.2500000000000001E-2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20413</v>
      </c>
      <c r="AY30" s="20" t="str">
        <f>IF(IFERROR(比較地域マスタ!$Z23,"")=0,"",IFERROR(比較地域マスタ!$Z23,""))</f>
        <v>天龍村</v>
      </c>
      <c r="BC30" s="960" t="str">
        <f t="shared" si="0"/>
        <v>20413</v>
      </c>
      <c r="BD30" s="123" t="str">
        <f t="shared" si="2"/>
        <v>天龍村</v>
      </c>
      <c r="BE30" s="40">
        <f>VLOOKUP($BC30&amp;"_"&amp;$AZ$7,データシート1!$A:$BS,MATCH("cb_"&amp;BE$12,データシート1!$A$1:$BS$1,0),0)</f>
        <v>97.5</v>
      </c>
      <c r="BF30" s="40">
        <f>VLOOKUP($BC30&amp;"_"&amp;$AZ$7,データシート1!$A:$BS,MATCH("cb_"&amp;BF$12,データシート1!$A$1:$BS$1,0),0)</f>
        <v>586.20000000000005</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683.7</v>
      </c>
      <c r="BL30" s="42"/>
      <c r="BM30" s="960" t="str">
        <f t="shared" si="4"/>
        <v>20413</v>
      </c>
      <c r="BN30" s="123" t="str">
        <f t="shared" si="5"/>
        <v>天龍村</v>
      </c>
      <c r="BO30" s="40">
        <f>BE30*VLOOKUP(BO$12,別紙!$B$4:$E$10,MATCH("設備利用率",別紙!$B$4:$E$4,0),0)/100*8760/10^3</f>
        <v>117.01169999999999</v>
      </c>
      <c r="BP30" s="40">
        <f>BF30*VLOOKUP(BP$12,別紙!$B$4:$E$10,MATCH("設備利用率",別紙!$B$4:$E$4,0),0)/100*8760/10^3</f>
        <v>775.40191200000015</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892.41361200000017</v>
      </c>
      <c r="BV30" s="42"/>
      <c r="BW30" s="38" t="str">
        <f t="shared" si="7"/>
        <v>20413</v>
      </c>
      <c r="BX30" s="38" t="str">
        <f t="shared" si="8"/>
        <v>天龍村</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6203.7955894119441</v>
      </c>
      <c r="BZ30" s="42"/>
      <c r="CA30" s="38" t="str">
        <f t="shared" si="9"/>
        <v>20413</v>
      </c>
      <c r="CB30" s="38" t="str">
        <f t="shared" si="10"/>
        <v>天龍村</v>
      </c>
      <c r="CC30" s="260">
        <f t="shared" si="11"/>
        <v>1.8861308099787262E-2</v>
      </c>
      <c r="CD30" s="260">
        <f t="shared" si="16"/>
        <v>0.12498830769398388</v>
      </c>
      <c r="CE30" s="260">
        <f t="shared" si="17"/>
        <v>0</v>
      </c>
      <c r="CF30" s="260">
        <f t="shared" si="18"/>
        <v>0</v>
      </c>
      <c r="CG30" s="260">
        <f t="shared" si="19"/>
        <v>0</v>
      </c>
      <c r="CH30" s="260">
        <f t="shared" si="20"/>
        <v>0</v>
      </c>
      <c r="CI30" s="260">
        <f t="shared" si="12"/>
        <v>0.14384961579377115</v>
      </c>
      <c r="CK30" s="20" t="str">
        <f t="shared" si="13"/>
        <v>20413</v>
      </c>
      <c r="CL30" s="20" t="str">
        <f t="shared" si="14"/>
        <v>天龍村</v>
      </c>
      <c r="CM30" s="20">
        <f>VLOOKUP($CK30&amp;"_"&amp;$AZ$7,データシート1!$A:$BS,MATCH("ca_太陽光発電（10kW未満）",データシート1!$A$1:$BS$1,0),0)</f>
        <v>22</v>
      </c>
      <c r="CN30" s="20">
        <f>VLOOKUP($CK30&amp;"_"&amp;$AZ$5,データシート1!$A:$BS,MATCH("ab_家庭",データシート1!$A$1:$BS$1,0),0)</f>
        <v>660</v>
      </c>
      <c r="CO30" s="260">
        <f t="shared" si="15"/>
        <v>3.3333333333333333E-2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01409</v>
      </c>
      <c r="AY31" s="20" t="str">
        <f>IF(IFERROR(比較地域マスタ!$Z24,"")=0,"",IFERROR(比較地域マスタ!$Z24,""))</f>
        <v>赤井川村</v>
      </c>
      <c r="BC31" s="960" t="str">
        <f t="shared" si="0"/>
        <v>01409</v>
      </c>
      <c r="BD31" s="123" t="str">
        <f t="shared" si="2"/>
        <v>赤井川村</v>
      </c>
      <c r="BE31" s="40">
        <f>VLOOKUP($BC31&amp;"_"&amp;$AZ$7,データシート1!$A:$BS,MATCH("cb_"&amp;BE$12,データシート1!$A$1:$BS$1,0),0)</f>
        <v>17.399999999999999</v>
      </c>
      <c r="BF31" s="40">
        <f>VLOOKUP($BC31&amp;"_"&amp;$AZ$7,データシート1!$A:$BS,MATCH("cb_"&amp;BF$12,データシート1!$A$1:$BS$1,0),0)</f>
        <v>2120</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2137.4</v>
      </c>
      <c r="BL31" s="42"/>
      <c r="BM31" s="960" t="str">
        <f t="shared" si="4"/>
        <v>01409</v>
      </c>
      <c r="BN31" s="123" t="str">
        <f t="shared" si="5"/>
        <v>赤井川村</v>
      </c>
      <c r="BO31" s="40">
        <f>BE31*VLOOKUP(BO$12,別紙!$B$4:$E$10,MATCH("設備利用率",別紙!$B$4:$E$4,0),0)/100*8760/10^3</f>
        <v>20.882087999999996</v>
      </c>
      <c r="BP31" s="40">
        <f>BF31*VLOOKUP(BP$12,別紙!$B$4:$E$10,MATCH("設備利用率",別紙!$B$4:$E$4,0),0)/100*8760/10^3</f>
        <v>2804.2512000000002</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2825.133288</v>
      </c>
      <c r="BV31" s="42"/>
      <c r="BW31" s="38" t="str">
        <f t="shared" si="7"/>
        <v>01409</v>
      </c>
      <c r="BX31" s="38" t="str">
        <f t="shared" si="8"/>
        <v>赤井川村</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6243.4738682761708</v>
      </c>
      <c r="BZ31" s="42"/>
      <c r="CA31" s="38" t="str">
        <f t="shared" si="9"/>
        <v>01409</v>
      </c>
      <c r="CB31" s="38" t="str">
        <f t="shared" si="10"/>
        <v>赤井川村</v>
      </c>
      <c r="CC31" s="260">
        <f t="shared" si="11"/>
        <v>3.3446264756715575E-3</v>
      </c>
      <c r="CD31" s="260">
        <f t="shared" si="16"/>
        <v>0.44914918507927648</v>
      </c>
      <c r="CE31" s="260">
        <f t="shared" si="17"/>
        <v>0</v>
      </c>
      <c r="CF31" s="260">
        <f t="shared" si="18"/>
        <v>0</v>
      </c>
      <c r="CG31" s="260">
        <f t="shared" si="19"/>
        <v>0</v>
      </c>
      <c r="CH31" s="260">
        <f t="shared" si="20"/>
        <v>0</v>
      </c>
      <c r="CI31" s="260">
        <f t="shared" si="12"/>
        <v>0.452493811554948</v>
      </c>
      <c r="CK31" s="20" t="str">
        <f t="shared" si="13"/>
        <v>01409</v>
      </c>
      <c r="CL31" s="20" t="str">
        <f t="shared" si="14"/>
        <v>赤井川村</v>
      </c>
      <c r="CM31" s="20">
        <f>VLOOKUP($CK31&amp;"_"&amp;$AZ$7,データシート1!$A:$BS,MATCH("ca_太陽光発電（10kW未満）",データシート1!$A$1:$BS$1,0),0)</f>
        <v>3</v>
      </c>
      <c r="CN31" s="20">
        <f>VLOOKUP($CK31&amp;"_"&amp;$AZ$5,データシート1!$A:$BS,MATCH("ab_家庭",データシート1!$A$1:$BS$1,0),0)</f>
        <v>623</v>
      </c>
      <c r="CO31" s="260">
        <f t="shared" si="15"/>
        <v>4.815409309791332E-3</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47375</v>
      </c>
      <c r="AY32" s="20" t="str">
        <f>IF(IFERROR(比較地域マスタ!$Z25,"")=0,"",IFERROR(比較地域マスタ!$Z25,""))</f>
        <v>多良間村</v>
      </c>
      <c r="AZ32" s="24"/>
      <c r="BA32" s="24"/>
      <c r="BB32" s="24"/>
      <c r="BC32" s="960" t="str">
        <f t="shared" si="0"/>
        <v>47375</v>
      </c>
      <c r="BD32" s="123" t="str">
        <f t="shared" si="2"/>
        <v>多良間村</v>
      </c>
      <c r="BE32" s="40">
        <f>VLOOKUP($BC32&amp;"_"&amp;$AZ$7,データシート1!$A:$BS,MATCH("cb_"&amp;BE$12,データシート1!$A$1:$BS$1,0),0)</f>
        <v>19.600000000000001</v>
      </c>
      <c r="BF32" s="40">
        <f>VLOOKUP($BC32&amp;"_"&amp;$AZ$7,データシート1!$A:$BS,MATCH("cb_"&amp;BF$12,データシート1!$A$1:$BS$1,0),0)</f>
        <v>217.8</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237.4</v>
      </c>
      <c r="BL32" s="42"/>
      <c r="BM32" s="960" t="str">
        <f t="shared" si="4"/>
        <v>47375</v>
      </c>
      <c r="BN32" s="123" t="str">
        <f t="shared" si="5"/>
        <v>多良間村</v>
      </c>
      <c r="BO32" s="40">
        <f>BE32*VLOOKUP(BO$12,別紙!$B$4:$E$10,MATCH("設備利用率",別紙!$B$4:$E$4,0),0)/100*8760/10^3</f>
        <v>23.522351999999998</v>
      </c>
      <c r="BP32" s="40">
        <f>BF32*VLOOKUP(BP$12,別紙!$B$4:$E$10,MATCH("設備利用率",別紙!$B$4:$E$4,0),0)/100*8760/10^3</f>
        <v>288.09712799999994</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311.61947999999995</v>
      </c>
      <c r="BV32" s="42"/>
      <c r="BW32" s="38" t="str">
        <f t="shared" si="7"/>
        <v>47375</v>
      </c>
      <c r="BX32" s="38" t="str">
        <f t="shared" si="8"/>
        <v>多良間村</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5134.7342109936344</v>
      </c>
      <c r="BZ32" s="42"/>
      <c r="CA32" s="38" t="str">
        <f t="shared" si="9"/>
        <v>47375</v>
      </c>
      <c r="CB32" s="38" t="str">
        <f t="shared" si="10"/>
        <v>多良間村</v>
      </c>
      <c r="CC32" s="260">
        <f t="shared" si="11"/>
        <v>4.581026209621108E-3</v>
      </c>
      <c r="CD32" s="260">
        <f t="shared" si="16"/>
        <v>5.6107505503045225E-2</v>
      </c>
      <c r="CE32" s="260">
        <f t="shared" si="17"/>
        <v>0</v>
      </c>
      <c r="CF32" s="260">
        <f t="shared" si="18"/>
        <v>0</v>
      </c>
      <c r="CG32" s="260">
        <f t="shared" si="19"/>
        <v>0</v>
      </c>
      <c r="CH32" s="260">
        <f t="shared" si="20"/>
        <v>0</v>
      </c>
      <c r="CI32" s="260">
        <f t="shared" si="12"/>
        <v>6.068853171266634E-2</v>
      </c>
      <c r="CJ32" s="24"/>
      <c r="CK32" s="20" t="str">
        <f t="shared" si="13"/>
        <v>47375</v>
      </c>
      <c r="CL32" s="20" t="str">
        <f t="shared" si="14"/>
        <v>多良間村</v>
      </c>
      <c r="CM32" s="20">
        <f>VLOOKUP($CK32&amp;"_"&amp;$AZ$7,データシート1!$A:$BS,MATCH("ca_太陽光発電（10kW未満）",データシート1!$A$1:$BS$1,0),0)</f>
        <v>2</v>
      </c>
      <c r="CN32" s="20">
        <f>VLOOKUP($CK32&amp;"_"&amp;$AZ$5,データシート1!$A:$BS,MATCH("ab_家庭",データシート1!$A$1:$BS$1,0),0)</f>
        <v>534</v>
      </c>
      <c r="CO32" s="260">
        <f t="shared" si="15"/>
        <v>3.7453183520599251E-3</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01485</v>
      </c>
      <c r="AY33" s="20" t="str">
        <f>IF(IFERROR(比較地域マスタ!$Z26,"")=0,"",IFERROR(比較地域マスタ!$Z26,""))</f>
        <v>初山別村</v>
      </c>
      <c r="BC33" s="960" t="str">
        <f t="shared" si="0"/>
        <v>01485</v>
      </c>
      <c r="BD33" s="123" t="str">
        <f t="shared" si="2"/>
        <v>初山別村</v>
      </c>
      <c r="BE33" s="40">
        <f>VLOOKUP($BC33&amp;"_"&amp;$AZ$7,データシート1!$A:$BS,MATCH("cb_"&amp;BE$12,データシート1!$A$1:$BS$1,0),0)</f>
        <v>38.5</v>
      </c>
      <c r="BF33" s="40">
        <f>VLOOKUP($BC33&amp;"_"&amp;$AZ$7,データシート1!$A:$BS,MATCH("cb_"&amp;BF$12,データシート1!$A$1:$BS$1,0),0)</f>
        <v>0</v>
      </c>
      <c r="BG33" s="40">
        <f>VLOOKUP($BC33&amp;"_"&amp;$AZ$7,データシート1!$A:$BS,MATCH("cb_"&amp;BG$12,データシート1!$A$1:$BS$1,0),0)</f>
        <v>413.00000000000006</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47.85</v>
      </c>
      <c r="BK33" s="40">
        <f t="shared" si="3"/>
        <v>499.35000000000008</v>
      </c>
      <c r="BL33" s="42"/>
      <c r="BM33" s="960" t="str">
        <f t="shared" si="4"/>
        <v>01485</v>
      </c>
      <c r="BN33" s="123" t="str">
        <f t="shared" si="5"/>
        <v>初山別村</v>
      </c>
      <c r="BO33" s="40">
        <f>BE33*VLOOKUP(BO$12,別紙!$B$4:$E$10,MATCH("設備利用率",別紙!$B$4:$E$4,0),0)/100*8760/10^3</f>
        <v>46.204619999999998</v>
      </c>
      <c r="BP33" s="40">
        <f>BF33*VLOOKUP(BP$12,別紙!$B$4:$E$10,MATCH("設備利用率",別紙!$B$4:$E$4,0),0)/100*8760/10^3</f>
        <v>0</v>
      </c>
      <c r="BQ33" s="40">
        <f>BG33*VLOOKUP(BQ$12,別紙!$B$4:$E$10,MATCH("設備利用率",別紙!$B$4:$E$4,0),0)/100*8760/10^3</f>
        <v>897.23424000000023</v>
      </c>
      <c r="BR33" s="40">
        <f>BH33*VLOOKUP(BR$12,別紙!$B$4:$E$10,MATCH("設備利用率",別紙!$B$4:$E$4,0),0)/100*8760/10^3</f>
        <v>0</v>
      </c>
      <c r="BS33" s="40">
        <f>BI33*VLOOKUP(BS$12,別紙!$B$4:$E$10,MATCH("設備利用率",別紙!$B$4:$E$4,0),0)/100*8760/10^3</f>
        <v>0</v>
      </c>
      <c r="BT33" s="40">
        <f>BJ33*VLOOKUP(BT$12,別紙!$B$4:$E$10,MATCH("設備利用率",別紙!$B$4:$E$4,0),0)/100*8760/10^3</f>
        <v>335.33279999999996</v>
      </c>
      <c r="BU33" s="40">
        <f t="shared" si="6"/>
        <v>1278.7716600000001</v>
      </c>
      <c r="BV33" s="42"/>
      <c r="BW33" s="38" t="str">
        <f t="shared" si="7"/>
        <v>01485</v>
      </c>
      <c r="BX33" s="38" t="str">
        <f t="shared" si="8"/>
        <v>初山別村</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4780.0808684528147</v>
      </c>
      <c r="BZ33" s="42"/>
      <c r="CA33" s="38" t="str">
        <f t="shared" si="9"/>
        <v>01485</v>
      </c>
      <c r="CB33" s="38" t="str">
        <f t="shared" si="10"/>
        <v>初山別村</v>
      </c>
      <c r="CC33" s="260">
        <f t="shared" si="11"/>
        <v>9.6660749622328474E-3</v>
      </c>
      <c r="CD33" s="260">
        <f t="shared" si="16"/>
        <v>0</v>
      </c>
      <c r="CE33" s="260">
        <f t="shared" si="17"/>
        <v>0.1877027323787539</v>
      </c>
      <c r="CF33" s="260">
        <f t="shared" si="18"/>
        <v>0</v>
      </c>
      <c r="CG33" s="260">
        <f t="shared" si="19"/>
        <v>0</v>
      </c>
      <c r="CH33" s="260">
        <f t="shared" si="20"/>
        <v>7.0152118599729529E-2</v>
      </c>
      <c r="CI33" s="260">
        <f t="shared" si="12"/>
        <v>0.26752092594071625</v>
      </c>
      <c r="CK33" s="20" t="str">
        <f t="shared" si="13"/>
        <v>01485</v>
      </c>
      <c r="CL33" s="20" t="str">
        <f t="shared" si="14"/>
        <v>初山別村</v>
      </c>
      <c r="CM33" s="20">
        <f>VLOOKUP($CK33&amp;"_"&amp;$AZ$7,データシート1!$A:$BS,MATCH("ca_太陽光発電（10kW未満）",データシート1!$A$1:$BS$1,0),0)</f>
        <v>5</v>
      </c>
      <c r="CN33" s="20">
        <f>VLOOKUP($CK33&amp;"_"&amp;$AZ$5,データシート1!$A:$BS,MATCH("ab_家庭",データシート1!$A$1:$BS$1,0),0)</f>
        <v>532</v>
      </c>
      <c r="CO33" s="260">
        <f t="shared" si="15"/>
        <v>9.3984962406015032E-3</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10366</v>
      </c>
      <c r="AY34" s="20" t="str">
        <f>IF(IFERROR(比較地域マスタ!$Z27,"")=0,"",IFERROR(比較地域マスタ!$Z27,""))</f>
        <v>上野村</v>
      </c>
      <c r="BC34" s="960" t="str">
        <f t="shared" si="0"/>
        <v>10366</v>
      </c>
      <c r="BD34" s="123" t="str">
        <f t="shared" si="2"/>
        <v>上野村</v>
      </c>
      <c r="BE34" s="40">
        <f>VLOOKUP($BC34&amp;"_"&amp;$AZ$7,データシート1!$A:$BS,MATCH("cb_"&amp;BE$12,データシート1!$A$1:$BS$1,0),0)</f>
        <v>17.600000000000001</v>
      </c>
      <c r="BF34" s="40">
        <f>VLOOKUP($BC34&amp;"_"&amp;$AZ$7,データシート1!$A:$BS,MATCH("cb_"&amp;BF$12,データシート1!$A$1:$BS$1,0),0)</f>
        <v>28.099999999999998</v>
      </c>
      <c r="BG34" s="40">
        <f>VLOOKUP($BC34&amp;"_"&amp;$AZ$7,データシート1!$A:$BS,MATCH("cb_"&amp;BG$12,データシート1!$A$1:$BS$1,0),0)</f>
        <v>0</v>
      </c>
      <c r="BH34" s="40">
        <f>VLOOKUP($BC34&amp;"_"&amp;$AZ$7,データシート1!$A:$BS,MATCH("cb_"&amp;BH$12,データシート1!$A$1:$BS$1,0),0)</f>
        <v>270</v>
      </c>
      <c r="BI34" s="40">
        <f>VLOOKUP($BC34&amp;"_"&amp;$AZ$7,データシート1!$A:$BS,MATCH("cb_"&amp;BI$12,データシート1!$A$1:$BS$1,0),0)</f>
        <v>0</v>
      </c>
      <c r="BJ34" s="40">
        <f>VLOOKUP($BC34&amp;"_"&amp;$AZ$7,データシート1!$A:$BS,MATCH("cb_"&amp;BJ$12,データシート1!$A$1:$BS$1,0),0)</f>
        <v>0</v>
      </c>
      <c r="BK34" s="40">
        <f t="shared" si="3"/>
        <v>315.7</v>
      </c>
      <c r="BL34" s="42"/>
      <c r="BM34" s="960" t="str">
        <f t="shared" si="4"/>
        <v>10366</v>
      </c>
      <c r="BN34" s="123" t="str">
        <f t="shared" si="5"/>
        <v>上野村</v>
      </c>
      <c r="BO34" s="40">
        <f>BE34*VLOOKUP(BO$12,別紙!$B$4:$E$10,MATCH("設備利用率",別紙!$B$4:$E$4,0),0)/100*8760/10^3</f>
        <v>21.122112000000001</v>
      </c>
      <c r="BP34" s="40">
        <f>BF34*VLOOKUP(BP$12,別紙!$B$4:$E$10,MATCH("設備利用率",別紙!$B$4:$E$4,0),0)/100*8760/10^3</f>
        <v>37.169555999999993</v>
      </c>
      <c r="BQ34" s="40">
        <f>BG34*VLOOKUP(BQ$12,別紙!$B$4:$E$10,MATCH("設備利用率",別紙!$B$4:$E$4,0),0)/100*8760/10^3</f>
        <v>0</v>
      </c>
      <c r="BR34" s="40">
        <f>BH34*VLOOKUP(BR$12,別紙!$B$4:$E$10,MATCH("設備利用率",別紙!$B$4:$E$4,0),0)/100*8760/10^3</f>
        <v>1419.12</v>
      </c>
      <c r="BS34" s="40">
        <f>BI34*VLOOKUP(BS$12,別紙!$B$4:$E$10,MATCH("設備利用率",別紙!$B$4:$E$4,0),0)/100*8760/10^3</f>
        <v>0</v>
      </c>
      <c r="BT34" s="40">
        <f>BJ34*VLOOKUP(BT$12,別紙!$B$4:$E$10,MATCH("設備利用率",別紙!$B$4:$E$4,0),0)/100*8760/10^3</f>
        <v>0</v>
      </c>
      <c r="BU34" s="40">
        <f t="shared" si="6"/>
        <v>1477.411668</v>
      </c>
      <c r="BV34" s="42"/>
      <c r="BW34" s="38" t="str">
        <f t="shared" si="7"/>
        <v>10366</v>
      </c>
      <c r="BX34" s="38" t="str">
        <f t="shared" si="8"/>
        <v>上野村</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6071.8442379946773</v>
      </c>
      <c r="BZ34" s="42"/>
      <c r="CA34" s="38" t="str">
        <f t="shared" si="9"/>
        <v>10366</v>
      </c>
      <c r="CB34" s="38" t="str">
        <f t="shared" si="10"/>
        <v>上野村</v>
      </c>
      <c r="CC34" s="260">
        <f t="shared" si="11"/>
        <v>3.478697932965407E-3</v>
      </c>
      <c r="CD34" s="260">
        <f t="shared" si="16"/>
        <v>6.1216254144681138E-3</v>
      </c>
      <c r="CE34" s="260">
        <f t="shared" si="17"/>
        <v>0</v>
      </c>
      <c r="CF34" s="260">
        <f t="shared" si="18"/>
        <v>0.23372141055922191</v>
      </c>
      <c r="CG34" s="260">
        <f t="shared" si="19"/>
        <v>0</v>
      </c>
      <c r="CH34" s="260">
        <f t="shared" si="20"/>
        <v>0</v>
      </c>
      <c r="CI34" s="260">
        <f t="shared" si="12"/>
        <v>0.24332173390665546</v>
      </c>
      <c r="CK34" s="20" t="str">
        <f t="shared" si="13"/>
        <v>10366</v>
      </c>
      <c r="CL34" s="20" t="str">
        <f t="shared" si="14"/>
        <v>上野村</v>
      </c>
      <c r="CM34" s="20">
        <f>VLOOKUP($CK34&amp;"_"&amp;$AZ$7,データシート1!$A:$BS,MATCH("ca_太陽光発電（10kW未満）",データシート1!$A$1:$BS$1,0),0)</f>
        <v>4</v>
      </c>
      <c r="CN34" s="20">
        <f>VLOOKUP($CK34&amp;"_"&amp;$AZ$5,データシート1!$A:$BS,MATCH("ab_家庭",データシート1!$A$1:$BS$1,0),0)</f>
        <v>574</v>
      </c>
      <c r="CO34" s="260">
        <f t="shared" si="15"/>
        <v>6.9686411149825784E-3</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45403</v>
      </c>
      <c r="AY35" s="20" t="str">
        <f>IF(IFERROR(比較地域マスタ!$Z28,"")=0,"",IFERROR(比較地域マスタ!$Z28,""))</f>
        <v>西米良村</v>
      </c>
      <c r="BC35" s="960" t="str">
        <f t="shared" si="0"/>
        <v>45403</v>
      </c>
      <c r="BD35" s="123" t="str">
        <f t="shared" si="2"/>
        <v>西米良村</v>
      </c>
      <c r="BE35" s="40">
        <f>VLOOKUP($BC35&amp;"_"&amp;$AZ$7,データシート1!$A:$BS,MATCH("cb_"&amp;BE$12,データシート1!$A$1:$BS$1,0),0)</f>
        <v>43.11</v>
      </c>
      <c r="BF35" s="40">
        <f>VLOOKUP($BC35&amp;"_"&amp;$AZ$7,データシート1!$A:$BS,MATCH("cb_"&amp;BF$12,データシート1!$A$1:$BS$1,0),0)</f>
        <v>84.5</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127.61</v>
      </c>
      <c r="BL35" s="42"/>
      <c r="BM35" s="960" t="str">
        <f t="shared" si="4"/>
        <v>45403</v>
      </c>
      <c r="BN35" s="123" t="str">
        <f t="shared" si="5"/>
        <v>西米良村</v>
      </c>
      <c r="BO35" s="40">
        <f>BE35*VLOOKUP(BO$12,別紙!$B$4:$E$10,MATCH("設備利用率",別紙!$B$4:$E$4,0),0)/100*8760/10^3</f>
        <v>51.737173200000001</v>
      </c>
      <c r="BP35" s="40">
        <f>BF35*VLOOKUP(BP$12,別紙!$B$4:$E$10,MATCH("設備利用率",別紙!$B$4:$E$4,0),0)/100*8760/10^3</f>
        <v>111.77321999999999</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163.51039320000001</v>
      </c>
      <c r="BV35" s="42"/>
      <c r="BW35" s="38" t="str">
        <f t="shared" si="7"/>
        <v>45403</v>
      </c>
      <c r="BX35" s="38" t="str">
        <f t="shared" si="8"/>
        <v>西米良村</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5065.6501139611946</v>
      </c>
      <c r="BZ35" s="42"/>
      <c r="CA35" s="38" t="str">
        <f t="shared" si="9"/>
        <v>45403</v>
      </c>
      <c r="CB35" s="38" t="str">
        <f t="shared" si="10"/>
        <v>西米良村</v>
      </c>
      <c r="CC35" s="260">
        <f t="shared" si="11"/>
        <v>1.0213333340455091E-2</v>
      </c>
      <c r="CD35" s="260">
        <f t="shared" si="16"/>
        <v>2.2064930953669144E-2</v>
      </c>
      <c r="CE35" s="260">
        <f t="shared" si="17"/>
        <v>0</v>
      </c>
      <c r="CF35" s="260">
        <f t="shared" si="18"/>
        <v>0</v>
      </c>
      <c r="CG35" s="260">
        <f t="shared" si="19"/>
        <v>0</v>
      </c>
      <c r="CH35" s="260">
        <f t="shared" si="20"/>
        <v>0</v>
      </c>
      <c r="CI35" s="260">
        <f t="shared" si="12"/>
        <v>3.227826429412424E-2</v>
      </c>
      <c r="CK35" s="20" t="str">
        <f t="shared" si="13"/>
        <v>45403</v>
      </c>
      <c r="CL35" s="20" t="str">
        <f t="shared" si="14"/>
        <v>西米良村</v>
      </c>
      <c r="CM35" s="20">
        <f>VLOOKUP($CK35&amp;"_"&amp;$AZ$7,データシート1!$A:$BS,MATCH("ca_太陽光発電（10kW未満）",データシート1!$A$1:$BS$1,0),0)</f>
        <v>10</v>
      </c>
      <c r="CN35" s="20">
        <f>VLOOKUP($CK35&amp;"_"&amp;$AZ$5,データシート1!$A:$BS,MATCH("ab_家庭",データシート1!$A$1:$BS$1,0),0)</f>
        <v>547</v>
      </c>
      <c r="CO35" s="260">
        <f t="shared" si="15"/>
        <v>1.8281535648994516E-2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01562</v>
      </c>
      <c r="AY36" s="20" t="str">
        <f>IF(IFERROR(比較地域マスタ!$Z29,"")=0,"",IFERROR(比較地域マスタ!$Z29,""))</f>
        <v>西興部村</v>
      </c>
      <c r="BC36" s="960" t="str">
        <f t="shared" si="0"/>
        <v>01562</v>
      </c>
      <c r="BD36" s="123" t="str">
        <f t="shared" si="2"/>
        <v>西興部村</v>
      </c>
      <c r="BE36" s="40">
        <f>VLOOKUP($BC36&amp;"_"&amp;$AZ$7,データシート1!$A:$BS,MATCH("cb_"&amp;BE$12,データシート1!$A$1:$BS$1,0),0)</f>
        <v>83.100000000000009</v>
      </c>
      <c r="BF36" s="40">
        <f>VLOOKUP($BC36&amp;"_"&amp;$AZ$7,データシート1!$A:$BS,MATCH("cb_"&amp;BF$12,データシート1!$A$1:$BS$1,0),0)</f>
        <v>0</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600</v>
      </c>
      <c r="BK36" s="40">
        <f t="shared" si="3"/>
        <v>683.1</v>
      </c>
      <c r="BL36" s="42"/>
      <c r="BM36" s="960" t="str">
        <f t="shared" si="4"/>
        <v>01562</v>
      </c>
      <c r="BN36" s="123" t="str">
        <f t="shared" si="5"/>
        <v>西興部村</v>
      </c>
      <c r="BO36" s="40">
        <f>BE36*VLOOKUP(BO$12,別紙!$B$4:$E$10,MATCH("設備利用率",別紙!$B$4:$E$4,0),0)/100*8760/10^3</f>
        <v>99.729972000000004</v>
      </c>
      <c r="BP36" s="40">
        <f>BF36*VLOOKUP(BP$12,別紙!$B$4:$E$10,MATCH("設備利用率",別紙!$B$4:$E$4,0),0)/100*8760/10^3</f>
        <v>0</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4204.8</v>
      </c>
      <c r="BU36" s="40">
        <f t="shared" si="6"/>
        <v>4304.5299720000003</v>
      </c>
      <c r="BV36" s="42"/>
      <c r="BW36" s="38" t="str">
        <f t="shared" si="7"/>
        <v>01562</v>
      </c>
      <c r="BX36" s="38" t="str">
        <f t="shared" si="8"/>
        <v>西興部村</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6330.0785018277138</v>
      </c>
      <c r="BZ36" s="42"/>
      <c r="CA36" s="38" t="str">
        <f t="shared" si="9"/>
        <v>01562</v>
      </c>
      <c r="CB36" s="38" t="str">
        <f t="shared" si="10"/>
        <v>西興部村</v>
      </c>
      <c r="CC36" s="260">
        <f t="shared" si="11"/>
        <v>1.5754934472171949E-2</v>
      </c>
      <c r="CD36" s="260">
        <f t="shared" si="16"/>
        <v>0</v>
      </c>
      <c r="CE36" s="260">
        <f t="shared" si="17"/>
        <v>0</v>
      </c>
      <c r="CF36" s="260">
        <f t="shared" si="18"/>
        <v>0</v>
      </c>
      <c r="CG36" s="260">
        <f t="shared" si="19"/>
        <v>0</v>
      </c>
      <c r="CH36" s="260">
        <f t="shared" si="20"/>
        <v>0.66425716502345555</v>
      </c>
      <c r="CI36" s="260">
        <f t="shared" si="12"/>
        <v>0.68001209949562758</v>
      </c>
      <c r="CK36" s="20" t="str">
        <f t="shared" si="13"/>
        <v>01562</v>
      </c>
      <c r="CL36" s="20" t="str">
        <f t="shared" si="14"/>
        <v>西興部村</v>
      </c>
      <c r="CM36" s="20">
        <f>VLOOKUP($CK36&amp;"_"&amp;$AZ$7,データシート1!$A:$BS,MATCH("ca_太陽光発電（10kW未満）",データシート1!$A$1:$BS$1,0),0)</f>
        <v>13</v>
      </c>
      <c r="CN36" s="20">
        <f>VLOOKUP($CK36&amp;"_"&amp;$AZ$5,データシート1!$A:$BS,MATCH("ab_家庭",データシート1!$A$1:$BS$1,0),0)</f>
        <v>653</v>
      </c>
      <c r="CO36" s="260">
        <f t="shared" si="15"/>
        <v>1.9908116385911178E-2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23563</v>
      </c>
      <c r="AY37" s="20" t="str">
        <f>IF(IFERROR(比較地域マスタ!$Z30,"")=0,"",IFERROR(比較地域マスタ!$Z30,""))</f>
        <v>豊根村</v>
      </c>
      <c r="BC37" s="960" t="str">
        <f t="shared" si="0"/>
        <v>23563</v>
      </c>
      <c r="BD37" s="123" t="str">
        <f t="shared" si="2"/>
        <v>豊根村</v>
      </c>
      <c r="BE37" s="40">
        <f>VLOOKUP($BC37&amp;"_"&amp;$AZ$7,データシート1!$A:$BS,MATCH("cb_"&amp;BE$12,データシート1!$A$1:$BS$1,0),0)</f>
        <v>82.199999999999989</v>
      </c>
      <c r="BF37" s="40">
        <f>VLOOKUP($BC37&amp;"_"&amp;$AZ$7,データシート1!$A:$BS,MATCH("cb_"&amp;BF$12,データシート1!$A$1:$BS$1,0),0)</f>
        <v>278.39999999999998</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360.59999999999997</v>
      </c>
      <c r="BL37" s="42"/>
      <c r="BM37" s="960" t="str">
        <f t="shared" si="4"/>
        <v>23563</v>
      </c>
      <c r="BN37" s="123" t="str">
        <f t="shared" si="5"/>
        <v>豊根村</v>
      </c>
      <c r="BO37" s="40">
        <f>BE37*VLOOKUP(BO$12,別紙!$B$4:$E$10,MATCH("設備利用率",別紙!$B$4:$E$4,0),0)/100*8760/10^3</f>
        <v>98.649863999999994</v>
      </c>
      <c r="BP37" s="40">
        <f>BF37*VLOOKUP(BP$12,別紙!$B$4:$E$10,MATCH("設備利用率",別紙!$B$4:$E$4,0),0)/100*8760/10^3</f>
        <v>368.25638399999997</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466.90624799999995</v>
      </c>
      <c r="BV37" s="42"/>
      <c r="BW37" s="38" t="str">
        <f t="shared" si="7"/>
        <v>23563</v>
      </c>
      <c r="BX37" s="38" t="str">
        <f t="shared" si="8"/>
        <v>豊根村</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5469.1833673907267</v>
      </c>
      <c r="BZ37" s="42"/>
      <c r="CA37" s="38" t="str">
        <f t="shared" si="9"/>
        <v>23563</v>
      </c>
      <c r="CB37" s="38" t="str">
        <f t="shared" si="10"/>
        <v>豊根村</v>
      </c>
      <c r="CC37" s="260">
        <f t="shared" si="11"/>
        <v>1.8037402912505475E-2</v>
      </c>
      <c r="CD37" s="260">
        <f t="shared" si="16"/>
        <v>6.7332974461174463E-2</v>
      </c>
      <c r="CE37" s="260">
        <f t="shared" si="17"/>
        <v>0</v>
      </c>
      <c r="CF37" s="260">
        <f t="shared" si="18"/>
        <v>0</v>
      </c>
      <c r="CG37" s="260">
        <f t="shared" si="19"/>
        <v>0</v>
      </c>
      <c r="CH37" s="260">
        <f t="shared" si="20"/>
        <v>0</v>
      </c>
      <c r="CI37" s="260">
        <f t="shared" si="12"/>
        <v>8.5370377373679932E-2</v>
      </c>
      <c r="CK37" s="20" t="str">
        <f t="shared" si="13"/>
        <v>23563</v>
      </c>
      <c r="CL37" s="20" t="str">
        <f t="shared" si="14"/>
        <v>豊根村</v>
      </c>
      <c r="CM37" s="20">
        <f>VLOOKUP($CK37&amp;"_"&amp;$AZ$7,データシート1!$A:$BS,MATCH("ca_太陽光発電（10kW未満）",データシート1!$A$1:$BS$1,0),0)</f>
        <v>17</v>
      </c>
      <c r="CN37" s="20">
        <f>VLOOKUP($CK37&amp;"_"&amp;$AZ$5,データシート1!$A:$BS,MATCH("ab_家庭",データシート1!$A$1:$BS$1,0),0)</f>
        <v>486</v>
      </c>
      <c r="CO37" s="260">
        <f t="shared" si="15"/>
        <v>3.4979423868312758E-2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43511</v>
      </c>
      <c r="AY38" s="20" t="str">
        <f>IF(IFERROR(比較地域マスタ!$Z31,"")=0,"",IFERROR(比較地域マスタ!$Z31,""))</f>
        <v>五木村</v>
      </c>
      <c r="BC38" s="960" t="str">
        <f t="shared" si="0"/>
        <v>43511</v>
      </c>
      <c r="BD38" s="123" t="str">
        <f t="shared" si="2"/>
        <v>五木村</v>
      </c>
      <c r="BE38" s="40">
        <f>VLOOKUP($BC38&amp;"_"&amp;$AZ$7,データシート1!$A:$BS,MATCH("cb_"&amp;BE$12,データシート1!$A$1:$BS$1,0),0)</f>
        <v>132.86999999999998</v>
      </c>
      <c r="BF38" s="40">
        <f>VLOOKUP($BC38&amp;"_"&amp;$AZ$7,データシート1!$A:$BS,MATCH("cb_"&amp;BF$12,データシート1!$A$1:$BS$1,0),0)</f>
        <v>204.7</v>
      </c>
      <c r="BG38" s="40">
        <f>VLOOKUP($BC38&amp;"_"&amp;$AZ$7,データシート1!$A:$BS,MATCH("cb_"&amp;BG$12,データシート1!$A$1:$BS$1,0),0)</f>
        <v>0</v>
      </c>
      <c r="BH38" s="40">
        <f>VLOOKUP($BC38&amp;"_"&amp;$AZ$7,データシート1!$A:$BS,MATCH("cb_"&amp;BH$12,データシート1!$A$1:$BS$1,0),0)</f>
        <v>3305.6</v>
      </c>
      <c r="BI38" s="40">
        <f>VLOOKUP($BC38&amp;"_"&amp;$AZ$7,データシート1!$A:$BS,MATCH("cb_"&amp;BI$12,データシート1!$A$1:$BS$1,0),0)</f>
        <v>0</v>
      </c>
      <c r="BJ38" s="40">
        <f>VLOOKUP($BC38&amp;"_"&amp;$AZ$7,データシート1!$A:$BS,MATCH("cb_"&amp;BJ$12,データシート1!$A$1:$BS$1,0),0)</f>
        <v>0</v>
      </c>
      <c r="BK38" s="40">
        <f t="shared" si="3"/>
        <v>3643.17</v>
      </c>
      <c r="BL38" s="42"/>
      <c r="BM38" s="960" t="str">
        <f t="shared" si="4"/>
        <v>43511</v>
      </c>
      <c r="BN38" s="123" t="str">
        <f t="shared" si="5"/>
        <v>五木村</v>
      </c>
      <c r="BO38" s="40">
        <f>BE38*VLOOKUP(BO$12,別紙!$B$4:$E$10,MATCH("設備利用率",別紙!$B$4:$E$4,0),0)/100*8760/10^3</f>
        <v>159.45994439999996</v>
      </c>
      <c r="BP38" s="40">
        <f>BF38*VLOOKUP(BP$12,別紙!$B$4:$E$10,MATCH("設備利用率",別紙!$B$4:$E$4,0),0)/100*8760/10^3</f>
        <v>270.76897199999996</v>
      </c>
      <c r="BQ38" s="40">
        <f>BG38*VLOOKUP(BQ$12,別紙!$B$4:$E$10,MATCH("設備利用率",別紙!$B$4:$E$4,0),0)/100*8760/10^3</f>
        <v>0</v>
      </c>
      <c r="BR38" s="40">
        <f>BH38*VLOOKUP(BR$12,別紙!$B$4:$E$10,MATCH("設備利用率",別紙!$B$4:$E$4,0),0)/100*8760/10^3</f>
        <v>17374.2336</v>
      </c>
      <c r="BS38" s="40">
        <f>BI38*VLOOKUP(BS$12,別紙!$B$4:$E$10,MATCH("設備利用率",別紙!$B$4:$E$4,0),0)/100*8760/10^3</f>
        <v>0</v>
      </c>
      <c r="BT38" s="40">
        <f>BJ38*VLOOKUP(BT$12,別紙!$B$4:$E$10,MATCH("設備利用率",別紙!$B$4:$E$4,0),0)/100*8760/10^3</f>
        <v>0</v>
      </c>
      <c r="BU38" s="40">
        <f t="shared" si="6"/>
        <v>17804.462516399999</v>
      </c>
      <c r="BV38" s="42"/>
      <c r="BW38" s="38" t="str">
        <f t="shared" si="7"/>
        <v>43511</v>
      </c>
      <c r="BX38" s="38" t="str">
        <f t="shared" si="8"/>
        <v>五木村</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4958.2542590214343</v>
      </c>
      <c r="BZ38" s="42"/>
      <c r="CA38" s="38" t="str">
        <f t="shared" si="9"/>
        <v>43511</v>
      </c>
      <c r="CB38" s="38" t="str">
        <f t="shared" si="10"/>
        <v>五木村</v>
      </c>
      <c r="CC38" s="260">
        <f t="shared" si="11"/>
        <v>3.2160501674529114E-2</v>
      </c>
      <c r="CD38" s="260">
        <f t="shared" si="16"/>
        <v>5.460973920555643E-2</v>
      </c>
      <c r="CE38" s="260">
        <f t="shared" si="17"/>
        <v>0</v>
      </c>
      <c r="CF38" s="260">
        <f t="shared" si="18"/>
        <v>3.5041029951999665</v>
      </c>
      <c r="CG38" s="260">
        <f t="shared" si="19"/>
        <v>0</v>
      </c>
      <c r="CH38" s="260">
        <f t="shared" si="20"/>
        <v>0</v>
      </c>
      <c r="CI38" s="260">
        <f t="shared" si="12"/>
        <v>3.5908732360800522</v>
      </c>
      <c r="CK38" s="20" t="str">
        <f t="shared" si="13"/>
        <v>43511</v>
      </c>
      <c r="CL38" s="20" t="str">
        <f t="shared" si="14"/>
        <v>五木村</v>
      </c>
      <c r="CM38" s="20">
        <f>VLOOKUP($CK38&amp;"_"&amp;$AZ$7,データシート1!$A:$BS,MATCH("ca_太陽光発電（10kW未満）",データシート1!$A$1:$BS$1,0),0)</f>
        <v>30</v>
      </c>
      <c r="CN38" s="20">
        <f>VLOOKUP($CK38&amp;"_"&amp;$AZ$5,データシート1!$A:$BS,MATCH("ab_家庭",データシート1!$A$1:$BS$1,0),0)</f>
        <v>490</v>
      </c>
      <c r="CO38" s="260">
        <f t="shared" si="15"/>
        <v>6.1224489795918366E-2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20306</v>
      </c>
      <c r="AY39" s="20" t="str">
        <f>IF(IFERROR(比較地域マスタ!$Z32,"")=0,"",IFERROR(比較地域マスタ!$Z32,""))</f>
        <v>南相木村</v>
      </c>
      <c r="BC39" s="960" t="str">
        <f t="shared" si="0"/>
        <v>20306</v>
      </c>
      <c r="BD39" s="123" t="str">
        <f t="shared" si="2"/>
        <v>南相木村</v>
      </c>
      <c r="BE39" s="40">
        <f>VLOOKUP($BC39&amp;"_"&amp;$AZ$7,データシート1!$A:$BS,MATCH("cb_"&amp;BE$12,データシート1!$A$1:$BS$1,0),0)</f>
        <v>227.2</v>
      </c>
      <c r="BF39" s="40">
        <f>VLOOKUP($BC39&amp;"_"&amp;$AZ$7,データシート1!$A:$BS,MATCH("cb_"&amp;BF$12,データシート1!$A$1:$BS$1,0),0)</f>
        <v>1145.9000000000001</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1373.1000000000001</v>
      </c>
      <c r="BL39" s="42"/>
      <c r="BM39" s="960" t="str">
        <f t="shared" si="4"/>
        <v>20306</v>
      </c>
      <c r="BN39" s="123" t="str">
        <f t="shared" si="5"/>
        <v>南相木村</v>
      </c>
      <c r="BO39" s="40">
        <f>BE39*VLOOKUP(BO$12,別紙!$B$4:$E$10,MATCH("設備利用率",別紙!$B$4:$E$4,0),0)/100*8760/10^3</f>
        <v>272.66726400000005</v>
      </c>
      <c r="BP39" s="40">
        <f>BF39*VLOOKUP(BP$12,別紙!$B$4:$E$10,MATCH("設備利用率",別紙!$B$4:$E$4,0),0)/100*8760/10^3</f>
        <v>1515.7506840000001</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1788.4179480000003</v>
      </c>
      <c r="BV39" s="42"/>
      <c r="BW39" s="38" t="str">
        <f t="shared" si="7"/>
        <v>20306</v>
      </c>
      <c r="BX39" s="38" t="str">
        <f t="shared" si="8"/>
        <v>南相木村</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3342.6946084661072</v>
      </c>
      <c r="BZ39" s="42"/>
      <c r="CA39" s="38" t="str">
        <f t="shared" si="9"/>
        <v>20306</v>
      </c>
      <c r="CB39" s="38" t="str">
        <f t="shared" si="10"/>
        <v>南相木村</v>
      </c>
      <c r="CC39" s="260">
        <f t="shared" si="11"/>
        <v>8.157109635723539E-2</v>
      </c>
      <c r="CD39" s="260">
        <f t="shared" si="16"/>
        <v>0.45345173925282589</v>
      </c>
      <c r="CE39" s="260">
        <f t="shared" si="17"/>
        <v>0</v>
      </c>
      <c r="CF39" s="260">
        <f t="shared" si="18"/>
        <v>0</v>
      </c>
      <c r="CG39" s="260">
        <f t="shared" si="19"/>
        <v>0</v>
      </c>
      <c r="CH39" s="260">
        <f t="shared" si="20"/>
        <v>0</v>
      </c>
      <c r="CI39" s="260">
        <f t="shared" si="12"/>
        <v>0.53502283561006125</v>
      </c>
      <c r="CK39" s="20" t="str">
        <f t="shared" si="13"/>
        <v>20306</v>
      </c>
      <c r="CL39" s="20" t="str">
        <f t="shared" si="14"/>
        <v>南相木村</v>
      </c>
      <c r="CM39" s="20">
        <f>VLOOKUP($CK39&amp;"_"&amp;$AZ$7,データシート1!$A:$BS,MATCH("ca_太陽光発電（10kW未満）",データシート1!$A$1:$BS$1,0),0)</f>
        <v>42</v>
      </c>
      <c r="CN39" s="20">
        <f>VLOOKUP($CK39&amp;"_"&amp;$AZ$5,データシート1!$A:$BS,MATCH("ab_家庭",データシート1!$A$1:$BS$1,0),0)</f>
        <v>424</v>
      </c>
      <c r="CO39" s="260">
        <f t="shared" si="15"/>
        <v>9.9056603773584911E-2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19364</v>
      </c>
      <c r="AY40" s="20" t="str">
        <f>IF(IFERROR(比較地域マスタ!$Z33,"")=0,"",IFERROR(比較地域マスタ!$Z33,""))</f>
        <v>早川町</v>
      </c>
      <c r="BC40" s="960" t="str">
        <f t="shared" si="0"/>
        <v>19364</v>
      </c>
      <c r="BD40" s="123" t="str">
        <f t="shared" si="2"/>
        <v>早川町</v>
      </c>
      <c r="BE40" s="40">
        <f>VLOOKUP($BC40&amp;"_"&amp;$AZ$7,データシート1!$A:$BS,MATCH("cb_"&amp;BE$12,データシート1!$A$1:$BS$1,0),0)</f>
        <v>5.5</v>
      </c>
      <c r="BF40" s="40">
        <f>VLOOKUP($BC40&amp;"_"&amp;$AZ$7,データシート1!$A:$BS,MATCH("cb_"&amp;BF$12,データシート1!$A$1:$BS$1,0),0)</f>
        <v>0</v>
      </c>
      <c r="BG40" s="40">
        <f>VLOOKUP($BC40&amp;"_"&amp;$AZ$7,データシート1!$A:$BS,MATCH("cb_"&amp;BG$12,データシート1!$A$1:$BS$1,0),0)</f>
        <v>0</v>
      </c>
      <c r="BH40" s="40">
        <f>VLOOKUP($BC40&amp;"_"&amp;$AZ$7,データシート1!$A:$BS,MATCH("cb_"&amp;BH$12,データシート1!$A$1:$BS$1,0),0)</f>
        <v>40786.800000000003</v>
      </c>
      <c r="BI40" s="40">
        <f>VLOOKUP($BC40&amp;"_"&amp;$AZ$7,データシート1!$A:$BS,MATCH("cb_"&amp;BI$12,データシート1!$A$1:$BS$1,0),0)</f>
        <v>0</v>
      </c>
      <c r="BJ40" s="40">
        <f>VLOOKUP($BC40&amp;"_"&amp;$AZ$7,データシート1!$A:$BS,MATCH("cb_"&amp;BJ$12,データシート1!$A$1:$BS$1,0),0)</f>
        <v>0</v>
      </c>
      <c r="BK40" s="40">
        <f t="shared" si="3"/>
        <v>40792.300000000003</v>
      </c>
      <c r="BL40" s="42"/>
      <c r="BM40" s="960" t="str">
        <f t="shared" si="4"/>
        <v>19364</v>
      </c>
      <c r="BN40" s="123" t="str">
        <f t="shared" si="5"/>
        <v>早川町</v>
      </c>
      <c r="BO40" s="40">
        <f>BE40*VLOOKUP(BO$12,別紙!$B$4:$E$10,MATCH("設備利用率",別紙!$B$4:$E$4,0),0)/100*8760/10^3</f>
        <v>6.6006599999999995</v>
      </c>
      <c r="BP40" s="40">
        <f>BF40*VLOOKUP(BP$12,別紙!$B$4:$E$10,MATCH("設備利用率",別紙!$B$4:$E$4,0),0)/100*8760/10^3</f>
        <v>0</v>
      </c>
      <c r="BQ40" s="40">
        <f>BG40*VLOOKUP(BQ$12,別紙!$B$4:$E$10,MATCH("設備利用率",別紙!$B$4:$E$4,0),0)/100*8760/10^3</f>
        <v>0</v>
      </c>
      <c r="BR40" s="40">
        <f>BH40*VLOOKUP(BR$12,別紙!$B$4:$E$10,MATCH("設備利用率",別紙!$B$4:$E$4,0),0)/100*8760/10^3</f>
        <v>214375.42080000002</v>
      </c>
      <c r="BS40" s="40">
        <f>BI40*VLOOKUP(BS$12,別紙!$B$4:$E$10,MATCH("設備利用率",別紙!$B$4:$E$4,0),0)/100*8760/10^3</f>
        <v>0</v>
      </c>
      <c r="BT40" s="40">
        <f>BJ40*VLOOKUP(BT$12,別紙!$B$4:$E$10,MATCH("設備利用率",別紙!$B$4:$E$4,0),0)/100*8760/10^3</f>
        <v>0</v>
      </c>
      <c r="BU40" s="40">
        <f t="shared" si="6"/>
        <v>214382.02146000002</v>
      </c>
      <c r="BV40" s="42"/>
      <c r="BW40" s="38" t="str">
        <f t="shared" si="7"/>
        <v>19364</v>
      </c>
      <c r="BX40" s="38" t="str">
        <f t="shared" si="8"/>
        <v>早川町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5578.4830355409076</v>
      </c>
      <c r="BZ40" s="42"/>
      <c r="CA40" s="38" t="str">
        <f t="shared" si="9"/>
        <v>19364</v>
      </c>
      <c r="CB40" s="38" t="str">
        <f t="shared" si="10"/>
        <v>早川町</v>
      </c>
      <c r="CC40" s="260">
        <f t="shared" si="11"/>
        <v>1.1832356498974238E-3</v>
      </c>
      <c r="CD40" s="260">
        <f t="shared" si="16"/>
        <v>0</v>
      </c>
      <c r="CE40" s="260">
        <f t="shared" si="17"/>
        <v>0</v>
      </c>
      <c r="CF40" s="260">
        <f t="shared" si="18"/>
        <v>38.428981397666561</v>
      </c>
      <c r="CG40" s="260">
        <f t="shared" si="19"/>
        <v>0</v>
      </c>
      <c r="CH40" s="260">
        <f t="shared" si="20"/>
        <v>0</v>
      </c>
      <c r="CI40" s="260">
        <f t="shared" si="12"/>
        <v>38.430164633316458</v>
      </c>
      <c r="CK40" s="20" t="str">
        <f t="shared" si="13"/>
        <v>19364</v>
      </c>
      <c r="CL40" s="20" t="str">
        <f t="shared" si="14"/>
        <v>早川町</v>
      </c>
      <c r="CM40" s="20">
        <f>VLOOKUP($CK40&amp;"_"&amp;$AZ$7,データシート1!$A:$BS,MATCH("ca_太陽光発電（10kW未満）",データシート1!$A$1:$BS$1,0),0)</f>
        <v>1</v>
      </c>
      <c r="CN40" s="20">
        <f>VLOOKUP($CK40&amp;"_"&amp;$AZ$5,データシート1!$A:$BS,MATCH("ab_家庭",データシート1!$A$1:$BS$1,0),0)</f>
        <v>560</v>
      </c>
      <c r="CO40" s="260">
        <f t="shared" si="15"/>
        <v>1.7857142857142857E-3</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20417</v>
      </c>
      <c r="AY41" s="20" t="str">
        <f>IF(IFERROR(比較地域マスタ!$Z34,"")=0,"",IFERROR(比較地域マスタ!$Z34,""))</f>
        <v>大鹿村</v>
      </c>
      <c r="BC41" s="960" t="str">
        <f t="shared" si="0"/>
        <v>20417</v>
      </c>
      <c r="BD41" s="123" t="str">
        <f t="shared" si="2"/>
        <v>大鹿村</v>
      </c>
      <c r="BE41" s="40">
        <f>VLOOKUP($BC41&amp;"_"&amp;$AZ$7,データシート1!$A:$BS,MATCH("cb_"&amp;BE$12,データシート1!$A$1:$BS$1,0),0)</f>
        <v>80.900000000000006</v>
      </c>
      <c r="BF41" s="40">
        <f>VLOOKUP($BC41&amp;"_"&amp;$AZ$7,データシート1!$A:$BS,MATCH("cb_"&amp;BF$12,データシート1!$A$1:$BS$1,0),0)</f>
        <v>126.5</v>
      </c>
      <c r="BG41" s="40">
        <f>VLOOKUP($BC41&amp;"_"&amp;$AZ$7,データシート1!$A:$BS,MATCH("cb_"&amp;BG$12,データシート1!$A$1:$BS$1,0),0)</f>
        <v>0</v>
      </c>
      <c r="BH41" s="40">
        <f>VLOOKUP($BC41&amp;"_"&amp;$AZ$7,データシート1!$A:$BS,MATCH("cb_"&amp;BH$12,データシート1!$A$1:$BS$1,0),0)</f>
        <v>5002.3999999999996</v>
      </c>
      <c r="BI41" s="40">
        <f>VLOOKUP($BC41&amp;"_"&amp;$AZ$7,データシート1!$A:$BS,MATCH("cb_"&amp;BI$12,データシート1!$A$1:$BS$1,0),0)</f>
        <v>0</v>
      </c>
      <c r="BJ41" s="40">
        <f>VLOOKUP($BC41&amp;"_"&amp;$AZ$7,データシート1!$A:$BS,MATCH("cb_"&amp;BJ$12,データシート1!$A$1:$BS$1,0),0)</f>
        <v>0</v>
      </c>
      <c r="BK41" s="40">
        <f t="shared" si="3"/>
        <v>5209.7999999999993</v>
      </c>
      <c r="BL41" s="42"/>
      <c r="BM41" s="960" t="str">
        <f t="shared" si="4"/>
        <v>20417</v>
      </c>
      <c r="BN41" s="123" t="str">
        <f t="shared" si="5"/>
        <v>大鹿村</v>
      </c>
      <c r="BO41" s="40">
        <f>BE41*VLOOKUP(BO$12,別紙!$B$4:$E$10,MATCH("設備利用率",別紙!$B$4:$E$4,0),0)/100*8760/10^3</f>
        <v>97.089708000000002</v>
      </c>
      <c r="BP41" s="40">
        <f>BF41*VLOOKUP(BP$12,別紙!$B$4:$E$10,MATCH("設備利用率",別紙!$B$4:$E$4,0),0)/100*8760/10^3</f>
        <v>167.32914</v>
      </c>
      <c r="BQ41" s="40">
        <f>BG41*VLOOKUP(BQ$12,別紙!$B$4:$E$10,MATCH("設備利用率",別紙!$B$4:$E$4,0),0)/100*8760/10^3</f>
        <v>0</v>
      </c>
      <c r="BR41" s="40">
        <f>BH41*VLOOKUP(BR$12,別紙!$B$4:$E$10,MATCH("設備利用率",別紙!$B$4:$E$4,0),0)/100*8760/10^3</f>
        <v>26292.614400000002</v>
      </c>
      <c r="BS41" s="40">
        <f>BI41*VLOOKUP(BS$12,別紙!$B$4:$E$10,MATCH("設備利用率",別紙!$B$4:$E$4,0),0)/100*8760/10^3</f>
        <v>0</v>
      </c>
      <c r="BT41" s="40">
        <f>BJ41*VLOOKUP(BT$12,別紙!$B$4:$E$10,MATCH("設備利用率",別紙!$B$4:$E$4,0),0)/100*8760/10^3</f>
        <v>0</v>
      </c>
      <c r="BU41" s="40">
        <f t="shared" si="6"/>
        <v>26557.033248000003</v>
      </c>
      <c r="BV41" s="42"/>
      <c r="BW41" s="38" t="str">
        <f t="shared" si="7"/>
        <v>20417</v>
      </c>
      <c r="BX41" s="38" t="str">
        <f t="shared" si="8"/>
        <v>大鹿村</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4644.268797318111</v>
      </c>
      <c r="BZ41" s="42"/>
      <c r="CA41" s="38" t="str">
        <f t="shared" si="9"/>
        <v>20417</v>
      </c>
      <c r="CB41" s="38" t="str">
        <f t="shared" si="10"/>
        <v>大鹿村</v>
      </c>
      <c r="CC41" s="260">
        <f t="shared" si="11"/>
        <v>2.0905273195226261E-2</v>
      </c>
      <c r="CD41" s="260">
        <f t="shared" si="16"/>
        <v>3.6029167841582777E-2</v>
      </c>
      <c r="CE41" s="260">
        <f t="shared" si="17"/>
        <v>0</v>
      </c>
      <c r="CF41" s="260">
        <f t="shared" si="18"/>
        <v>5.6613033283480467</v>
      </c>
      <c r="CG41" s="260">
        <f t="shared" si="19"/>
        <v>0</v>
      </c>
      <c r="CH41" s="260">
        <f t="shared" si="20"/>
        <v>0</v>
      </c>
      <c r="CI41" s="260">
        <f t="shared" si="12"/>
        <v>5.7182377693848565</v>
      </c>
      <c r="CK41" s="20" t="str">
        <f t="shared" si="13"/>
        <v>20417</v>
      </c>
      <c r="CL41" s="20" t="str">
        <f t="shared" si="14"/>
        <v>大鹿村</v>
      </c>
      <c r="CM41" s="20">
        <f>VLOOKUP($CK41&amp;"_"&amp;$AZ$7,データシート1!$A:$BS,MATCH("ca_太陽光発電（10kW未満）",データシート1!$A$1:$BS$1,0),0)</f>
        <v>20</v>
      </c>
      <c r="CN41" s="20">
        <f>VLOOKUP($CK41&amp;"_"&amp;$AZ$5,データシート1!$A:$BS,MATCH("ab_家庭",データシート1!$A$1:$BS$1,0),0)</f>
        <v>473</v>
      </c>
      <c r="CO41" s="260">
        <f t="shared" si="15"/>
        <v>4.2283298097251586E-2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04202</v>
      </c>
      <c r="AY72" s="20" t="str">
        <f>IF(IFERROR(比較地域マスタ!$AE7,"")=0,"",IFERROR(比較地域マスタ!$AE7,""))</f>
        <v>石巻市</v>
      </c>
      <c r="AZ72" s="18"/>
      <c r="BA72" s="24">
        <v>1</v>
      </c>
      <c r="BB72" s="24">
        <v>1</v>
      </c>
      <c r="BC72" s="20" t="str">
        <f>AX72</f>
        <v>04202</v>
      </c>
      <c r="BD72" s="20" t="str">
        <f>AY72</f>
        <v>石巻市</v>
      </c>
      <c r="BE72" s="953">
        <f>VLOOKUP(BC72&amp;"_令和4年度",データシート3!A:AB,MATCH("ea_"&amp;"太陽光（建物系）"&amp;"_年間発電",データシート3!$A$1:$AB$1,0),0)/10^3+VLOOKUP(BC72&amp;"_令和4年度",データシート3!A:AB,MATCH("ea_"&amp;"太陽光（土地系）"&amp;"_年間発電",データシート3!$A$1:$AB$1,0),0)/10^3</f>
        <v>1680956.4350000001</v>
      </c>
      <c r="BF72" s="953">
        <f>VLOOKUP(BC72&amp;"_令和4年度",データシート3!A:AB,MATCH("ea_"&amp;"風力（陸上）"&amp;"_年間発電",データシート3!$A$1:$AB$1,0),0)/10^3</f>
        <v>1854366.987</v>
      </c>
      <c r="BG72" s="953">
        <f>VLOOKUP(BC72&amp;"_令和4年度",データシート3!A:AB,MATCH("ea_"&amp;"中小水（河川）"&amp;"_年間発電",データシート3!$A$1:$AB$1,0),0)/10^3+VLOOKUP(BC72&amp;"_令和4年度",データシート3!A:AB,MATCH("ea_"&amp;"中小水（農業用水路）"&amp;"_年間発電",データシート3!$A$1:$AB$1,0),0)/10^3</f>
        <v>1212.2899999999997</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3536535.7120000003</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745355.04909586126</v>
      </c>
      <c r="BK72" s="953">
        <f t="shared" ref="BK72:BK103" si="21">BI72-BJ72</f>
        <v>2791180.6629041391</v>
      </c>
      <c r="BL72" s="953">
        <f t="shared" ref="BL72:BL103" si="22">IF(BK72&gt;0,0,BK72)</f>
        <v>0</v>
      </c>
      <c r="BM72" s="953">
        <f t="shared" ref="BM72:BM103" si="23">IF(BK72&gt;0,BK72,0)</f>
        <v>2791180.6629041391</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04211</v>
      </c>
      <c r="AY73" s="20" t="str">
        <f>IF(IFERROR(比較地域マスタ!$AE8,"")=0,"",IFERROR(比較地域マスタ!$AE8,""))</f>
        <v>岩沼市</v>
      </c>
      <c r="AZ73" s="18"/>
      <c r="BA73" s="24">
        <v>2</v>
      </c>
      <c r="BB73" s="24">
        <v>1</v>
      </c>
      <c r="BC73" s="20" t="str">
        <f t="shared" ref="BC73:BC136" si="24">AX73</f>
        <v>04211</v>
      </c>
      <c r="BD73" s="20" t="str">
        <f t="shared" ref="BD73:BD136" si="25">AY73</f>
        <v>岩沼市</v>
      </c>
      <c r="BE73" s="953">
        <f>VLOOKUP(BC73&amp;"_令和4年度",データシート3!A:AB,MATCH("ea_"&amp;"太陽光（建物系）"&amp;"_年間発電",データシート3!$A$1:$AB$1,0),0)/10^3+VLOOKUP(BC73&amp;"_令和4年度",データシート3!A:AB,MATCH("ea_"&amp;"太陽光（土地系）"&amp;"_年間発電",データシート3!$A$1:$AB$1,0),0)/10^3</f>
        <v>357421.73100000003</v>
      </c>
      <c r="BF73" s="953">
        <f>VLOOKUP(BC73&amp;"_令和4年度",データシート3!A:AB,MATCH("ea_"&amp;"風力（陸上）"&amp;"_年間発電",データシート3!$A$1:$AB$1,0),0)/10^3</f>
        <v>12540.376</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369962.10700000002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262998.51521329366</v>
      </c>
      <c r="BK73" s="953">
        <f t="shared" si="21"/>
        <v>106963.59178670635</v>
      </c>
      <c r="BL73" s="953">
        <f t="shared" si="22"/>
        <v>0</v>
      </c>
      <c r="BM73" s="953">
        <f t="shared" si="23"/>
        <v>106963.59178670635</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04321</v>
      </c>
      <c r="AY74" s="20" t="str">
        <f>IF(IFERROR(比較地域マスタ!$AE9,"")=0,"",IFERROR(比較地域マスタ!$AE9,""))</f>
        <v>大河原町</v>
      </c>
      <c r="AZ74" s="18"/>
      <c r="BA74" s="24">
        <v>3</v>
      </c>
      <c r="BB74" s="24">
        <v>1</v>
      </c>
      <c r="BC74" s="20" t="str">
        <f t="shared" si="24"/>
        <v>04321</v>
      </c>
      <c r="BD74" s="20" t="str">
        <f t="shared" si="25"/>
        <v>大河原町</v>
      </c>
      <c r="BE74" s="953">
        <f>VLOOKUP(BC74&amp;"_令和4年度",データシート3!A:AB,MATCH("ea_"&amp;"太陽光（建物系）"&amp;"_年間発電",データシート3!$A$1:$AB$1,0),0)/10^3+VLOOKUP(BC74&amp;"_令和4年度",データシート3!A:AB,MATCH("ea_"&amp;"太陽光（土地系）"&amp;"_年間発電",データシート3!$A$1:$AB$1,0),0)/10^3</f>
        <v>249944.47399999999</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249944.47399999999</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109207.22672238822</v>
      </c>
      <c r="BK74" s="953">
        <f t="shared" si="21"/>
        <v>140737.24727761175</v>
      </c>
      <c r="BL74" s="953">
        <f t="shared" si="22"/>
        <v>0</v>
      </c>
      <c r="BM74" s="953">
        <f t="shared" si="23"/>
        <v>140737.24727761175</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04215</v>
      </c>
      <c r="AY75" s="20" t="str">
        <f>IF(IFERROR(比較地域マスタ!$AE10,"")=0,"",IFERROR(比較地域マスタ!$AE10,""))</f>
        <v>大崎市</v>
      </c>
      <c r="AZ75" s="18"/>
      <c r="BA75" s="24">
        <v>4</v>
      </c>
      <c r="BB75" s="24">
        <v>1</v>
      </c>
      <c r="BC75" s="20" t="str">
        <f t="shared" si="24"/>
        <v>04215</v>
      </c>
      <c r="BD75" s="20" t="str">
        <f t="shared" si="25"/>
        <v>大崎市</v>
      </c>
      <c r="BE75" s="953">
        <f>VLOOKUP(BC75&amp;"_令和4年度",データシート3!A:AB,MATCH("ea_"&amp;"太陽光（建物系）"&amp;"_年間発電",データシート3!$A$1:$AB$1,0),0)/10^3+VLOOKUP(BC75&amp;"_令和4年度",データシート3!A:AB,MATCH("ea_"&amp;"太陽光（土地系）"&amp;"_年間発電",データシート3!$A$1:$AB$1,0),0)/10^3</f>
        <v>4193795.4130000002</v>
      </c>
      <c r="BF75" s="953">
        <f>VLOOKUP(BC75&amp;"_令和4年度",データシート3!A:AB,MATCH("ea_"&amp;"風力（陸上）"&amp;"_年間発電",データシート3!$A$1:$AB$1,0),0)/10^3</f>
        <v>2310989.5729999999</v>
      </c>
      <c r="BG75" s="953">
        <f>VLOOKUP(BC75&amp;"_令和4年度",データシート3!A:AB,MATCH("ea_"&amp;"中小水（河川）"&amp;"_年間発電",データシート3!$A$1:$AB$1,0),0)/10^3+VLOOKUP(BC75&amp;"_令和4年度",データシート3!A:AB,MATCH("ea_"&amp;"中小水（農業用水路）"&amp;"_年間発電",データシート3!$A$1:$AB$1,0),0)/10^3</f>
        <v>69104.876183970002</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709400.68299999996</v>
      </c>
      <c r="BI75" s="953">
        <f t="shared" si="26"/>
        <v>7283290.5451839697</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781251.97200655506</v>
      </c>
      <c r="BK75" s="953">
        <f t="shared" si="21"/>
        <v>6502038.5731774149</v>
      </c>
      <c r="BL75" s="953">
        <f t="shared" si="22"/>
        <v>0</v>
      </c>
      <c r="BM75" s="953">
        <f t="shared" si="23"/>
        <v>6502038.5731774149</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04422</v>
      </c>
      <c r="AY76" s="20" t="str">
        <f>IF(IFERROR(比較地域マスタ!$AE11,"")=0,"",IFERROR(比較地域マスタ!$AE11,""))</f>
        <v>大郷町</v>
      </c>
      <c r="AZ76" s="18"/>
      <c r="BA76" s="24">
        <v>5</v>
      </c>
      <c r="BB76" s="24">
        <v>1</v>
      </c>
      <c r="BC76" s="20" t="str">
        <f t="shared" si="24"/>
        <v>04422</v>
      </c>
      <c r="BD76" s="20" t="str">
        <f t="shared" si="25"/>
        <v>大郷町</v>
      </c>
      <c r="BE76" s="953">
        <f>VLOOKUP(BC76&amp;"_令和4年度",データシート3!A:AB,MATCH("ea_"&amp;"太陽光（建物系）"&amp;"_年間発電",データシート3!$A$1:$AB$1,0),0)/10^3+VLOOKUP(BC76&amp;"_令和4年度",データシート3!A:AB,MATCH("ea_"&amp;"太陽光（土地系）"&amp;"_年間発電",データシート3!$A$1:$AB$1,0),0)/10^3</f>
        <v>368100.1590000001</v>
      </c>
      <c r="BF76" s="953">
        <f>VLOOKUP(BC76&amp;"_令和4年度",データシート3!A:AB,MATCH("ea_"&amp;"風力（陸上）"&amp;"_年間発電",データシート3!$A$1:$AB$1,0),0)/10^3</f>
        <v>48462.052000000003</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416562.21100000013</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43628.289103236799</v>
      </c>
      <c r="BK76" s="953">
        <f t="shared" si="21"/>
        <v>372933.92189676332</v>
      </c>
      <c r="BL76" s="953">
        <f t="shared" si="22"/>
        <v>0</v>
      </c>
      <c r="BM76" s="953">
        <f t="shared" si="23"/>
        <v>372933.92189676332</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04424</v>
      </c>
      <c r="AY77" s="20" t="str">
        <f>IF(IFERROR(比較地域マスタ!$AE12,"")=0,"",IFERROR(比較地域マスタ!$AE12,""))</f>
        <v>大衡村</v>
      </c>
      <c r="AZ77" s="18"/>
      <c r="BA77" s="24">
        <v>6</v>
      </c>
      <c r="BB77" s="24">
        <v>1</v>
      </c>
      <c r="BC77" s="20" t="str">
        <f t="shared" si="24"/>
        <v>04424</v>
      </c>
      <c r="BD77" s="20" t="str">
        <f t="shared" si="25"/>
        <v>大衡村</v>
      </c>
      <c r="BE77" s="953">
        <f>VLOOKUP(BC77&amp;"_令和4年度",データシート3!A:AB,MATCH("ea_"&amp;"太陽光（建物系）"&amp;"_年間発電",データシート3!$A$1:$AB$1,0),0)/10^3+VLOOKUP(BC77&amp;"_令和4年度",データシート3!A:AB,MATCH("ea_"&amp;"太陽光（土地系）"&amp;"_年間発電",データシート3!$A$1:$AB$1,0),0)/10^3</f>
        <v>398307.03300000005</v>
      </c>
      <c r="BF77" s="953">
        <f>VLOOKUP(BC77&amp;"_令和4年度",データシート3!A:AB,MATCH("ea_"&amp;"風力（陸上）"&amp;"_年間発電",データシート3!$A$1:$AB$1,0),0)/10^3</f>
        <v>203725.75899999996</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602032.79200000002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239416.11506421622</v>
      </c>
      <c r="BK77" s="953">
        <f t="shared" si="21"/>
        <v>362616.67693578382</v>
      </c>
      <c r="BL77" s="953">
        <f t="shared" si="22"/>
        <v>0</v>
      </c>
      <c r="BM77" s="953">
        <f t="shared" si="23"/>
        <v>362616.67693578382</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04581</v>
      </c>
      <c r="AY78" s="20" t="str">
        <f>IF(IFERROR(比較地域マスタ!$AE13,"")=0,"",IFERROR(比較地域マスタ!$AE13,""))</f>
        <v>女川町</v>
      </c>
      <c r="AZ78" s="18"/>
      <c r="BA78" s="24">
        <v>7</v>
      </c>
      <c r="BB78" s="24">
        <v>1</v>
      </c>
      <c r="BC78" s="20" t="str">
        <f t="shared" si="24"/>
        <v>04581</v>
      </c>
      <c r="BD78" s="20" t="str">
        <f t="shared" si="25"/>
        <v>女川町</v>
      </c>
      <c r="BE78" s="953">
        <f>VLOOKUP(BC78&amp;"_令和4年度",データシート3!A:AB,MATCH("ea_"&amp;"太陽光（建物系）"&amp;"_年間発電",データシート3!$A$1:$AB$1,0),0)/10^3+VLOOKUP(BC78&amp;"_令和4年度",データシート3!A:AB,MATCH("ea_"&amp;"太陽光（土地系）"&amp;"_年間発電",データシート3!$A$1:$AB$1,0),0)/10^3</f>
        <v>41572.703999999998</v>
      </c>
      <c r="BF78" s="953">
        <f>VLOOKUP(BC78&amp;"_令和4年度",データシート3!A:AB,MATCH("ea_"&amp;"風力（陸上）"&amp;"_年間発電",データシート3!$A$1:$AB$1,0),0)/10^3</f>
        <v>343817.76899999997</v>
      </c>
      <c r="BG78" s="953">
        <f>VLOOKUP(BC78&amp;"_令和4年度",データシート3!A:AB,MATCH("ea_"&amp;"中小水（河川）"&amp;"_年間発電",データシート3!$A$1:$AB$1,0),0)/10^3+VLOOKUP(BC78&amp;"_令和4年度",データシート3!A:AB,MATCH("ea_"&amp;"中小水（農業用水路）"&amp;"_年間発電",データシート3!$A$1:$AB$1,0),0)/10^3</f>
        <v>562.73199999999997</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385953.20500000002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38349.978289805753</v>
      </c>
      <c r="BK78" s="953">
        <f t="shared" si="21"/>
        <v>347603.22671019426</v>
      </c>
      <c r="BL78" s="953">
        <f t="shared" si="22"/>
        <v>0</v>
      </c>
      <c r="BM78" s="953">
        <f t="shared" si="23"/>
        <v>347603.22671019426</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04208</v>
      </c>
      <c r="AY79" s="20" t="str">
        <f>IF(IFERROR(比較地域マスタ!$AE14,"")=0,"",IFERROR(比較地域マスタ!$AE14,""))</f>
        <v>角田市</v>
      </c>
      <c r="AZ79" s="18"/>
      <c r="BA79" s="24">
        <v>8</v>
      </c>
      <c r="BB79" s="24">
        <v>1</v>
      </c>
      <c r="BC79" s="20" t="str">
        <f t="shared" si="24"/>
        <v>04208</v>
      </c>
      <c r="BD79" s="20" t="str">
        <f t="shared" si="25"/>
        <v>角田市</v>
      </c>
      <c r="BE79" s="953">
        <f>VLOOKUP(BC79&amp;"_令和4年度",データシート3!A:AB,MATCH("ea_"&amp;"太陽光（建物系）"&amp;"_年間発電",データシート3!$A$1:$AB$1,0),0)/10^3+VLOOKUP(BC79&amp;"_令和4年度",データシート3!A:AB,MATCH("ea_"&amp;"太陽光（土地系）"&amp;"_年間発電",データシート3!$A$1:$AB$1,0),0)/10^3</f>
        <v>639686.82999999996</v>
      </c>
      <c r="BF79" s="953">
        <f>VLOOKUP(BC79&amp;"_令和4年度",データシート3!A:AB,MATCH("ea_"&amp;"風力（陸上）"&amp;"_年間発電",データシート3!$A$1:$AB$1,0),0)/10^3</f>
        <v>47094.063999999991</v>
      </c>
      <c r="BG79" s="953">
        <f>VLOOKUP(BC79&amp;"_令和4年度",データシート3!A:AB,MATCH("ea_"&amp;"中小水（河川）"&amp;"_年間発電",データシート3!$A$1:$AB$1,0),0)/10^3+VLOOKUP(BC79&amp;"_令和4年度",データシート3!A:AB,MATCH("ea_"&amp;"中小水（農業用水路）"&amp;"_年間発電",データシート3!$A$1:$AB$1,0),0)/10^3</f>
        <v>1597.885</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688378.77899999998</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277282.37436560506</v>
      </c>
      <c r="BK79" s="953">
        <f t="shared" si="21"/>
        <v>411096.40463439492</v>
      </c>
      <c r="BL79" s="953">
        <f>IF(BK79&gt;0,0,BK79)</f>
        <v>0</v>
      </c>
      <c r="BM79" s="953">
        <f>IF(BK79&gt;0,BK79,0)</f>
        <v>411096.40463439492</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04445</v>
      </c>
      <c r="AY80" s="20" t="str">
        <f>IF(IFERROR(比較地域マスタ!$AE15,"")=0,"",IFERROR(比較地域マスタ!$AE15,""))</f>
        <v>加美町</v>
      </c>
      <c r="AZ80" s="18"/>
      <c r="BA80" s="24">
        <v>9</v>
      </c>
      <c r="BB80" s="24">
        <v>1</v>
      </c>
      <c r="BC80" s="20" t="str">
        <f t="shared" si="24"/>
        <v>04445</v>
      </c>
      <c r="BD80" s="20" t="str">
        <f t="shared" si="25"/>
        <v>加美町</v>
      </c>
      <c r="BE80" s="953">
        <f>VLOOKUP(BC80&amp;"_令和4年度",データシート3!A:AB,MATCH("ea_"&amp;"太陽光（建物系）"&amp;"_年間発電",データシート3!$A$1:$AB$1,0),0)/10^3+VLOOKUP(BC80&amp;"_令和4年度",データシート3!A:AB,MATCH("ea_"&amp;"太陽光（土地系）"&amp;"_年間発電",データシート3!$A$1:$AB$1,0),0)/10^3</f>
        <v>2128683.3050000002</v>
      </c>
      <c r="BF80" s="953">
        <f>VLOOKUP(BC80&amp;"_令和4年度",データシート3!A:AB,MATCH("ea_"&amp;"風力（陸上）"&amp;"_年間発電",データシート3!$A$1:$AB$1,0),0)/10^3</f>
        <v>6234751.8679999989</v>
      </c>
      <c r="BG80" s="953">
        <f>VLOOKUP(BC80&amp;"_令和4年度",データシート3!A:AB,MATCH("ea_"&amp;"中小水（河川）"&amp;"_年間発電",データシート3!$A$1:$AB$1,0),0)/10^3+VLOOKUP(BC80&amp;"_令和4年度",データシート3!A:AB,MATCH("ea_"&amp;"中小水（農業用水路）"&amp;"_年間発電",データシート3!$A$1:$AB$1,0),0)/10^3</f>
        <v>80485.822570570002</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144.96</v>
      </c>
      <c r="BI80" s="953">
        <f t="shared" si="26"/>
        <v>8444065.9555705693</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107683.28237707415</v>
      </c>
      <c r="BK80" s="953">
        <f t="shared" si="21"/>
        <v>8336382.6731934948</v>
      </c>
      <c r="BL80" s="953">
        <f t="shared" si="22"/>
        <v>0</v>
      </c>
      <c r="BM80" s="953">
        <f t="shared" si="23"/>
        <v>8336382.6731934948</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04324</v>
      </c>
      <c r="AY81" s="20" t="str">
        <f>IF(IFERROR(比較地域マスタ!$AE16,"")=0,"",IFERROR(比較地域マスタ!$AE16,""))</f>
        <v>川崎町</v>
      </c>
      <c r="AZ81" s="18"/>
      <c r="BA81" s="24">
        <v>10</v>
      </c>
      <c r="BB81" s="24">
        <v>1</v>
      </c>
      <c r="BC81" s="20" t="str">
        <f t="shared" si="24"/>
        <v>04324</v>
      </c>
      <c r="BD81" s="20" t="str">
        <f t="shared" si="25"/>
        <v>川崎町</v>
      </c>
      <c r="BE81" s="953">
        <f>VLOOKUP(BC81&amp;"_令和4年度",データシート3!A:AB,MATCH("ea_"&amp;"太陽光（建物系）"&amp;"_年間発電",データシート3!$A$1:$AB$1,0),0)/10^3+VLOOKUP(BC81&amp;"_令和4年度",データシート3!A:AB,MATCH("ea_"&amp;"太陽光（土地系）"&amp;"_年間発電",データシート3!$A$1:$AB$1,0),0)/10^3</f>
        <v>559274.91500000004</v>
      </c>
      <c r="BF81" s="953">
        <f>VLOOKUP(BC81&amp;"_令和4年度",データシート3!A:AB,MATCH("ea_"&amp;"風力（陸上）"&amp;"_年間発電",データシート3!$A$1:$AB$1,0),0)/10^3</f>
        <v>757883.66500000015</v>
      </c>
      <c r="BG81" s="953">
        <f>VLOOKUP(BC81&amp;"_令和4年度",データシート3!A:AB,MATCH("ea_"&amp;"中小水（河川）"&amp;"_年間発電",データシート3!$A$1:$AB$1,0),0)/10^3+VLOOKUP(BC81&amp;"_令和4年度",データシート3!A:AB,MATCH("ea_"&amp;"中小水（農業用水路）"&amp;"_年間発電",データシート3!$A$1:$AB$1,0),0)/10^3</f>
        <v>54095.546000000002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1371254.1260000002</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36271.576140890123</v>
      </c>
      <c r="BK81" s="953">
        <f t="shared" si="21"/>
        <v>1334982.54985911</v>
      </c>
      <c r="BL81" s="953">
        <f t="shared" si="22"/>
        <v>0</v>
      </c>
      <c r="BM81" s="953">
        <f t="shared" si="23"/>
        <v>1334982.54985911</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04213</v>
      </c>
      <c r="AY82" s="20" t="str">
        <f>IF(IFERROR(比較地域マスタ!$AE17,"")=0,"",IFERROR(比較地域マスタ!$AE17,""))</f>
        <v>栗原市</v>
      </c>
      <c r="AZ82" s="18"/>
      <c r="BA82" s="24">
        <v>11</v>
      </c>
      <c r="BB82" s="24">
        <v>1</v>
      </c>
      <c r="BC82" s="20" t="str">
        <f t="shared" si="24"/>
        <v>04213</v>
      </c>
      <c r="BD82" s="20" t="str">
        <f t="shared" si="25"/>
        <v>栗原市</v>
      </c>
      <c r="BE82" s="953">
        <f>VLOOKUP(BC82&amp;"_令和4年度",データシート3!A:AB,MATCH("ea_"&amp;"太陽光（建物系）"&amp;"_年間発電",データシート3!$A$1:$AB$1,0),0)/10^3+VLOOKUP(BC82&amp;"_令和4年度",データシート3!A:AB,MATCH("ea_"&amp;"太陽光（土地系）"&amp;"_年間発電",データシート3!$A$1:$AB$1,0),0)/10^3</f>
        <v>4388110.3609999996</v>
      </c>
      <c r="BF82" s="953">
        <f>VLOOKUP(BC82&amp;"_令和4年度",データシート3!A:AB,MATCH("ea_"&amp;"風力（陸上）"&amp;"_年間発電",データシート3!$A$1:$AB$1,0),0)/10^3</f>
        <v>1842356.0970000001</v>
      </c>
      <c r="BG82" s="953">
        <f>VLOOKUP(BC82&amp;"_令和4年度",データシート3!A:AB,MATCH("ea_"&amp;"中小水（河川）"&amp;"_年間発電",データシート3!$A$1:$AB$1,0),0)/10^3+VLOOKUP(BC82&amp;"_令和4年度",データシート3!A:AB,MATCH("ea_"&amp;"中小水（農業用水路）"&amp;"_年間発電",データシート3!$A$1:$AB$1,0),0)/10^3</f>
        <v>87842.751023750025</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1294.5880000000002</v>
      </c>
      <c r="BI82" s="953">
        <f t="shared" si="26"/>
        <v>6319603.7970237499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296898.9357332933</v>
      </c>
      <c r="BK82" s="953">
        <f t="shared" si="21"/>
        <v>6022704.8612904567</v>
      </c>
      <c r="BL82" s="953">
        <f t="shared" si="22"/>
        <v>0</v>
      </c>
      <c r="BM82" s="953">
        <f t="shared" si="23"/>
        <v>6022704.8612904567</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04205</v>
      </c>
      <c r="AY83" s="20" t="str">
        <f>IF(IFERROR(比較地域マスタ!$AE18,"")=0,"",IFERROR(比較地域マスタ!$AE18,""))</f>
        <v>気仙沼市</v>
      </c>
      <c r="AZ83" s="18"/>
      <c r="BA83" s="24">
        <v>12</v>
      </c>
      <c r="BB83" s="24">
        <v>1</v>
      </c>
      <c r="BC83" s="20" t="str">
        <f t="shared" si="24"/>
        <v>04205</v>
      </c>
      <c r="BD83" s="20" t="str">
        <f t="shared" si="25"/>
        <v>気仙沼市</v>
      </c>
      <c r="BE83" s="953">
        <f>VLOOKUP(BC83&amp;"_令和4年度",データシート3!A:AB,MATCH("ea_"&amp;"太陽光（建物系）"&amp;"_年間発電",データシート3!$A$1:$AB$1,0),0)/10^3+VLOOKUP(BC83&amp;"_令和4年度",データシート3!A:AB,MATCH("ea_"&amp;"太陽光（土地系）"&amp;"_年間発電",データシート3!$A$1:$AB$1,0),0)/10^3</f>
        <v>755939.16099999996</v>
      </c>
      <c r="BF83" s="953">
        <f>VLOOKUP(BC83&amp;"_令和4年度",データシート3!A:AB,MATCH("ea_"&amp;"風力（陸上）"&amp;"_年間発電",データシート3!$A$1:$AB$1,0),0)/10^3</f>
        <v>1316409.068</v>
      </c>
      <c r="BG83" s="953">
        <f>VLOOKUP(BC83&amp;"_令和4年度",データシート3!A:AB,MATCH("ea_"&amp;"中小水（河川）"&amp;"_年間発電",データシート3!$A$1:$AB$1,0),0)/10^3+VLOOKUP(BC83&amp;"_令和4年度",データシート3!A:AB,MATCH("ea_"&amp;"中小水（農業用水路）"&amp;"_年間発電",データシート3!$A$1:$AB$1,0),0)/10^3</f>
        <v>28367.876</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2100716.105</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279837.57611897506</v>
      </c>
      <c r="BK83" s="953">
        <f t="shared" si="21"/>
        <v>1820878.528881025</v>
      </c>
      <c r="BL83" s="953">
        <f t="shared" si="22"/>
        <v>0</v>
      </c>
      <c r="BM83" s="953">
        <f t="shared" si="23"/>
        <v>1820878.528881025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04301</v>
      </c>
      <c r="AY84" s="20" t="str">
        <f>IF(IFERROR(比較地域マスタ!$AE19,"")=0,"",IFERROR(比較地域マスタ!$AE19,""))</f>
        <v>蔵王町</v>
      </c>
      <c r="AZ84" s="18"/>
      <c r="BA84" s="24">
        <v>13</v>
      </c>
      <c r="BB84" s="24">
        <v>1</v>
      </c>
      <c r="BC84" s="20" t="str">
        <f t="shared" si="24"/>
        <v>04301</v>
      </c>
      <c r="BD84" s="20" t="str">
        <f t="shared" si="25"/>
        <v>蔵王町</v>
      </c>
      <c r="BE84" s="953">
        <f>VLOOKUP(BC84&amp;"_令和4年度",データシート3!A:AB,MATCH("ea_"&amp;"太陽光（建物系）"&amp;"_年間発電",データシート3!$A$1:$AB$1,0),0)/10^3+VLOOKUP(BC84&amp;"_令和4年度",データシート3!A:AB,MATCH("ea_"&amp;"太陽光（土地系）"&amp;"_年間発電",データシート3!$A$1:$AB$1,0),0)/10^3</f>
        <v>733155.50699999998</v>
      </c>
      <c r="BF84" s="953">
        <f>VLOOKUP(BC84&amp;"_令和4年度",データシート3!A:AB,MATCH("ea_"&amp;"風力（陸上）"&amp;"_年間発電",データシート3!$A$1:$AB$1,0),0)/10^3</f>
        <v>262155.72100000002</v>
      </c>
      <c r="BG84" s="953">
        <f>VLOOKUP(BC84&amp;"_令和4年度",データシート3!A:AB,MATCH("ea_"&amp;"中小水（河川）"&amp;"_年間発電",データシート3!$A$1:$AB$1,0),0)/10^3+VLOOKUP(BC84&amp;"_令和4年度",データシート3!A:AB,MATCH("ea_"&amp;"中小水（農業用水路）"&amp;"_年間発電",データシート3!$A$1:$AB$1,0),0)/10^3</f>
        <v>44312.146000000001</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4859.7330000000002</v>
      </c>
      <c r="BI84" s="953">
        <f t="shared" si="26"/>
        <v>1044483.107</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77514.363775125807</v>
      </c>
      <c r="BK84" s="953">
        <f t="shared" si="21"/>
        <v>966968.74322487414</v>
      </c>
      <c r="BL84" s="953">
        <f t="shared" si="22"/>
        <v>0</v>
      </c>
      <c r="BM84" s="953">
        <f t="shared" si="23"/>
        <v>966968.74322487414</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04203</v>
      </c>
      <c r="AY85" s="20" t="str">
        <f>IF(IFERROR(比較地域マスタ!$AE20,"")=0,"",IFERROR(比較地域マスタ!$AE20,""))</f>
        <v>塩竈市</v>
      </c>
      <c r="AZ85" s="18"/>
      <c r="BA85" s="24">
        <v>14</v>
      </c>
      <c r="BB85" s="24">
        <v>1</v>
      </c>
      <c r="BC85" s="20" t="str">
        <f t="shared" si="24"/>
        <v>04203</v>
      </c>
      <c r="BD85" s="20" t="str">
        <f t="shared" si="25"/>
        <v>塩竈市</v>
      </c>
      <c r="BE85" s="953">
        <f>VLOOKUP(BC85&amp;"_令和4年度",データシート3!A:AB,MATCH("ea_"&amp;"太陽光（建物系）"&amp;"_年間発電",データシート3!$A$1:$AB$1,0),0)/10^3+VLOOKUP(BC85&amp;"_令和4年度",データシート3!A:AB,MATCH("ea_"&amp;"太陽光（土地系）"&amp;"_年間発電",データシート3!$A$1:$AB$1,0),0)/10^3</f>
        <v>216779.88099999999</v>
      </c>
      <c r="BF85" s="953">
        <f>VLOOKUP(BC85&amp;"_令和4年度",データシート3!A:AB,MATCH("ea_"&amp;"風力（陸上）"&amp;"_年間発電",データシート3!$A$1:$AB$1,0),0)/10^3</f>
        <v>2743.4290000000001</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219523.31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245352.91205281264</v>
      </c>
      <c r="BK85" s="953">
        <f t="shared" si="21"/>
        <v>-25829.602052812639</v>
      </c>
      <c r="BL85" s="953">
        <f t="shared" si="22"/>
        <v>-25829.602052812639</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04444</v>
      </c>
      <c r="AY86" s="20" t="str">
        <f>IF(IFERROR(比較地域マスタ!$AE21,"")=0,"",IFERROR(比較地域マスタ!$AE21,""))</f>
        <v>色麻町</v>
      </c>
      <c r="AZ86" s="18"/>
      <c r="BA86" s="24">
        <v>15</v>
      </c>
      <c r="BB86" s="24">
        <v>1</v>
      </c>
      <c r="BC86" s="20" t="str">
        <f t="shared" si="24"/>
        <v>04444</v>
      </c>
      <c r="BD86" s="20" t="str">
        <f t="shared" si="25"/>
        <v>色麻町</v>
      </c>
      <c r="BE86" s="953">
        <f>VLOOKUP(BC86&amp;"_令和4年度",データシート3!A:AB,MATCH("ea_"&amp;"太陽光（建物系）"&amp;"_年間発電",データシート3!$A$1:$AB$1,0),0)/10^3+VLOOKUP(BC86&amp;"_令和4年度",データシート3!A:AB,MATCH("ea_"&amp;"太陽光（土地系）"&amp;"_年間発電",データシート3!$A$1:$AB$1,0),0)/10^3</f>
        <v>981243.57799999998</v>
      </c>
      <c r="BF86" s="953">
        <f>VLOOKUP(BC86&amp;"_令和4年度",データシート3!A:AB,MATCH("ea_"&amp;"風力（陸上）"&amp;"_年間発電",データシート3!$A$1:$AB$1,0),0)/10^3</f>
        <v>1473700.4920000003</v>
      </c>
      <c r="BG86" s="953">
        <f>VLOOKUP(BC86&amp;"_令和4年度",データシート3!A:AB,MATCH("ea_"&amp;"中小水（河川）"&amp;"_年間発電",データシート3!$A$1:$AB$1,0),0)/10^3+VLOOKUP(BC86&amp;"_令和4年度",データシート3!A:AB,MATCH("ea_"&amp;"中小水（農業用水路）"&amp;"_年間発電",データシート3!$A$1:$AB$1,0),0)/10^3</f>
        <v>44257.785000000011</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26.981000000000002</v>
      </c>
      <c r="BI86" s="953">
        <f t="shared" si="26"/>
        <v>2499228.8360000006</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33523.707117578517</v>
      </c>
      <c r="BK86" s="953">
        <f t="shared" si="21"/>
        <v>2465705.1288824221</v>
      </c>
      <c r="BL86" s="953">
        <f t="shared" si="22"/>
        <v>0</v>
      </c>
      <c r="BM86" s="953">
        <f t="shared" si="23"/>
        <v>2465705.1288824221</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04302</v>
      </c>
      <c r="AY87" s="20" t="str">
        <f>IF(IFERROR(比較地域マスタ!$AE22,"")=0,"",IFERROR(比較地域マスタ!$AE22,""))</f>
        <v>七ヶ宿町</v>
      </c>
      <c r="AZ87" s="18"/>
      <c r="BA87" s="24">
        <v>16</v>
      </c>
      <c r="BB87" s="24">
        <v>1</v>
      </c>
      <c r="BC87" s="20" t="str">
        <f t="shared" si="24"/>
        <v>04302</v>
      </c>
      <c r="BD87" s="20" t="str">
        <f t="shared" si="25"/>
        <v>七ヶ宿町</v>
      </c>
      <c r="BE87" s="953">
        <f>VLOOKUP(BC87&amp;"_令和4年度",データシート3!A:AB,MATCH("ea_"&amp;"太陽光（建物系）"&amp;"_年間発電",データシート3!$A$1:$AB$1,0),0)/10^3+VLOOKUP(BC87&amp;"_令和4年度",データシート3!A:AB,MATCH("ea_"&amp;"太陽光（土地系）"&amp;"_年間発電",データシート3!$A$1:$AB$1,0),0)/10^3</f>
        <v>138323.47300000003</v>
      </c>
      <c r="BF87" s="953">
        <f>VLOOKUP(BC87&amp;"_令和4年度",データシート3!A:AB,MATCH("ea_"&amp;"風力（陸上）"&amp;"_年間発電",データシート3!$A$1:$AB$1,0),0)/10^3</f>
        <v>1514736.0530000001</v>
      </c>
      <c r="BG87" s="953">
        <f>VLOOKUP(BC87&amp;"_令和4年度",データシート3!A:AB,MATCH("ea_"&amp;"中小水（河川）"&amp;"_年間発電",データシート3!$A$1:$AB$1,0),0)/10^3+VLOOKUP(BC87&amp;"_令和4年度",データシート3!A:AB,MATCH("ea_"&amp;"中小水（農業用水路）"&amp;"_年間発電",データシート3!$A$1:$AB$1,0),0)/10^3</f>
        <v>47361.213000000011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150.84700000000001</v>
      </c>
      <c r="BI87" s="953">
        <f t="shared" si="26"/>
        <v>1700571.5860000001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6357.1207205644687</v>
      </c>
      <c r="BK87" s="953">
        <f t="shared" si="21"/>
        <v>1694214.4652794357</v>
      </c>
      <c r="BL87" s="953">
        <f t="shared" si="22"/>
        <v>0</v>
      </c>
      <c r="BM87" s="953">
        <f t="shared" si="23"/>
        <v>1694214.4652794357</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04404</v>
      </c>
      <c r="AY88" s="20" t="str">
        <f>IF(IFERROR(比較地域マスタ!$AE23,"")=0,"",IFERROR(比較地域マスタ!$AE23,""))</f>
        <v>七ヶ浜町</v>
      </c>
      <c r="AZ88" s="18"/>
      <c r="BA88" s="24">
        <v>17</v>
      </c>
      <c r="BB88" s="24">
        <v>1</v>
      </c>
      <c r="BC88" s="20" t="str">
        <f t="shared" si="24"/>
        <v>04404</v>
      </c>
      <c r="BD88" s="20" t="str">
        <f t="shared" si="25"/>
        <v>七ヶ浜町</v>
      </c>
      <c r="BE88" s="953">
        <f>VLOOKUP(BC88&amp;"_令和4年度",データシート3!A:AB,MATCH("ea_"&amp;"太陽光（建物系）"&amp;"_年間発電",データシート3!$A$1:$AB$1,0),0)/10^3+VLOOKUP(BC88&amp;"_令和4年度",データシート3!A:AB,MATCH("ea_"&amp;"太陽光（土地系）"&amp;"_年間発電",データシート3!$A$1:$AB$1,0),0)/10^3</f>
        <v>112954.405</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112954.405</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42475.075493416778</v>
      </c>
      <c r="BK88" s="953">
        <f t="shared" si="21"/>
        <v>70479.329506583221</v>
      </c>
      <c r="BL88" s="953">
        <f t="shared" si="22"/>
        <v>0</v>
      </c>
      <c r="BM88" s="953">
        <f t="shared" si="23"/>
        <v>70479.329506583221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04323</v>
      </c>
      <c r="AY89" s="20" t="str">
        <f>IF(IFERROR(比較地域マスタ!$AE24,"")=0,"",IFERROR(比較地域マスタ!$AE24,""))</f>
        <v>柴田町</v>
      </c>
      <c r="AZ89" s="18"/>
      <c r="BA89" s="24">
        <v>18</v>
      </c>
      <c r="BB89" s="24">
        <v>1</v>
      </c>
      <c r="BC89" s="20" t="str">
        <f t="shared" si="24"/>
        <v>04323</v>
      </c>
      <c r="BD89" s="20" t="str">
        <f t="shared" si="25"/>
        <v>柴田町</v>
      </c>
      <c r="BE89" s="953">
        <f>VLOOKUP(BC89&amp;"_令和4年度",データシート3!A:AB,MATCH("ea_"&amp;"太陽光（建物系）"&amp;"_年間発電",データシート3!$A$1:$AB$1,0),0)/10^3+VLOOKUP(BC89&amp;"_令和4年度",データシート3!A:AB,MATCH("ea_"&amp;"太陽光（土地系）"&amp;"_年間発電",データシート3!$A$1:$AB$1,0),0)/10^3</f>
        <v>284314.83199999994</v>
      </c>
      <c r="BF89" s="953">
        <f>VLOOKUP(BC89&amp;"_令和4年度",データシート3!A:AB,MATCH("ea_"&amp;"風力（陸上）"&amp;"_年間発電",データシート3!$A$1:$AB$1,0),0)/10^3</f>
        <v>3616.9670000000006</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287931.79899999994</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208053.12238052898</v>
      </c>
      <c r="BK89" s="953">
        <f t="shared" si="21"/>
        <v>79878.676619470963</v>
      </c>
      <c r="BL89" s="953">
        <f t="shared" si="22"/>
        <v>0</v>
      </c>
      <c r="BM89" s="953">
        <f t="shared" si="23"/>
        <v>79878.676619470963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04206</v>
      </c>
      <c r="AY90" s="20" t="str">
        <f>IF(IFERROR(比較地域マスタ!$AE25,"")=0,"",IFERROR(比較地域マスタ!$AE25,""))</f>
        <v>白石市</v>
      </c>
      <c r="AZ90" s="18"/>
      <c r="BA90" s="24">
        <v>19</v>
      </c>
      <c r="BB90" s="24">
        <v>1</v>
      </c>
      <c r="BC90" s="20" t="str">
        <f t="shared" si="24"/>
        <v>04206</v>
      </c>
      <c r="BD90" s="20" t="str">
        <f t="shared" si="25"/>
        <v>白石市</v>
      </c>
      <c r="BE90" s="953">
        <f>VLOOKUP(BC90&amp;"_令和4年度",データシート3!A:AB,MATCH("ea_"&amp;"太陽光（建物系）"&amp;"_年間発電",データシート3!$A$1:$AB$1,0),0)/10^3+VLOOKUP(BC90&amp;"_令和4年度",データシート3!A:AB,MATCH("ea_"&amp;"太陽光（土地系）"&amp;"_年間発電",データシート3!$A$1:$AB$1,0),0)/10^3</f>
        <v>1079359.439</v>
      </c>
      <c r="BF90" s="953">
        <f>VLOOKUP(BC90&amp;"_令和4年度",データシート3!A:AB,MATCH("ea_"&amp;"風力（陸上）"&amp;"_年間発電",データシート3!$A$1:$AB$1,0),0)/10^3</f>
        <v>1071915.7309999999</v>
      </c>
      <c r="BG90" s="953">
        <f>VLOOKUP(BC90&amp;"_令和4年度",データシート3!A:AB,MATCH("ea_"&amp;"中小水（河川）"&amp;"_年間発電",データシート3!$A$1:$AB$1,0),0)/10^3+VLOOKUP(BC90&amp;"_令和4年度",データシート3!A:AB,MATCH("ea_"&amp;"中小水（農業用水路）"&amp;"_年間発電",データシート3!$A$1:$AB$1,0),0)/10^3</f>
        <v>40884.331353490001</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135.88499999999996</v>
      </c>
      <c r="BI90" s="953">
        <f t="shared" si="26"/>
        <v>2192295.3863534895</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208950.43008320004</v>
      </c>
      <c r="BK90" s="953">
        <f t="shared" si="21"/>
        <v>1983344.9562702894</v>
      </c>
      <c r="BL90" s="953">
        <f t="shared" si="22"/>
        <v>0</v>
      </c>
      <c r="BM90" s="953">
        <f t="shared" si="23"/>
        <v>1983344.9562702894</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04100</v>
      </c>
      <c r="AY91" s="20" t="str">
        <f>IF(IFERROR(比較地域マスタ!$AE26,"")=0,"",IFERROR(比較地域マスタ!$AE26,""))</f>
        <v>仙台市</v>
      </c>
      <c r="BA91" s="24">
        <v>20</v>
      </c>
      <c r="BB91" s="24">
        <v>1</v>
      </c>
      <c r="BC91" s="20" t="str">
        <f t="shared" si="24"/>
        <v>04100</v>
      </c>
      <c r="BD91" s="20" t="str">
        <f t="shared" si="25"/>
        <v>仙台市</v>
      </c>
      <c r="BE91" s="953">
        <f>VLOOKUP(BC91&amp;"_令和4年度",データシート3!A:AB,MATCH("ea_"&amp;"太陽光（建物系）"&amp;"_年間発電",データシート3!$A$1:$AB$1,0),0)/10^3+VLOOKUP(BC91&amp;"_令和4年度",データシート3!A:AB,MATCH("ea_"&amp;"太陽光（土地系）"&amp;"_年間発電",データシート3!$A$1:$AB$1,0),0)/10^3</f>
        <v>4430637.0470000003</v>
      </c>
      <c r="BF91" s="953">
        <f>VLOOKUP(BC91&amp;"_令和4年度",データシート3!A:AB,MATCH("ea_"&amp;"風力（陸上）"&amp;"_年間発電",データシート3!$A$1:$AB$1,0),0)/10^3</f>
        <v>1930182.9739999997</v>
      </c>
      <c r="BG91" s="953">
        <f>VLOOKUP(BC91&amp;"_令和4年度",データシート3!A:AB,MATCH("ea_"&amp;"中小水（河川）"&amp;"_年間発電",データシート3!$A$1:$AB$1,0),0)/10^3+VLOOKUP(BC91&amp;"_令和4年度",データシート3!A:AB,MATCH("ea_"&amp;"中小水（農業用水路）"&amp;"_年間発電",データシート3!$A$1:$AB$1,0),0)/10^3</f>
        <v>106978.44919369</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649.50099999999998</v>
      </c>
      <c r="BI91" s="953">
        <f t="shared" si="26"/>
        <v>6468447.9711936899</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5871795.7002751175</v>
      </c>
      <c r="BK91" s="953">
        <f t="shared" si="21"/>
        <v>596652.27091857232</v>
      </c>
      <c r="BL91" s="953">
        <f t="shared" si="22"/>
        <v>0</v>
      </c>
      <c r="BM91" s="953">
        <f t="shared" si="23"/>
        <v>596652.27091857232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04421</v>
      </c>
      <c r="AY92" s="20" t="str">
        <f>IF(IFERROR(比較地域マスタ!$AE27,"")=0,"",IFERROR(比較地域マスタ!$AE27,""))</f>
        <v>大和町</v>
      </c>
      <c r="AZ92" s="18"/>
      <c r="BA92" s="24">
        <v>21</v>
      </c>
      <c r="BB92" s="24">
        <v>1</v>
      </c>
      <c r="BC92" s="20" t="str">
        <f t="shared" si="24"/>
        <v>04421</v>
      </c>
      <c r="BD92" s="20" t="str">
        <f t="shared" si="25"/>
        <v>大和町</v>
      </c>
      <c r="BE92" s="953">
        <f>VLOOKUP(BC92&amp;"_令和4年度",データシート3!A:AB,MATCH("ea_"&amp;"太陽光（建物系）"&amp;"_年間発電",データシート3!$A$1:$AB$1,0),0)/10^3+VLOOKUP(BC92&amp;"_令和4年度",データシート3!A:AB,MATCH("ea_"&amp;"太陽光（土地系）"&amp;"_年間発電",データシート3!$A$1:$AB$1,0),0)/10^3</f>
        <v>616511.147</v>
      </c>
      <c r="BF92" s="953">
        <f>VLOOKUP(BC92&amp;"_令和4年度",データシート3!A:AB,MATCH("ea_"&amp;"風力（陸上）"&amp;"_年間発電",データシート3!$A$1:$AB$1,0),0)/10^3</f>
        <v>2326085.5649999999</v>
      </c>
      <c r="BG92" s="953">
        <f>VLOOKUP(BC92&amp;"_令和4年度",データシート3!A:AB,MATCH("ea_"&amp;"中小水（河川）"&amp;"_年間発電",データシート3!$A$1:$AB$1,0),0)/10^3+VLOOKUP(BC92&amp;"_令和4年度",データシート3!A:AB,MATCH("ea_"&amp;"中小水（農業用水路）"&amp;"_年間発電",データシート3!$A$1:$AB$1,0),0)/10^3</f>
        <v>24151.556</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12.263999999999998</v>
      </c>
      <c r="BI92" s="953">
        <f t="shared" si="26"/>
        <v>2966760.5319999997</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618682.16603310721</v>
      </c>
      <c r="BK92" s="953">
        <f>BI92-BJ92</f>
        <v>2348078.3659668923</v>
      </c>
      <c r="BL92" s="953">
        <f t="shared" si="22"/>
        <v>0</v>
      </c>
      <c r="BM92" s="953">
        <f t="shared" si="23"/>
        <v>2348078.3659668923</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04209</v>
      </c>
      <c r="AY93" s="20" t="str">
        <f>IF(IFERROR(比較地域マスタ!$AE28,"")=0,"",IFERROR(比較地域マスタ!$AE28,""))</f>
        <v>多賀城市</v>
      </c>
      <c r="AZ93" s="18"/>
      <c r="BA93" s="24">
        <v>22</v>
      </c>
      <c r="BB93" s="24">
        <v>1</v>
      </c>
      <c r="BC93" s="20" t="str">
        <f t="shared" si="24"/>
        <v>04209</v>
      </c>
      <c r="BD93" s="20" t="str">
        <f t="shared" si="25"/>
        <v>多賀城市</v>
      </c>
      <c r="BE93" s="953">
        <f>VLOOKUP(BC93&amp;"_令和4年度",データシート3!A:AB,MATCH("ea_"&amp;"太陽光（建物系）"&amp;"_年間発電",データシート3!$A$1:$AB$1,0),0)/10^3+VLOOKUP(BC93&amp;"_令和4年度",データシート3!A:AB,MATCH("ea_"&amp;"太陽光（土地系）"&amp;"_年間発電",データシート3!$A$1:$AB$1,0),0)/10^3</f>
        <v>282628.87400000007</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282628.87400000007</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255784.48848446115</v>
      </c>
      <c r="BK93" s="953">
        <f t="shared" si="21"/>
        <v>26844.385515538917</v>
      </c>
      <c r="BL93" s="953">
        <f t="shared" si="22"/>
        <v>0</v>
      </c>
      <c r="BM93" s="953">
        <f t="shared" si="23"/>
        <v>26844.385515538917</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04216</v>
      </c>
      <c r="AY94" s="20" t="str">
        <f>IF(IFERROR(比較地域マスタ!$AE29,"")=0,"",IFERROR(比較地域マスタ!$AE29,""))</f>
        <v>富谷市</v>
      </c>
      <c r="AZ94" s="18"/>
      <c r="BA94" s="24">
        <v>23</v>
      </c>
      <c r="BB94" s="24">
        <v>1</v>
      </c>
      <c r="BC94" s="20" t="str">
        <f t="shared" si="24"/>
        <v>04216</v>
      </c>
      <c r="BD94" s="20" t="str">
        <f t="shared" si="25"/>
        <v>富谷市</v>
      </c>
      <c r="BE94" s="953">
        <f>VLOOKUP(BC94&amp;"_令和4年度",データシート3!A:AB,MATCH("ea_"&amp;"太陽光（建物系）"&amp;"_年間発電",データシート3!$A$1:$AB$1,0),0)/10^3+VLOOKUP(BC94&amp;"_令和4年度",データシート3!A:AB,MATCH("ea_"&amp;"太陽光（土地系）"&amp;"_年間発電",データシート3!$A$1:$AB$1,0),0)/10^3</f>
        <v>348845.29300000001</v>
      </c>
      <c r="BF94" s="953">
        <f>VLOOKUP(BC94&amp;"_令和4年度",データシート3!A:AB,MATCH("ea_"&amp;"風力（陸上）"&amp;"_年間発電",データシート3!$A$1:$AB$1,0),0)/10^3</f>
        <v>161.79599999999999</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349007.08899999998</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166260.40591180854</v>
      </c>
      <c r="BK94" s="953">
        <f t="shared" si="21"/>
        <v>182746.68308819144</v>
      </c>
      <c r="BL94" s="953">
        <f t="shared" si="22"/>
        <v>0</v>
      </c>
      <c r="BM94" s="953">
        <f t="shared" si="23"/>
        <v>182746.68308819144</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04212</v>
      </c>
      <c r="AY95" s="20" t="str">
        <f>IF(IFERROR(比較地域マスタ!$AE30,"")=0,"",IFERROR(比較地域マスタ!$AE30,""))</f>
        <v>登米市</v>
      </c>
      <c r="AZ95" s="18"/>
      <c r="BA95" s="24">
        <v>24</v>
      </c>
      <c r="BB95" s="24">
        <v>1</v>
      </c>
      <c r="BC95" s="20" t="str">
        <f t="shared" si="24"/>
        <v>04212</v>
      </c>
      <c r="BD95" s="20" t="str">
        <f t="shared" si="25"/>
        <v>登米市</v>
      </c>
      <c r="BE95" s="953">
        <f>VLOOKUP(BC95&amp;"_令和4年度",データシート3!A:AB,MATCH("ea_"&amp;"太陽光（建物系）"&amp;"_年間発電",データシート3!$A$1:$AB$1,0),0)/10^3+VLOOKUP(BC95&amp;"_令和4年度",データシート3!A:AB,MATCH("ea_"&amp;"太陽光（土地系）"&amp;"_年間発電",データシート3!$A$1:$AB$1,0),0)/10^3</f>
        <v>3402500.5860000001</v>
      </c>
      <c r="BF95" s="953">
        <f>VLOOKUP(BC95&amp;"_令和4年度",データシート3!A:AB,MATCH("ea_"&amp;"風力（陸上）"&amp;"_年間発電",データシート3!$A$1:$AB$1,0),0)/10^3</f>
        <v>988496.47199999983</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4390997.0580000002</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320678.97278339422</v>
      </c>
      <c r="BK95" s="953">
        <f t="shared" si="21"/>
        <v>4070318.085216606</v>
      </c>
      <c r="BL95" s="953">
        <f t="shared" si="22"/>
        <v>0</v>
      </c>
      <c r="BM95" s="953">
        <f t="shared" si="23"/>
        <v>4070318.085216606</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04207</v>
      </c>
      <c r="AY96" s="20" t="str">
        <f>IF(IFERROR(比較地域マスタ!$AE31,"")=0,"",IFERROR(比較地域マスタ!$AE31,""))</f>
        <v>名取市</v>
      </c>
      <c r="AZ96" s="18"/>
      <c r="BA96" s="24">
        <v>25</v>
      </c>
      <c r="BB96" s="24">
        <v>1</v>
      </c>
      <c r="BC96" s="20" t="str">
        <f t="shared" si="24"/>
        <v>04207</v>
      </c>
      <c r="BD96" s="20" t="str">
        <f t="shared" si="25"/>
        <v>名取市</v>
      </c>
      <c r="BE96" s="953">
        <f>VLOOKUP(BC96&amp;"_令和4年度",データシート3!A:AB,MATCH("ea_"&amp;"太陽光（建物系）"&amp;"_年間発電",データシート3!$A$1:$AB$1,0),0)/10^3+VLOOKUP(BC96&amp;"_令和4年度",データシート3!A:AB,MATCH("ea_"&amp;"太陽光（土地系）"&amp;"_年間発電",データシート3!$A$1:$AB$1,0),0)/10^3</f>
        <v>846773.71699999995</v>
      </c>
      <c r="BF96" s="953">
        <f>VLOOKUP(BC96&amp;"_令和4年度",データシート3!A:AB,MATCH("ea_"&amp;"風力（陸上）"&amp;"_年間発電",データシート3!$A$1:$AB$1,0),0)/10^3</f>
        <v>17526.939999999999</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10.792</v>
      </c>
      <c r="BI96" s="953">
        <f t="shared" si="26"/>
        <v>864311.44899999991</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350797.14325589227</v>
      </c>
      <c r="BK96" s="953">
        <f t="shared" si="21"/>
        <v>513514.30574410764</v>
      </c>
      <c r="BL96" s="953">
        <f t="shared" si="22"/>
        <v>0</v>
      </c>
      <c r="BM96" s="953">
        <f t="shared" si="23"/>
        <v>513514.30574410764</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04214</v>
      </c>
      <c r="AY97" s="20" t="str">
        <f>IF(IFERROR(比較地域マスタ!$AE32,"")=0,"",IFERROR(比較地域マスタ!$AE32,""))</f>
        <v>東松島市</v>
      </c>
      <c r="AZ97" s="18"/>
      <c r="BA97" s="24">
        <v>26</v>
      </c>
      <c r="BB97" s="24">
        <v>1</v>
      </c>
      <c r="BC97" s="20" t="str">
        <f t="shared" si="24"/>
        <v>04214</v>
      </c>
      <c r="BD97" s="20" t="str">
        <f t="shared" si="25"/>
        <v>東松島市</v>
      </c>
      <c r="BE97" s="953">
        <f>VLOOKUP(BC97&amp;"_令和4年度",データシート3!A:AB,MATCH("ea_"&amp;"太陽光（建物系）"&amp;"_年間発電",データシート3!$A$1:$AB$1,0),0)/10^3+VLOOKUP(BC97&amp;"_令和4年度",データシート3!A:AB,MATCH("ea_"&amp;"太陽光（土地系）"&amp;"_年間発電",データシート3!$A$1:$AB$1,0),0)/10^3</f>
        <v>638987.90299999993</v>
      </c>
      <c r="BF97" s="953">
        <f>VLOOKUP(BC97&amp;"_令和4年度",データシート3!A:AB,MATCH("ea_"&amp;"風力（陸上）"&amp;"_年間発電",データシート3!$A$1:$AB$1,0),0)/10^3</f>
        <v>26467.645</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329.90199999999999</v>
      </c>
      <c r="BI97" s="953">
        <f t="shared" si="26"/>
        <v>665785.44999999995</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135260.74278962341</v>
      </c>
      <c r="BK97" s="953">
        <f t="shared" si="21"/>
        <v>530524.70721037651</v>
      </c>
      <c r="BL97" s="953">
        <f t="shared" si="22"/>
        <v>0</v>
      </c>
      <c r="BM97" s="953">
        <f t="shared" si="23"/>
        <v>530524.70721037651</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04401</v>
      </c>
      <c r="AY98" s="20" t="str">
        <f>IF(IFERROR(比較地域マスタ!$AE33,"")=0,"",IFERROR(比較地域マスタ!$AE33,""))</f>
        <v>松島町</v>
      </c>
      <c r="AZ98" s="18"/>
      <c r="BA98" s="24">
        <v>27</v>
      </c>
      <c r="BB98" s="24">
        <v>1</v>
      </c>
      <c r="BC98" s="20" t="str">
        <f t="shared" si="24"/>
        <v>04401</v>
      </c>
      <c r="BD98" s="20" t="str">
        <f t="shared" si="25"/>
        <v>松島町</v>
      </c>
      <c r="BE98" s="953">
        <f>VLOOKUP(BC98&amp;"_令和4年度",データシート3!A:AB,MATCH("ea_"&amp;"太陽光（建物系）"&amp;"_年間発電",データシート3!$A$1:$AB$1,0),0)/10^3+VLOOKUP(BC98&amp;"_令和4年度",データシート3!A:AB,MATCH("ea_"&amp;"太陽光（土地系）"&amp;"_年間発電",データシート3!$A$1:$AB$1,0),0)/10^3</f>
        <v>214476.32500000001</v>
      </c>
      <c r="BF98" s="953">
        <f>VLOOKUP(BC98&amp;"_令和4年度",データシート3!A:AB,MATCH("ea_"&amp;"風力（陸上）"&amp;"_年間発電",データシート3!$A$1:$AB$1,0),0)/10^3</f>
        <v>5441.6570000000002</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7.3579999999999997</v>
      </c>
      <c r="BI98" s="953">
        <f t="shared" si="26"/>
        <v>219925.34000000003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48653.863223777684</v>
      </c>
      <c r="BK98" s="953">
        <f t="shared" si="21"/>
        <v>171271.47677622235</v>
      </c>
      <c r="BL98" s="953">
        <f t="shared" si="22"/>
        <v>0</v>
      </c>
      <c r="BM98" s="953">
        <f t="shared" si="23"/>
        <v>171271.47677622235</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04341</v>
      </c>
      <c r="AY99" s="20" t="str">
        <f>IF(IFERROR(比較地域マスタ!$AE34,"")=0,"",IFERROR(比較地域マスタ!$AE34,""))</f>
        <v>丸森町</v>
      </c>
      <c r="AZ99" s="18"/>
      <c r="BA99" s="24">
        <v>28</v>
      </c>
      <c r="BB99" s="24">
        <v>1</v>
      </c>
      <c r="BC99" s="20" t="str">
        <f t="shared" si="24"/>
        <v>04341</v>
      </c>
      <c r="BD99" s="20" t="str">
        <f t="shared" si="25"/>
        <v>丸森町</v>
      </c>
      <c r="BE99" s="953">
        <f>VLOOKUP(BC99&amp;"_令和4年度",データシート3!A:AB,MATCH("ea_"&amp;"太陽光（建物系）"&amp;"_年間発電",データシート3!$A$1:$AB$1,0),0)/10^3+VLOOKUP(BC99&amp;"_令和4年度",データシート3!A:AB,MATCH("ea_"&amp;"太陽光（土地系）"&amp;"_年間発電",データシート3!$A$1:$AB$1,0),0)/10^3</f>
        <v>634241.75199999998</v>
      </c>
      <c r="BF99" s="953">
        <f>VLOOKUP(BC99&amp;"_令和4年度",データシート3!A:AB,MATCH("ea_"&amp;"風力（陸上）"&amp;"_年間発電",データシート3!$A$1:$AB$1,0),0)/10^3</f>
        <v>1101986.2439999999</v>
      </c>
      <c r="BG99" s="953">
        <f>VLOOKUP(BC99&amp;"_令和4年度",データシート3!A:AB,MATCH("ea_"&amp;"中小水（河川）"&amp;"_年間発電",データシート3!$A$1:$AB$1,0),0)/10^3+VLOOKUP(BC99&amp;"_令和4年度",データシート3!A:AB,MATCH("ea_"&amp;"中小水（農業用水路）"&amp;"_年間発電",データシート3!$A$1:$AB$1,0),0)/10^3</f>
        <v>33948.535000000011</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1770176.5309999997</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56371.130753930651</v>
      </c>
      <c r="BK99" s="953">
        <f t="shared" si="21"/>
        <v>1713805.4002460691</v>
      </c>
      <c r="BL99" s="953">
        <f t="shared" si="22"/>
        <v>0</v>
      </c>
      <c r="BM99" s="953">
        <f t="shared" si="23"/>
        <v>1713805.4002460691</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04505</v>
      </c>
      <c r="AY100" s="20" t="str">
        <f>IF(IFERROR(比較地域マスタ!$AE35,"")=0,"",IFERROR(比較地域マスタ!$AE35,""))</f>
        <v>美里町</v>
      </c>
      <c r="AZ100" s="18"/>
      <c r="BA100" s="24">
        <v>29</v>
      </c>
      <c r="BB100" s="24">
        <v>1</v>
      </c>
      <c r="BC100" s="20" t="str">
        <f t="shared" si="24"/>
        <v>04505</v>
      </c>
      <c r="BD100" s="20" t="str">
        <f t="shared" si="25"/>
        <v>美里町</v>
      </c>
      <c r="BE100" s="953">
        <f>VLOOKUP(BC100&amp;"_令和4年度",データシート3!A:AB,MATCH("ea_"&amp;"太陽光（建物系）"&amp;"_年間発電",データシート3!$A$1:$AB$1,0),0)/10^3+VLOOKUP(BC100&amp;"_令和4年度",データシート3!A:AB,MATCH("ea_"&amp;"太陽光（土地系）"&amp;"_年間発電",データシート3!$A$1:$AB$1,0),0)/10^3</f>
        <v>464195.91200000001</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464195.91200000001</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107930.57030713171</v>
      </c>
      <c r="BK100" s="953">
        <f t="shared" si="21"/>
        <v>356265.34169286827</v>
      </c>
      <c r="BL100" s="953">
        <f t="shared" si="22"/>
        <v>0</v>
      </c>
      <c r="BM100" s="953">
        <f t="shared" si="23"/>
        <v>356265.34169286827</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04606</v>
      </c>
      <c r="AY101" s="20" t="str">
        <f>IF(IFERROR(比較地域マスタ!$AE36,"")=0,"",IFERROR(比較地域マスタ!$AE36,""))</f>
        <v>南三陸町</v>
      </c>
      <c r="AZ101" s="18"/>
      <c r="BA101" s="24">
        <v>30</v>
      </c>
      <c r="BB101" s="24">
        <v>1</v>
      </c>
      <c r="BC101" s="20" t="str">
        <f t="shared" si="24"/>
        <v>04606</v>
      </c>
      <c r="BD101" s="20" t="str">
        <f t="shared" si="25"/>
        <v>南三陸町</v>
      </c>
      <c r="BE101" s="953">
        <f>VLOOKUP(BC101&amp;"_令和4年度",データシート3!A:AB,MATCH("ea_"&amp;"太陽光（建物系）"&amp;"_年間発電",データシート3!$A$1:$AB$1,0),0)/10^3+VLOOKUP(BC101&amp;"_令和4年度",データシート3!A:AB,MATCH("ea_"&amp;"太陽光（土地系）"&amp;"_年間発電",データシート3!$A$1:$AB$1,0),0)/10^3</f>
        <v>271479.549</v>
      </c>
      <c r="BF101" s="953">
        <f>VLOOKUP(BC101&amp;"_令和4年度",データシート3!A:AB,MATCH("ea_"&amp;"風力（陸上）"&amp;"_年間発電",データシート3!$A$1:$AB$1,0),0)/10^3</f>
        <v>959129.87600000016</v>
      </c>
      <c r="BG101" s="953">
        <f>VLOOKUP(BC101&amp;"_令和4年度",データシート3!A:AB,MATCH("ea_"&amp;"中小水（河川）"&amp;"_年間発電",データシート3!$A$1:$AB$1,0),0)/10^3+VLOOKUP(BC101&amp;"_令和4年度",データシート3!A:AB,MATCH("ea_"&amp;"中小水（農業用水路）"&amp;"_年間発電",データシート3!$A$1:$AB$1,0),0)/10^3</f>
        <v>4374.3829999999998</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1234983.8080000002</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50446.584231792607</v>
      </c>
      <c r="BK101" s="953">
        <f t="shared" si="21"/>
        <v>1184537.2237682075</v>
      </c>
      <c r="BL101" s="953">
        <f t="shared" si="22"/>
        <v>0</v>
      </c>
      <c r="BM101" s="953">
        <f t="shared" si="23"/>
        <v>1184537.2237682075</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04322</v>
      </c>
      <c r="AY102" s="20" t="str">
        <f>IF(IFERROR(比較地域マスタ!$AE37,"")=0,"",IFERROR(比較地域マスタ!$AE37,""))</f>
        <v>村田町</v>
      </c>
      <c r="AZ102" s="18"/>
      <c r="BA102" s="24">
        <v>31</v>
      </c>
      <c r="BB102" s="24">
        <v>1</v>
      </c>
      <c r="BC102" s="20" t="str">
        <f t="shared" si="24"/>
        <v>04322</v>
      </c>
      <c r="BD102" s="20" t="str">
        <f t="shared" si="25"/>
        <v>村田町</v>
      </c>
      <c r="BE102" s="953">
        <f>VLOOKUP(BC102&amp;"_令和4年度",データシート3!A:AB,MATCH("ea_"&amp;"太陽光（建物系）"&amp;"_年間発電",データシート3!$A$1:$AB$1,0),0)/10^3+VLOOKUP(BC102&amp;"_令和4年度",データシート3!A:AB,MATCH("ea_"&amp;"太陽光（土地系）"&amp;"_年間発電",データシート3!$A$1:$AB$1,0),0)/10^3</f>
        <v>315040.53699999995</v>
      </c>
      <c r="BF102" s="953">
        <f>VLOOKUP(BC102&amp;"_令和4年度",データシート3!A:AB,MATCH("ea_"&amp;"風力（陸上）"&amp;"_年間発電",データシート3!$A$1:$AB$1,0),0)/10^3</f>
        <v>34557.49</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349598.02699999994</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60046.239082631735</v>
      </c>
      <c r="BK102" s="953">
        <f t="shared" si="21"/>
        <v>289551.78791736823</v>
      </c>
      <c r="BL102" s="953">
        <f t="shared" si="22"/>
        <v>0</v>
      </c>
      <c r="BM102" s="953">
        <f t="shared" si="23"/>
        <v>289551.78791736823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04362</v>
      </c>
      <c r="AY103" s="20" t="str">
        <f>IF(IFERROR(比較地域マスタ!$AE38,"")=0,"",IFERROR(比較地域マスタ!$AE38,""))</f>
        <v>山元町</v>
      </c>
      <c r="AZ103" s="18"/>
      <c r="BA103" s="24">
        <v>32</v>
      </c>
      <c r="BB103" s="24">
        <v>1</v>
      </c>
      <c r="BC103" s="20" t="str">
        <f t="shared" si="24"/>
        <v>04362</v>
      </c>
      <c r="BD103" s="20" t="str">
        <f t="shared" si="25"/>
        <v>山元町</v>
      </c>
      <c r="BE103" s="953">
        <f>VLOOKUP(BC103&amp;"_令和4年度",データシート3!A:AB,MATCH("ea_"&amp;"太陽光（建物系）"&amp;"_年間発電",データシート3!$A$1:$AB$1,0),0)/10^3+VLOOKUP(BC103&amp;"_令和4年度",データシート3!A:AB,MATCH("ea_"&amp;"太陽光（土地系）"&amp;"_年間発電",データシート3!$A$1:$AB$1,0),0)/10^3</f>
        <v>625787.08699999994</v>
      </c>
      <c r="BF103" s="953">
        <f>VLOOKUP(BC103&amp;"_令和4年度",データシート3!A:AB,MATCH("ea_"&amp;"風力（陸上）"&amp;"_年間発電",データシート3!$A$1:$AB$1,0),0)/10^3</f>
        <v>52307.913999999997</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678095.00099999993</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46339.200856217147</v>
      </c>
      <c r="BK103" s="953">
        <f t="shared" si="21"/>
        <v>631755.80014378275</v>
      </c>
      <c r="BL103" s="953">
        <f t="shared" si="22"/>
        <v>0</v>
      </c>
      <c r="BM103" s="953">
        <f t="shared" si="23"/>
        <v>631755.80014378275</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04406</v>
      </c>
      <c r="AY104" s="20" t="str">
        <f>IF(IFERROR(比較地域マスタ!$AE39,"")=0,"",IFERROR(比較地域マスタ!$AE39,""))</f>
        <v>利府町</v>
      </c>
      <c r="AZ104" s="18"/>
      <c r="BA104" s="24">
        <v>33</v>
      </c>
      <c r="BB104" s="24">
        <v>1</v>
      </c>
      <c r="BC104" s="20" t="str">
        <f t="shared" si="24"/>
        <v>04406</v>
      </c>
      <c r="BD104" s="20" t="str">
        <f t="shared" si="25"/>
        <v>利府町</v>
      </c>
      <c r="BE104" s="953">
        <f>VLOOKUP(BC104&amp;"_令和4年度",データシート3!A:AB,MATCH("ea_"&amp;"太陽光（建物系）"&amp;"_年間発電",データシート3!$A$1:$AB$1,0),0)/10^3+VLOOKUP(BC104&amp;"_令和4年度",データシート3!A:AB,MATCH("ea_"&amp;"太陽光（土地系）"&amp;"_年間発電",データシート3!$A$1:$AB$1,0),0)/10^3</f>
        <v>229646.367</v>
      </c>
      <c r="BF104" s="953">
        <f>VLOOKUP(BC104&amp;"_令和4年度",データシート3!A:AB,MATCH("ea_"&amp;"風力（陸上）"&amp;"_年間発電",データシート3!$A$1:$AB$1,0),0)/10^3</f>
        <v>66155.457999999999</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295801.82500000001</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141115.02571673045</v>
      </c>
      <c r="BK104" s="953">
        <f t="shared" ref="BK104:BK135" si="27">BI104-BJ104</f>
        <v>154686.79928326956</v>
      </c>
      <c r="BL104" s="953">
        <f t="shared" ref="BL104:BL135" si="28">IF(BK104&gt;0,0,BK104)</f>
        <v>0</v>
      </c>
      <c r="BM104" s="953">
        <f t="shared" ref="BM104:BM135" si="29">IF(BK104&gt;0,BK104,0)</f>
        <v>154686.79928326956</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04501</v>
      </c>
      <c r="AY105" s="20" t="str">
        <f>IF(IFERROR(比較地域マスタ!$AE40,"")=0,"",IFERROR(比較地域マスタ!$AE40,""))</f>
        <v>涌谷町</v>
      </c>
      <c r="AZ105" s="18"/>
      <c r="BA105" s="24">
        <v>34</v>
      </c>
      <c r="BB105" s="24">
        <v>1</v>
      </c>
      <c r="BC105" s="20" t="str">
        <f t="shared" si="24"/>
        <v>04501</v>
      </c>
      <c r="BD105" s="20" t="str">
        <f t="shared" si="25"/>
        <v>涌谷町</v>
      </c>
      <c r="BE105" s="953">
        <f>VLOOKUP(BC105&amp;"_令和4年度",データシート3!A:AB,MATCH("ea_"&amp;"太陽光（建物系）"&amp;"_年間発電",データシート3!$A$1:$AB$1,0),0)/10^3+VLOOKUP(BC105&amp;"_令和4年度",データシート3!A:AB,MATCH("ea_"&amp;"太陽光（土地系）"&amp;"_年間発電",データシート3!$A$1:$AB$1,0),0)/10^3</f>
        <v>422470.554</v>
      </c>
      <c r="BF105" s="953">
        <f>VLOOKUP(BC105&amp;"_令和4年度",データシート3!A:AB,MATCH("ea_"&amp;"風力（陸上）"&amp;"_年間発電",データシート3!$A$1:$AB$1,0),0)/10^3</f>
        <v>9799.6620000000003</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432270.21600000001</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92311.581515239654</v>
      </c>
      <c r="BK105" s="953">
        <f t="shared" si="27"/>
        <v>339958.63448476035</v>
      </c>
      <c r="BL105" s="953">
        <f t="shared" si="28"/>
        <v>0</v>
      </c>
      <c r="BM105" s="953">
        <f t="shared" si="29"/>
        <v>339958.63448476035</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04361</v>
      </c>
      <c r="AY106" s="20" t="str">
        <f>IF(IFERROR(比較地域マスタ!$AE41,"")=0,"",IFERROR(比較地域マスタ!$AE41,""))</f>
        <v>亘理町</v>
      </c>
      <c r="AZ106" s="18"/>
      <c r="BA106" s="24">
        <v>35</v>
      </c>
      <c r="BB106" s="24">
        <v>1</v>
      </c>
      <c r="BC106" s="20" t="str">
        <f t="shared" si="24"/>
        <v>04361</v>
      </c>
      <c r="BD106" s="20" t="str">
        <f t="shared" si="25"/>
        <v>亘理町</v>
      </c>
      <c r="BE106" s="953">
        <f>VLOOKUP(BC106&amp;"_令和4年度",データシート3!A:AB,MATCH("ea_"&amp;"太陽光（建物系）"&amp;"_年間発電",データシート3!$A$1:$AB$1,0),0)/10^3+VLOOKUP(BC106&amp;"_令和4年度",データシート3!A:AB,MATCH("ea_"&amp;"太陽光（土地系）"&amp;"_年間発電",データシート3!$A$1:$AB$1,0),0)/10^3</f>
        <v>529483.04399999999</v>
      </c>
      <c r="BF106" s="953">
        <f>VLOOKUP(BC106&amp;"_令和4年度",データシート3!A:AB,MATCH("ea_"&amp;"風力（陸上）"&amp;"_年間発電",データシート3!$A$1:$AB$1,0),0)/10^3</f>
        <v>754.81200000000001</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530237.85600000003</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129126.27575355458</v>
      </c>
      <c r="BK106" s="953">
        <f t="shared" si="27"/>
        <v>401111.58024644543</v>
      </c>
      <c r="BL106" s="953">
        <f t="shared" si="28"/>
        <v>0</v>
      </c>
      <c r="BM106" s="953">
        <f t="shared" si="29"/>
        <v>401111.58024644543</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七ヶ宿町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04302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1777</v>
      </c>
      <c r="B9" s="80">
        <v>1</v>
      </c>
      <c r="C9" s="80">
        <v>1</v>
      </c>
      <c r="D9" s="80">
        <v>1</v>
      </c>
      <c r="E9" s="80">
        <v>1990</v>
      </c>
      <c r="F9" s="80" t="s">
        <v>562</v>
      </c>
      <c r="G9" s="80" t="s">
        <v>1671</v>
      </c>
      <c r="H9" s="80" t="s">
        <v>1672</v>
      </c>
      <c r="I9" s="177" t="s">
        <v>563</v>
      </c>
      <c r="J9" s="81">
        <v>3.0264508026299453</v>
      </c>
      <c r="K9" s="81">
        <v>0.43176453361720701</v>
      </c>
      <c r="L9" s="81">
        <v>7.7800941153772607</v>
      </c>
      <c r="M9" s="81">
        <v>4.3032778636027613</v>
      </c>
      <c r="N9" s="81">
        <v>7.8204523046238581</v>
      </c>
      <c r="O9" s="81">
        <v>1.855040864650779</v>
      </c>
      <c r="P9" s="81">
        <v>1.8491741612097174</v>
      </c>
      <c r="Q9" s="81">
        <v>0.1675843134550388</v>
      </c>
      <c r="R9" s="81">
        <v>0</v>
      </c>
      <c r="S9" s="81">
        <v>0.13646595236732559</v>
      </c>
      <c r="T9" s="82"/>
      <c r="U9" s="81">
        <v>84972</v>
      </c>
      <c r="V9" s="81">
        <v>79</v>
      </c>
      <c r="W9" s="81">
        <v>91</v>
      </c>
      <c r="X9" s="81">
        <v>1443</v>
      </c>
      <c r="Y9" s="81">
        <v>1673</v>
      </c>
      <c r="Z9" s="81">
        <v>763</v>
      </c>
      <c r="AA9" s="81">
        <v>449</v>
      </c>
      <c r="AB9" s="81">
        <v>2721</v>
      </c>
      <c r="AC9" s="81">
        <v>0</v>
      </c>
      <c r="AD9" s="81">
        <v>0.13646595236732559</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1778</v>
      </c>
      <c r="B10" s="80">
        <v>2</v>
      </c>
      <c r="C10" s="80">
        <v>2</v>
      </c>
      <c r="D10" s="80">
        <v>1</v>
      </c>
      <c r="E10" s="80">
        <v>2005</v>
      </c>
      <c r="F10" s="80" t="s">
        <v>565</v>
      </c>
      <c r="G10" s="80" t="s">
        <v>1671</v>
      </c>
      <c r="H10" s="80" t="s">
        <v>1672</v>
      </c>
      <c r="I10" s="177"/>
      <c r="J10" s="81">
        <v>0</v>
      </c>
      <c r="K10" s="81">
        <v>0.14424487712134404</v>
      </c>
      <c r="L10" s="81">
        <v>1.4639828377499244</v>
      </c>
      <c r="M10" s="81">
        <v>5.1478746359171561</v>
      </c>
      <c r="N10" s="81">
        <v>3.3402269620110041</v>
      </c>
      <c r="O10" s="81">
        <v>2.0022436283075495</v>
      </c>
      <c r="P10" s="81">
        <v>1.7198029197477036</v>
      </c>
      <c r="Q10" s="81">
        <v>8.3717934911756553E-2</v>
      </c>
      <c r="R10" s="81">
        <v>0</v>
      </c>
      <c r="S10" s="81">
        <v>0</v>
      </c>
      <c r="T10" s="82"/>
      <c r="U10" s="81">
        <v>0</v>
      </c>
      <c r="V10" s="81">
        <v>44</v>
      </c>
      <c r="W10" s="81">
        <v>13</v>
      </c>
      <c r="X10" s="81">
        <v>836</v>
      </c>
      <c r="Y10" s="81">
        <v>681</v>
      </c>
      <c r="Z10" s="81">
        <v>953</v>
      </c>
      <c r="AA10" s="81">
        <v>342</v>
      </c>
      <c r="AB10" s="81">
        <v>1421</v>
      </c>
      <c r="AC10" s="81">
        <v>0</v>
      </c>
      <c r="AD10" s="81">
        <v>0</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1779</v>
      </c>
      <c r="B11" s="80">
        <v>3</v>
      </c>
      <c r="C11" s="80">
        <v>3</v>
      </c>
      <c r="D11" s="80">
        <v>1</v>
      </c>
      <c r="E11" s="80">
        <v>2006</v>
      </c>
      <c r="F11" s="80" t="s">
        <v>566</v>
      </c>
      <c r="G11" s="80" t="s">
        <v>1671</v>
      </c>
      <c r="H11" s="80" t="s">
        <v>1672</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1780</v>
      </c>
      <c r="B12" s="80">
        <v>4</v>
      </c>
      <c r="C12" s="80">
        <v>4</v>
      </c>
      <c r="D12" s="80">
        <v>1</v>
      </c>
      <c r="E12" s="80">
        <v>2007</v>
      </c>
      <c r="F12" s="80" t="s">
        <v>567</v>
      </c>
      <c r="G12" s="80" t="s">
        <v>1671</v>
      </c>
      <c r="H12" s="80" t="s">
        <v>1672</v>
      </c>
      <c r="I12" s="177"/>
      <c r="J12" s="81">
        <v>0</v>
      </c>
      <c r="K12" s="81">
        <v>0.10820041223242381</v>
      </c>
      <c r="L12" s="81">
        <v>11.571703137086548</v>
      </c>
      <c r="M12" s="81">
        <v>3.4806455441159154</v>
      </c>
      <c r="N12" s="81">
        <v>3.1504556855628167</v>
      </c>
      <c r="O12" s="81">
        <v>1.7684224348780422</v>
      </c>
      <c r="P12" s="81">
        <v>1.6851454654279689</v>
      </c>
      <c r="Q12" s="81">
        <v>8.1363494695870162E-2</v>
      </c>
      <c r="R12" s="81">
        <v>0</v>
      </c>
      <c r="S12" s="81">
        <v>0</v>
      </c>
      <c r="T12" s="82"/>
      <c r="U12" s="81">
        <v>0</v>
      </c>
      <c r="V12" s="81">
        <v>36</v>
      </c>
      <c r="W12" s="81">
        <v>141</v>
      </c>
      <c r="X12" s="81">
        <v>708</v>
      </c>
      <c r="Y12" s="81">
        <v>644</v>
      </c>
      <c r="Z12" s="81">
        <v>875</v>
      </c>
      <c r="AA12" s="81">
        <v>330</v>
      </c>
      <c r="AB12" s="81">
        <v>1308</v>
      </c>
      <c r="AC12" s="81">
        <v>0</v>
      </c>
      <c r="AD12" s="81">
        <v>0</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1781</v>
      </c>
      <c r="B13" s="80">
        <v>5</v>
      </c>
      <c r="C13" s="80">
        <v>5</v>
      </c>
      <c r="D13" s="80">
        <v>1</v>
      </c>
      <c r="E13" s="80">
        <v>2008</v>
      </c>
      <c r="F13" s="80" t="s">
        <v>84</v>
      </c>
      <c r="G13" s="80" t="s">
        <v>1671</v>
      </c>
      <c r="H13" s="80" t="s">
        <v>1672</v>
      </c>
      <c r="I13" s="177"/>
      <c r="J13" s="81">
        <v>0</v>
      </c>
      <c r="K13" s="81">
        <v>9.4962900532173447E-2</v>
      </c>
      <c r="L13" s="81">
        <v>1.2755398621875991</v>
      </c>
      <c r="M13" s="81">
        <v>4.0726923365807837</v>
      </c>
      <c r="N13" s="81">
        <v>3.0589984999813393</v>
      </c>
      <c r="O13" s="81">
        <v>1.6850282458942085</v>
      </c>
      <c r="P13" s="81">
        <v>1.5455065842369633</v>
      </c>
      <c r="Q13" s="81">
        <v>7.7049385666305772E-2</v>
      </c>
      <c r="R13" s="81">
        <v>0</v>
      </c>
      <c r="S13" s="81">
        <v>0</v>
      </c>
      <c r="T13" s="82"/>
      <c r="U13" s="81">
        <v>0</v>
      </c>
      <c r="V13" s="81">
        <v>36</v>
      </c>
      <c r="W13" s="81">
        <v>18</v>
      </c>
      <c r="X13" s="81">
        <v>708</v>
      </c>
      <c r="Y13" s="81">
        <v>617</v>
      </c>
      <c r="Z13" s="81">
        <v>863</v>
      </c>
      <c r="AA13" s="81">
        <v>303</v>
      </c>
      <c r="AB13" s="81">
        <v>1259</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1782</v>
      </c>
      <c r="B14" s="80">
        <v>6</v>
      </c>
      <c r="C14" s="80">
        <v>6</v>
      </c>
      <c r="D14" s="80">
        <v>1</v>
      </c>
      <c r="E14" s="80">
        <v>2009</v>
      </c>
      <c r="F14" s="80" t="s">
        <v>85</v>
      </c>
      <c r="G14" s="80" t="s">
        <v>1671</v>
      </c>
      <c r="H14" s="80" t="s">
        <v>1672</v>
      </c>
      <c r="I14" s="177"/>
      <c r="J14" s="81">
        <v>0</v>
      </c>
      <c r="K14" s="81">
        <v>7.1074514199857095E-2</v>
      </c>
      <c r="L14" s="81">
        <v>3.9577277414917305</v>
      </c>
      <c r="M14" s="81">
        <v>2.7101566844252041</v>
      </c>
      <c r="N14" s="81">
        <v>2.542294201192191</v>
      </c>
      <c r="O14" s="81">
        <v>1.6616407832629503</v>
      </c>
      <c r="P14" s="81">
        <v>1.440852494729902</v>
      </c>
      <c r="Q14" s="81">
        <v>7.0599141583528369E-2</v>
      </c>
      <c r="R14" s="81">
        <v>0</v>
      </c>
      <c r="S14" s="81">
        <v>0</v>
      </c>
      <c r="T14" s="82"/>
      <c r="U14" s="81">
        <v>0</v>
      </c>
      <c r="V14" s="81">
        <v>33</v>
      </c>
      <c r="W14" s="81">
        <v>64</v>
      </c>
      <c r="X14" s="81">
        <v>595</v>
      </c>
      <c r="Y14" s="81">
        <v>597</v>
      </c>
      <c r="Z14" s="81">
        <v>840</v>
      </c>
      <c r="AA14" s="81">
        <v>290</v>
      </c>
      <c r="AB14" s="81">
        <v>1211</v>
      </c>
      <c r="AC14" s="81">
        <v>0</v>
      </c>
      <c r="AD14" s="81">
        <v>0</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22.9</v>
      </c>
      <c r="BL14" s="81">
        <v>0</v>
      </c>
      <c r="BM14" s="82"/>
      <c r="BN14" s="81">
        <v>0</v>
      </c>
      <c r="BO14" s="81">
        <v>0</v>
      </c>
      <c r="BP14" s="81">
        <v>0</v>
      </c>
      <c r="BQ14" s="81">
        <v>0</v>
      </c>
      <c r="BR14" s="81">
        <v>1</v>
      </c>
      <c r="BS14" s="81">
        <v>0</v>
      </c>
      <c r="BT14"/>
      <c r="BU14" s="80"/>
      <c r="BV14" s="80"/>
      <c r="BW14" s="80"/>
      <c r="BX14" s="80"/>
      <c r="BY14" s="80"/>
      <c r="BZ14" s="80"/>
      <c r="CA14" s="80"/>
      <c r="CB14" s="80"/>
      <c r="CC14" s="80"/>
    </row>
    <row r="15" spans="1:81">
      <c r="A15" s="80" t="s">
        <v>1783</v>
      </c>
      <c r="B15" s="80">
        <v>7</v>
      </c>
      <c r="C15" s="80">
        <v>7</v>
      </c>
      <c r="D15" s="80">
        <v>1</v>
      </c>
      <c r="E15" s="80">
        <v>2010</v>
      </c>
      <c r="F15" s="80" t="s">
        <v>86</v>
      </c>
      <c r="G15" s="80" t="s">
        <v>1671</v>
      </c>
      <c r="H15" s="80" t="s">
        <v>1672</v>
      </c>
      <c r="I15" s="177"/>
      <c r="J15" s="81">
        <v>0</v>
      </c>
      <c r="K15" s="81">
        <v>7.4124053270467116E-2</v>
      </c>
      <c r="L15" s="81">
        <v>3.6031242530664103</v>
      </c>
      <c r="M15" s="81">
        <v>2.4259682122632609</v>
      </c>
      <c r="N15" s="81">
        <v>2.4578484351058294</v>
      </c>
      <c r="O15" s="81">
        <v>1.6204822825261684</v>
      </c>
      <c r="P15" s="81">
        <v>1.3962261018226489</v>
      </c>
      <c r="Q15" s="81">
        <v>7.1001766268446967E-2</v>
      </c>
      <c r="R15" s="81">
        <v>0</v>
      </c>
      <c r="S15" s="81">
        <v>0</v>
      </c>
      <c r="T15" s="82"/>
      <c r="U15" s="81">
        <v>0</v>
      </c>
      <c r="V15" s="81">
        <v>33</v>
      </c>
      <c r="W15" s="81">
        <v>64</v>
      </c>
      <c r="X15" s="81">
        <v>595</v>
      </c>
      <c r="Y15" s="81">
        <v>587</v>
      </c>
      <c r="Z15" s="81">
        <v>823</v>
      </c>
      <c r="AA15" s="81">
        <v>274</v>
      </c>
      <c r="AB15" s="81">
        <v>1167</v>
      </c>
      <c r="AC15" s="81">
        <v>0</v>
      </c>
      <c r="AD15" s="81">
        <v>0</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20.405000000000001</v>
      </c>
      <c r="BL15" s="81">
        <v>0</v>
      </c>
      <c r="BM15" s="82"/>
      <c r="BN15" s="81">
        <v>0</v>
      </c>
      <c r="BO15" s="81">
        <v>0</v>
      </c>
      <c r="BP15" s="81">
        <v>0</v>
      </c>
      <c r="BQ15" s="81">
        <v>0</v>
      </c>
      <c r="BR15" s="81">
        <v>1</v>
      </c>
      <c r="BS15" s="81">
        <v>0</v>
      </c>
      <c r="BT15"/>
      <c r="BU15" s="80">
        <v>20.405000000000001</v>
      </c>
      <c r="BV15" s="80">
        <v>0</v>
      </c>
      <c r="BW15" s="80">
        <v>0</v>
      </c>
      <c r="BX15" s="80">
        <v>0</v>
      </c>
      <c r="BY15" s="80">
        <v>0</v>
      </c>
      <c r="BZ15" s="80">
        <v>0</v>
      </c>
      <c r="CA15" s="80">
        <v>0</v>
      </c>
      <c r="CB15" s="80">
        <v>0</v>
      </c>
      <c r="CC15" s="80">
        <v>0</v>
      </c>
    </row>
    <row r="16" spans="1:81">
      <c r="A16" s="80" t="s">
        <v>1784</v>
      </c>
      <c r="B16" s="80">
        <v>8</v>
      </c>
      <c r="C16" s="80">
        <v>8</v>
      </c>
      <c r="D16" s="80">
        <v>1</v>
      </c>
      <c r="E16" s="80">
        <v>2011</v>
      </c>
      <c r="F16" s="80" t="s">
        <v>87</v>
      </c>
      <c r="G16" s="80" t="s">
        <v>1671</v>
      </c>
      <c r="H16" s="80" t="s">
        <v>1672</v>
      </c>
      <c r="I16" s="177"/>
      <c r="J16" s="81">
        <v>0</v>
      </c>
      <c r="K16" s="81">
        <v>0.10386158619296652</v>
      </c>
      <c r="L16" s="81">
        <v>3.3619774691871545</v>
      </c>
      <c r="M16" s="81">
        <v>3.064679899623314</v>
      </c>
      <c r="N16" s="81">
        <v>2.9332601564632554</v>
      </c>
      <c r="O16" s="81">
        <v>1.5590460806757762</v>
      </c>
      <c r="P16" s="81">
        <v>1.2272174559022888</v>
      </c>
      <c r="Q16" s="81">
        <v>8.0143636610588209E-2</v>
      </c>
      <c r="R16" s="81">
        <v>0</v>
      </c>
      <c r="S16" s="81">
        <v>0</v>
      </c>
      <c r="T16" s="82"/>
      <c r="U16" s="81">
        <v>0</v>
      </c>
      <c r="V16" s="81">
        <v>33</v>
      </c>
      <c r="W16" s="81">
        <v>64</v>
      </c>
      <c r="X16" s="81">
        <v>595</v>
      </c>
      <c r="Y16" s="81">
        <v>582</v>
      </c>
      <c r="Z16" s="81">
        <v>809</v>
      </c>
      <c r="AA16" s="81">
        <v>248</v>
      </c>
      <c r="AB16" s="81">
        <v>1142</v>
      </c>
      <c r="AC16" s="81">
        <v>0</v>
      </c>
      <c r="AD16" s="81">
        <v>0</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19.622</v>
      </c>
      <c r="BL16" s="81">
        <v>0</v>
      </c>
      <c r="BM16" s="82"/>
      <c r="BN16" s="81">
        <v>0</v>
      </c>
      <c r="BO16" s="81">
        <v>0</v>
      </c>
      <c r="BP16" s="81">
        <v>0</v>
      </c>
      <c r="BQ16" s="81">
        <v>0</v>
      </c>
      <c r="BR16" s="81">
        <v>1</v>
      </c>
      <c r="BS16" s="81">
        <v>0</v>
      </c>
      <c r="BT16"/>
      <c r="BU16" s="80">
        <v>19.622</v>
      </c>
      <c r="BV16" s="80">
        <v>0</v>
      </c>
      <c r="BW16" s="80">
        <v>0</v>
      </c>
      <c r="BX16" s="80">
        <v>0</v>
      </c>
      <c r="BY16" s="80">
        <v>0</v>
      </c>
      <c r="BZ16" s="80">
        <v>0</v>
      </c>
      <c r="CA16" s="80">
        <v>0</v>
      </c>
      <c r="CB16" s="80">
        <v>0</v>
      </c>
      <c r="CC16" s="80">
        <v>0</v>
      </c>
    </row>
    <row r="17" spans="1:81">
      <c r="A17" s="80" t="s">
        <v>1785</v>
      </c>
      <c r="B17" s="80">
        <v>9</v>
      </c>
      <c r="C17" s="80">
        <v>9</v>
      </c>
      <c r="D17" s="80">
        <v>1</v>
      </c>
      <c r="E17" s="80">
        <v>2012</v>
      </c>
      <c r="F17" s="80" t="s">
        <v>88</v>
      </c>
      <c r="G17" s="80" t="s">
        <v>1671</v>
      </c>
      <c r="H17" s="80" t="s">
        <v>1672</v>
      </c>
      <c r="I17" s="177"/>
      <c r="J17" s="81">
        <v>0</v>
      </c>
      <c r="K17" s="81">
        <v>0.11700409379968803</v>
      </c>
      <c r="L17" s="81">
        <v>3.3921352953409123</v>
      </c>
      <c r="M17" s="81">
        <v>3.8063226978115416</v>
      </c>
      <c r="N17" s="81">
        <v>3.5820841853389149</v>
      </c>
      <c r="O17" s="81">
        <v>1.5831049346918291</v>
      </c>
      <c r="P17" s="81">
        <v>1.2740127616227765</v>
      </c>
      <c r="Q17" s="81">
        <v>9.1343981102640817E-2</v>
      </c>
      <c r="R17" s="81">
        <v>0</v>
      </c>
      <c r="S17" s="81">
        <v>0</v>
      </c>
      <c r="T17" s="82"/>
      <c r="U17" s="81">
        <v>0</v>
      </c>
      <c r="V17" s="81">
        <v>33</v>
      </c>
      <c r="W17" s="81">
        <v>64</v>
      </c>
      <c r="X17" s="81">
        <v>595</v>
      </c>
      <c r="Y17" s="81">
        <v>647</v>
      </c>
      <c r="Z17" s="81">
        <v>828</v>
      </c>
      <c r="AA17" s="81">
        <v>256</v>
      </c>
      <c r="AB17" s="81">
        <v>1198</v>
      </c>
      <c r="AC17" s="81">
        <v>0</v>
      </c>
      <c r="AD17" s="81">
        <v>0</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20.844999999999999</v>
      </c>
      <c r="BL17" s="81">
        <v>0</v>
      </c>
      <c r="BM17" s="82"/>
      <c r="BN17" s="81">
        <v>0</v>
      </c>
      <c r="BO17" s="81">
        <v>0</v>
      </c>
      <c r="BP17" s="81">
        <v>0</v>
      </c>
      <c r="BQ17" s="81">
        <v>0</v>
      </c>
      <c r="BR17" s="81">
        <v>1</v>
      </c>
      <c r="BS17" s="81">
        <v>0</v>
      </c>
      <c r="BT17"/>
      <c r="BU17" s="80">
        <v>20.844999999999999</v>
      </c>
      <c r="BV17" s="80">
        <v>0</v>
      </c>
      <c r="BW17" s="80">
        <v>0</v>
      </c>
      <c r="BX17" s="80">
        <v>0</v>
      </c>
      <c r="BY17" s="80">
        <v>0</v>
      </c>
      <c r="BZ17" s="80">
        <v>0</v>
      </c>
      <c r="CA17" s="80">
        <v>0</v>
      </c>
      <c r="CB17" s="80">
        <v>0</v>
      </c>
      <c r="CC17" s="80">
        <v>0</v>
      </c>
    </row>
    <row r="18" spans="1:81">
      <c r="A18" s="80" t="s">
        <v>1786</v>
      </c>
      <c r="B18" s="80">
        <v>10</v>
      </c>
      <c r="C18" s="80">
        <v>10</v>
      </c>
      <c r="D18" s="80">
        <v>1</v>
      </c>
      <c r="E18" s="80">
        <v>2013</v>
      </c>
      <c r="F18" s="80" t="s">
        <v>89</v>
      </c>
      <c r="G18" s="80" t="s">
        <v>1671</v>
      </c>
      <c r="H18" s="80" t="s">
        <v>1672</v>
      </c>
      <c r="I18" s="177"/>
      <c r="J18" s="81">
        <v>0</v>
      </c>
      <c r="K18" s="81">
        <v>9.6704282622497348E-2</v>
      </c>
      <c r="L18" s="81">
        <v>2.9955229411554671</v>
      </c>
      <c r="M18" s="81">
        <v>3.539971111293438</v>
      </c>
      <c r="N18" s="81">
        <v>3.5895583036888623</v>
      </c>
      <c r="O18" s="81">
        <v>1.524594410512653</v>
      </c>
      <c r="P18" s="81">
        <v>1.3537435600313532</v>
      </c>
      <c r="Q18" s="81">
        <v>9.4374583069615228E-2</v>
      </c>
      <c r="R18" s="81">
        <v>0</v>
      </c>
      <c r="S18" s="81">
        <v>0</v>
      </c>
      <c r="T18" s="82"/>
      <c r="U18" s="81">
        <v>0</v>
      </c>
      <c r="V18" s="81">
        <v>33</v>
      </c>
      <c r="W18" s="81">
        <v>64</v>
      </c>
      <c r="X18" s="81">
        <v>595</v>
      </c>
      <c r="Y18" s="81">
        <v>669</v>
      </c>
      <c r="Z18" s="81">
        <v>833</v>
      </c>
      <c r="AA18" s="81">
        <v>271</v>
      </c>
      <c r="AB18" s="81">
        <v>1220</v>
      </c>
      <c r="AC18" s="81">
        <v>0</v>
      </c>
      <c r="AD18" s="81">
        <v>0</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22.507000000000001</v>
      </c>
      <c r="BL18" s="81">
        <v>0</v>
      </c>
      <c r="BM18" s="82"/>
      <c r="BN18" s="81">
        <v>0</v>
      </c>
      <c r="BO18" s="81">
        <v>0</v>
      </c>
      <c r="BP18" s="81">
        <v>0</v>
      </c>
      <c r="BQ18" s="81">
        <v>0</v>
      </c>
      <c r="BR18" s="81">
        <v>1</v>
      </c>
      <c r="BS18" s="81">
        <v>0</v>
      </c>
      <c r="BT18"/>
      <c r="BU18" s="80">
        <v>22.507000000000001</v>
      </c>
      <c r="BV18" s="80">
        <v>0</v>
      </c>
      <c r="BW18" s="80">
        <v>0</v>
      </c>
      <c r="BX18" s="80">
        <v>0</v>
      </c>
      <c r="BY18" s="80">
        <v>0</v>
      </c>
      <c r="BZ18" s="80">
        <v>0</v>
      </c>
      <c r="CA18" s="80">
        <v>0</v>
      </c>
      <c r="CB18" s="80">
        <v>0</v>
      </c>
      <c r="CC18" s="80">
        <v>0</v>
      </c>
    </row>
    <row r="19" spans="1:81">
      <c r="A19" s="80" t="s">
        <v>1787</v>
      </c>
      <c r="B19" s="80">
        <v>11</v>
      </c>
      <c r="C19" s="80">
        <v>11</v>
      </c>
      <c r="D19" s="80">
        <v>1</v>
      </c>
      <c r="E19" s="80">
        <v>2014</v>
      </c>
      <c r="F19" s="80" t="s">
        <v>90</v>
      </c>
      <c r="G19" s="80" t="s">
        <v>1671</v>
      </c>
      <c r="H19" s="80" t="s">
        <v>1672</v>
      </c>
      <c r="I19" s="177"/>
      <c r="J19" s="81">
        <v>0</v>
      </c>
      <c r="K19" s="81">
        <v>0.10792549525926479</v>
      </c>
      <c r="L19" s="81">
        <v>1.0546204244498796</v>
      </c>
      <c r="M19" s="81">
        <v>2.6784430580260881</v>
      </c>
      <c r="N19" s="81">
        <v>3.8974632485165563</v>
      </c>
      <c r="O19" s="81">
        <v>1.4336653630127421</v>
      </c>
      <c r="P19" s="81">
        <v>1.3406991151751591</v>
      </c>
      <c r="Q19" s="81">
        <v>9.0399711306951777E-2</v>
      </c>
      <c r="R19" s="81">
        <v>0</v>
      </c>
      <c r="S19" s="81">
        <v>0</v>
      </c>
      <c r="T19" s="82"/>
      <c r="U19" s="81">
        <v>0</v>
      </c>
      <c r="V19" s="81">
        <v>32</v>
      </c>
      <c r="W19" s="81">
        <v>23</v>
      </c>
      <c r="X19" s="81">
        <v>428</v>
      </c>
      <c r="Y19" s="81">
        <v>686</v>
      </c>
      <c r="Z19" s="81">
        <v>825</v>
      </c>
      <c r="AA19" s="81">
        <v>267</v>
      </c>
      <c r="AB19" s="81">
        <v>1218</v>
      </c>
      <c r="AC19" s="81">
        <v>0</v>
      </c>
      <c r="AD19" s="81">
        <v>0</v>
      </c>
      <c r="AE19" s="82"/>
      <c r="AF19" s="81">
        <v>0</v>
      </c>
      <c r="AG19" s="81">
        <v>75730.741611289559</v>
      </c>
      <c r="AH19" s="81">
        <v>171534.12094812922</v>
      </c>
      <c r="AI19" s="81">
        <v>2818557.0879454007</v>
      </c>
      <c r="AJ19" s="81">
        <v>2950469.4499469888</v>
      </c>
      <c r="AK19" s="81">
        <v>0</v>
      </c>
      <c r="AL19" s="81">
        <v>0</v>
      </c>
      <c r="AM19" s="81">
        <v>167213.19916416955</v>
      </c>
      <c r="AN19" s="81">
        <v>0</v>
      </c>
      <c r="AO19" s="81">
        <v>0</v>
      </c>
      <c r="AP19" s="82"/>
      <c r="AQ19" s="81">
        <v>3</v>
      </c>
      <c r="AR19" s="81">
        <v>0</v>
      </c>
      <c r="AS19" s="81">
        <v>0</v>
      </c>
      <c r="AT19" s="81">
        <v>0</v>
      </c>
      <c r="AU19" s="81">
        <v>0</v>
      </c>
      <c r="AV19" s="81">
        <v>0</v>
      </c>
      <c r="AW19" s="81" t="s">
        <v>564</v>
      </c>
      <c r="AX19" s="82"/>
      <c r="AY19" s="81">
        <v>15.63</v>
      </c>
      <c r="AZ19" s="81">
        <v>0</v>
      </c>
      <c r="BA19" s="81">
        <v>0</v>
      </c>
      <c r="BB19" s="81">
        <v>0</v>
      </c>
      <c r="BC19" s="81">
        <v>0</v>
      </c>
      <c r="BD19" s="81">
        <v>0</v>
      </c>
      <c r="BE19" s="81" t="s">
        <v>564</v>
      </c>
      <c r="BF19" s="82"/>
      <c r="BG19" s="81">
        <v>0</v>
      </c>
      <c r="BH19" s="81">
        <v>0</v>
      </c>
      <c r="BI19" s="81">
        <v>0</v>
      </c>
      <c r="BJ19" s="81">
        <v>0</v>
      </c>
      <c r="BK19" s="81">
        <v>22.81</v>
      </c>
      <c r="BL19" s="81">
        <v>0</v>
      </c>
      <c r="BM19" s="82"/>
      <c r="BN19" s="81">
        <v>0</v>
      </c>
      <c r="BO19" s="81">
        <v>0</v>
      </c>
      <c r="BP19" s="81">
        <v>0</v>
      </c>
      <c r="BQ19" s="81">
        <v>0</v>
      </c>
      <c r="BR19" s="81">
        <v>1</v>
      </c>
      <c r="BS19" s="81">
        <v>0</v>
      </c>
      <c r="BT19"/>
      <c r="BU19" s="80">
        <v>22.81</v>
      </c>
      <c r="BV19" s="80">
        <v>0</v>
      </c>
      <c r="BW19" s="80">
        <v>0</v>
      </c>
      <c r="BX19" s="80">
        <v>0</v>
      </c>
      <c r="BY19" s="80">
        <v>0</v>
      </c>
      <c r="BZ19" s="80">
        <v>0</v>
      </c>
      <c r="CA19" s="80">
        <v>0</v>
      </c>
      <c r="CB19" s="80">
        <v>0</v>
      </c>
      <c r="CC19" s="80">
        <v>0</v>
      </c>
    </row>
    <row r="20" spans="1:81">
      <c r="A20" s="80" t="s">
        <v>1788</v>
      </c>
      <c r="B20" s="80">
        <v>12</v>
      </c>
      <c r="C20" s="80">
        <v>12</v>
      </c>
      <c r="D20" s="80">
        <v>1</v>
      </c>
      <c r="E20" s="80">
        <v>2015</v>
      </c>
      <c r="F20" s="80" t="s">
        <v>91</v>
      </c>
      <c r="G20" s="80" t="s">
        <v>1671</v>
      </c>
      <c r="H20" s="80" t="s">
        <v>1672</v>
      </c>
      <c r="I20" s="177"/>
      <c r="J20" s="81">
        <v>0</v>
      </c>
      <c r="K20" s="81">
        <v>0.10348933079750784</v>
      </c>
      <c r="L20" s="81">
        <v>1.1100980186731573</v>
      </c>
      <c r="M20" s="81">
        <v>2.591588760689731</v>
      </c>
      <c r="N20" s="81">
        <v>3.8643692389060469</v>
      </c>
      <c r="O20" s="81">
        <v>1.4130993837829497</v>
      </c>
      <c r="P20" s="81">
        <v>1.351804591496828</v>
      </c>
      <c r="Q20" s="81">
        <v>9.024060950937271E-2</v>
      </c>
      <c r="R20" s="81">
        <v>0</v>
      </c>
      <c r="S20" s="81">
        <v>0</v>
      </c>
      <c r="T20" s="82"/>
      <c r="U20" s="81">
        <v>0</v>
      </c>
      <c r="V20" s="81">
        <v>32</v>
      </c>
      <c r="W20" s="81">
        <v>23</v>
      </c>
      <c r="X20" s="81">
        <v>428</v>
      </c>
      <c r="Y20" s="81">
        <v>739</v>
      </c>
      <c r="Z20" s="81">
        <v>821</v>
      </c>
      <c r="AA20" s="81">
        <v>269</v>
      </c>
      <c r="AB20" s="81">
        <v>1242</v>
      </c>
      <c r="AC20" s="81">
        <v>0</v>
      </c>
      <c r="AD20" s="81">
        <v>0</v>
      </c>
      <c r="AE20" s="82"/>
      <c r="AF20" s="81">
        <v>0</v>
      </c>
      <c r="AG20" s="81">
        <v>68946.648282078226</v>
      </c>
      <c r="AH20" s="81">
        <v>143537.74346500845</v>
      </c>
      <c r="AI20" s="81">
        <v>2722114.7382867546</v>
      </c>
      <c r="AJ20" s="81">
        <v>3050262.9321582746</v>
      </c>
      <c r="AK20" s="81">
        <v>0</v>
      </c>
      <c r="AL20" s="81">
        <v>0</v>
      </c>
      <c r="AM20" s="81">
        <v>170210.8900059516</v>
      </c>
      <c r="AN20" s="81">
        <v>0</v>
      </c>
      <c r="AO20" s="81">
        <v>0</v>
      </c>
      <c r="AP20" s="82"/>
      <c r="AQ20" s="81">
        <v>3</v>
      </c>
      <c r="AR20" s="81">
        <v>0</v>
      </c>
      <c r="AS20" s="81">
        <v>0</v>
      </c>
      <c r="AT20" s="81">
        <v>0</v>
      </c>
      <c r="AU20" s="81">
        <v>0</v>
      </c>
      <c r="AV20" s="81">
        <v>0</v>
      </c>
      <c r="AW20" s="81" t="s">
        <v>564</v>
      </c>
      <c r="AX20" s="82"/>
      <c r="AY20" s="81">
        <v>15.63</v>
      </c>
      <c r="AZ20" s="81">
        <v>0</v>
      </c>
      <c r="BA20" s="81">
        <v>0</v>
      </c>
      <c r="BB20" s="81">
        <v>0</v>
      </c>
      <c r="BC20" s="81">
        <v>0</v>
      </c>
      <c r="BD20" s="81">
        <v>0</v>
      </c>
      <c r="BE20" s="81" t="s">
        <v>564</v>
      </c>
      <c r="BF20" s="82"/>
      <c r="BG20" s="81">
        <v>0</v>
      </c>
      <c r="BH20" s="81">
        <v>0</v>
      </c>
      <c r="BI20" s="81">
        <v>0</v>
      </c>
      <c r="BJ20" s="81">
        <v>0</v>
      </c>
      <c r="BK20" s="81">
        <v>23.533000000000001</v>
      </c>
      <c r="BL20" s="81">
        <v>0</v>
      </c>
      <c r="BM20" s="82"/>
      <c r="BN20" s="81">
        <v>0</v>
      </c>
      <c r="BO20" s="81">
        <v>0</v>
      </c>
      <c r="BP20" s="81">
        <v>0</v>
      </c>
      <c r="BQ20" s="81">
        <v>0</v>
      </c>
      <c r="BR20" s="81">
        <v>1</v>
      </c>
      <c r="BS20" s="81">
        <v>0</v>
      </c>
      <c r="BT20"/>
      <c r="BU20" s="80">
        <v>23.533000000000001</v>
      </c>
      <c r="BV20" s="80">
        <v>0</v>
      </c>
      <c r="BW20" s="80">
        <v>0</v>
      </c>
      <c r="BX20" s="80">
        <v>0</v>
      </c>
      <c r="BY20" s="80">
        <v>0</v>
      </c>
      <c r="BZ20" s="80">
        <v>0</v>
      </c>
      <c r="CA20" s="80">
        <v>0</v>
      </c>
      <c r="CB20" s="80">
        <v>0</v>
      </c>
      <c r="CC20" s="80">
        <v>0</v>
      </c>
    </row>
    <row r="21" spans="1:81">
      <c r="A21" s="80" t="s">
        <v>1789</v>
      </c>
      <c r="B21" s="80">
        <v>13</v>
      </c>
      <c r="C21" s="80">
        <v>13</v>
      </c>
      <c r="D21" s="80">
        <v>1</v>
      </c>
      <c r="E21" s="80">
        <v>2016</v>
      </c>
      <c r="F21" s="80" t="s">
        <v>92</v>
      </c>
      <c r="G21" s="80" t="s">
        <v>1671</v>
      </c>
      <c r="H21" s="80" t="s">
        <v>1672</v>
      </c>
      <c r="I21" s="177"/>
      <c r="J21" s="81">
        <v>0</v>
      </c>
      <c r="K21" s="81">
        <v>9.7619214986953168E-2</v>
      </c>
      <c r="L21" s="81">
        <v>1.1937418772723316</v>
      </c>
      <c r="M21" s="81">
        <v>2.2219868061403898</v>
      </c>
      <c r="N21" s="81">
        <v>4.1212467633368464</v>
      </c>
      <c r="O21" s="81">
        <v>1.3823371530090047</v>
      </c>
      <c r="P21" s="81">
        <v>1.4430404144160334</v>
      </c>
      <c r="Q21" s="81">
        <v>8.8855091036943043E-2</v>
      </c>
      <c r="R21" s="81">
        <v>0</v>
      </c>
      <c r="S21" s="81">
        <v>0</v>
      </c>
      <c r="T21" s="82"/>
      <c r="U21" s="81">
        <v>0</v>
      </c>
      <c r="V21" s="81">
        <v>32</v>
      </c>
      <c r="W21" s="81">
        <v>23</v>
      </c>
      <c r="X21" s="81">
        <v>428</v>
      </c>
      <c r="Y21" s="81">
        <v>775</v>
      </c>
      <c r="Z21" s="81">
        <v>813</v>
      </c>
      <c r="AA21" s="81">
        <v>297</v>
      </c>
      <c r="AB21" s="81">
        <v>1258</v>
      </c>
      <c r="AC21" s="81">
        <v>0</v>
      </c>
      <c r="AD21" s="81">
        <v>0</v>
      </c>
      <c r="AE21" s="82"/>
      <c r="AF21" s="81">
        <v>0</v>
      </c>
      <c r="AG21" s="81">
        <v>65720.25614318614</v>
      </c>
      <c r="AH21" s="81">
        <v>121655.31049544561</v>
      </c>
      <c r="AI21" s="81">
        <v>2717213.2373470422</v>
      </c>
      <c r="AJ21" s="81">
        <v>3329551.2810068079</v>
      </c>
      <c r="AK21" s="81">
        <v>0</v>
      </c>
      <c r="AL21" s="81">
        <v>0</v>
      </c>
      <c r="AM21" s="81">
        <v>172537.5635873685</v>
      </c>
      <c r="AN21" s="81">
        <v>0</v>
      </c>
      <c r="AO21" s="81">
        <v>0</v>
      </c>
      <c r="AP21" s="82"/>
      <c r="AQ21" s="81">
        <v>3</v>
      </c>
      <c r="AR21" s="81">
        <v>0</v>
      </c>
      <c r="AS21" s="81">
        <v>0</v>
      </c>
      <c r="AT21" s="81">
        <v>0</v>
      </c>
      <c r="AU21" s="81">
        <v>0</v>
      </c>
      <c r="AV21" s="81">
        <v>0</v>
      </c>
      <c r="AW21" s="81" t="s">
        <v>564</v>
      </c>
      <c r="AX21" s="82"/>
      <c r="AY21" s="81">
        <v>15.63</v>
      </c>
      <c r="AZ21" s="81">
        <v>0</v>
      </c>
      <c r="BA21" s="81">
        <v>0</v>
      </c>
      <c r="BB21" s="81">
        <v>0</v>
      </c>
      <c r="BC21" s="81">
        <v>0</v>
      </c>
      <c r="BD21" s="81">
        <v>0</v>
      </c>
      <c r="BE21" s="81" t="s">
        <v>564</v>
      </c>
      <c r="BF21" s="82"/>
      <c r="BG21" s="81">
        <v>0</v>
      </c>
      <c r="BH21" s="81">
        <v>0</v>
      </c>
      <c r="BI21" s="81">
        <v>0</v>
      </c>
      <c r="BJ21" s="81">
        <v>0</v>
      </c>
      <c r="BK21" s="81">
        <v>24.003</v>
      </c>
      <c r="BL21" s="81">
        <v>0</v>
      </c>
      <c r="BM21" s="82"/>
      <c r="BN21" s="81">
        <v>0</v>
      </c>
      <c r="BO21" s="81">
        <v>0</v>
      </c>
      <c r="BP21" s="81">
        <v>0</v>
      </c>
      <c r="BQ21" s="81">
        <v>0</v>
      </c>
      <c r="BR21" s="81">
        <v>1</v>
      </c>
      <c r="BS21" s="81">
        <v>0</v>
      </c>
      <c r="BT21"/>
      <c r="BU21" s="80">
        <v>24.003</v>
      </c>
      <c r="BV21" s="80">
        <v>0</v>
      </c>
      <c r="BW21" s="80">
        <v>0</v>
      </c>
      <c r="BX21" s="80">
        <v>0</v>
      </c>
      <c r="BY21" s="80">
        <v>0</v>
      </c>
      <c r="BZ21" s="80">
        <v>0</v>
      </c>
      <c r="CA21" s="80">
        <v>0</v>
      </c>
      <c r="CB21" s="80">
        <v>0</v>
      </c>
      <c r="CC21" s="80">
        <v>0</v>
      </c>
    </row>
    <row r="22" spans="1:81">
      <c r="A22" s="80" t="s">
        <v>1790</v>
      </c>
      <c r="B22" s="80">
        <v>14</v>
      </c>
      <c r="C22" s="80">
        <v>14</v>
      </c>
      <c r="D22" s="80">
        <v>1</v>
      </c>
      <c r="E22" s="80">
        <v>2017</v>
      </c>
      <c r="F22" s="80" t="s">
        <v>71</v>
      </c>
      <c r="G22" s="80" t="s">
        <v>1671</v>
      </c>
      <c r="H22" s="80" t="s">
        <v>1672</v>
      </c>
      <c r="I22" s="177"/>
      <c r="J22" s="81">
        <v>0</v>
      </c>
      <c r="K22" s="81">
        <v>9.9752221385284917E-2</v>
      </c>
      <c r="L22" s="81">
        <v>1.0776027957536123</v>
      </c>
      <c r="M22" s="81">
        <v>2.2279638850695274</v>
      </c>
      <c r="N22" s="81">
        <v>5.0423982610121136</v>
      </c>
      <c r="O22" s="81">
        <v>1.4099571141846716</v>
      </c>
      <c r="P22" s="81">
        <v>1.4580389870097947</v>
      </c>
      <c r="Q22" s="81">
        <v>9.9035955354902061E-2</v>
      </c>
      <c r="R22" s="81">
        <v>0</v>
      </c>
      <c r="S22" s="81">
        <v>0</v>
      </c>
      <c r="T22" s="82"/>
      <c r="U22" s="81">
        <v>0</v>
      </c>
      <c r="V22" s="81">
        <v>32</v>
      </c>
      <c r="W22" s="81">
        <v>23</v>
      </c>
      <c r="X22" s="81">
        <v>428</v>
      </c>
      <c r="Y22" s="81">
        <v>969</v>
      </c>
      <c r="Z22" s="81">
        <v>843</v>
      </c>
      <c r="AA22" s="81">
        <v>302</v>
      </c>
      <c r="AB22" s="81">
        <v>1450</v>
      </c>
      <c r="AC22" s="81">
        <v>0</v>
      </c>
      <c r="AD22" s="81">
        <v>0</v>
      </c>
      <c r="AE22" s="82"/>
      <c r="AF22" s="81">
        <v>0</v>
      </c>
      <c r="AG22" s="81">
        <v>65911.20951292479</v>
      </c>
      <c r="AH22" s="81">
        <v>148614.833288191</v>
      </c>
      <c r="AI22" s="81">
        <v>2649987.671467768</v>
      </c>
      <c r="AJ22" s="81">
        <v>3648208.6615187852</v>
      </c>
      <c r="AK22" s="81">
        <v>0</v>
      </c>
      <c r="AL22" s="81">
        <v>0</v>
      </c>
      <c r="AM22" s="81">
        <v>199181.97915437221</v>
      </c>
      <c r="AN22" s="81">
        <v>0</v>
      </c>
      <c r="AO22" s="81">
        <v>0</v>
      </c>
      <c r="AP22" s="82"/>
      <c r="AQ22" s="81">
        <v>3</v>
      </c>
      <c r="AR22" s="81">
        <v>0</v>
      </c>
      <c r="AS22" s="81">
        <v>0</v>
      </c>
      <c r="AT22" s="81">
        <v>0</v>
      </c>
      <c r="AU22" s="81">
        <v>0</v>
      </c>
      <c r="AV22" s="81">
        <v>0</v>
      </c>
      <c r="AW22" s="81" t="s">
        <v>564</v>
      </c>
      <c r="AX22" s="82"/>
      <c r="AY22" s="81">
        <v>15.63</v>
      </c>
      <c r="AZ22" s="81">
        <v>0</v>
      </c>
      <c r="BA22" s="81">
        <v>0</v>
      </c>
      <c r="BB22" s="81">
        <v>0</v>
      </c>
      <c r="BC22" s="81">
        <v>0</v>
      </c>
      <c r="BD22" s="81">
        <v>0</v>
      </c>
      <c r="BE22" s="81" t="s">
        <v>564</v>
      </c>
      <c r="BF22" s="82"/>
      <c r="BG22" s="81">
        <v>0</v>
      </c>
      <c r="BH22" s="81">
        <v>0</v>
      </c>
      <c r="BI22" s="81">
        <v>0</v>
      </c>
      <c r="BJ22" s="81">
        <v>0</v>
      </c>
      <c r="BK22" s="81">
        <v>24.638000000000002</v>
      </c>
      <c r="BL22" s="81">
        <v>0</v>
      </c>
      <c r="BM22" s="82"/>
      <c r="BN22" s="81">
        <v>0</v>
      </c>
      <c r="BO22" s="81">
        <v>0</v>
      </c>
      <c r="BP22" s="81">
        <v>0</v>
      </c>
      <c r="BQ22" s="81">
        <v>0</v>
      </c>
      <c r="BR22" s="81">
        <v>1</v>
      </c>
      <c r="BS22" s="81">
        <v>0</v>
      </c>
      <c r="BT22"/>
      <c r="BU22" s="80">
        <v>24.638000000000002</v>
      </c>
      <c r="BV22" s="80">
        <v>0</v>
      </c>
      <c r="BW22" s="80">
        <v>0</v>
      </c>
      <c r="BX22" s="80">
        <v>0</v>
      </c>
      <c r="BY22" s="80">
        <v>0</v>
      </c>
      <c r="BZ22" s="80">
        <v>0</v>
      </c>
      <c r="CA22" s="80">
        <v>0</v>
      </c>
      <c r="CB22" s="80">
        <v>0</v>
      </c>
      <c r="CC22" s="80">
        <v>0</v>
      </c>
    </row>
    <row r="23" spans="1:81">
      <c r="A23" s="80" t="s">
        <v>1791</v>
      </c>
      <c r="B23" s="80">
        <v>15</v>
      </c>
      <c r="C23" s="80">
        <v>15</v>
      </c>
      <c r="D23" s="80">
        <v>1</v>
      </c>
      <c r="E23" s="80">
        <v>2018</v>
      </c>
      <c r="F23" s="80" t="s">
        <v>93</v>
      </c>
      <c r="G23" s="80" t="s">
        <v>1671</v>
      </c>
      <c r="H23" s="80" t="s">
        <v>1672</v>
      </c>
      <c r="I23" s="177"/>
      <c r="J23" s="81">
        <v>0</v>
      </c>
      <c r="K23" s="81">
        <v>9.2842299810076218E-2</v>
      </c>
      <c r="L23" s="81">
        <v>0.98856176606700508</v>
      </c>
      <c r="M23" s="81">
        <v>2.2389523731228009</v>
      </c>
      <c r="N23" s="81">
        <v>4.9490730495640642</v>
      </c>
      <c r="O23" s="81">
        <v>1.3752614797399489</v>
      </c>
      <c r="P23" s="81">
        <v>1.4530850911942936</v>
      </c>
      <c r="Q23" s="81">
        <v>9.5576383377950852E-2</v>
      </c>
      <c r="R23" s="81">
        <v>0</v>
      </c>
      <c r="S23" s="81">
        <v>0</v>
      </c>
      <c r="T23" s="82"/>
      <c r="U23" s="81">
        <v>0</v>
      </c>
      <c r="V23" s="81">
        <v>32</v>
      </c>
      <c r="W23" s="81">
        <v>23</v>
      </c>
      <c r="X23" s="81">
        <v>428</v>
      </c>
      <c r="Y23" s="81">
        <v>1033</v>
      </c>
      <c r="Z23" s="81">
        <v>838</v>
      </c>
      <c r="AA23" s="81">
        <v>304</v>
      </c>
      <c r="AB23" s="81">
        <v>1508</v>
      </c>
      <c r="AC23" s="81">
        <v>0</v>
      </c>
      <c r="AD23" s="81">
        <v>0</v>
      </c>
      <c r="AE23" s="82"/>
      <c r="AF23" s="81">
        <v>0</v>
      </c>
      <c r="AG23" s="81">
        <v>59633.877206474383</v>
      </c>
      <c r="AH23" s="81">
        <v>140069.49866036259</v>
      </c>
      <c r="AI23" s="81">
        <v>2708828.6987019228</v>
      </c>
      <c r="AJ23" s="81">
        <v>3769290.2829389852</v>
      </c>
      <c r="AK23" s="81">
        <v>0</v>
      </c>
      <c r="AL23" s="81">
        <v>0</v>
      </c>
      <c r="AM23" s="81">
        <v>207577.87495316649</v>
      </c>
      <c r="AN23" s="81">
        <v>0</v>
      </c>
      <c r="AO23" s="81">
        <v>0</v>
      </c>
      <c r="AP23" s="82"/>
      <c r="AQ23" s="81">
        <v>3</v>
      </c>
      <c r="AR23" s="81">
        <v>0</v>
      </c>
      <c r="AS23" s="81">
        <v>0</v>
      </c>
      <c r="AT23" s="81">
        <v>0</v>
      </c>
      <c r="AU23" s="81">
        <v>0</v>
      </c>
      <c r="AV23" s="81">
        <v>0</v>
      </c>
      <c r="AW23" s="81" t="s">
        <v>564</v>
      </c>
      <c r="AX23" s="82"/>
      <c r="AY23" s="81">
        <v>15.63</v>
      </c>
      <c r="AZ23" s="81">
        <v>0</v>
      </c>
      <c r="BA23" s="81">
        <v>0</v>
      </c>
      <c r="BB23" s="81">
        <v>0</v>
      </c>
      <c r="BC23" s="81">
        <v>0</v>
      </c>
      <c r="BD23" s="81">
        <v>0</v>
      </c>
      <c r="BE23" s="81" t="s">
        <v>564</v>
      </c>
      <c r="BF23" s="82"/>
      <c r="BG23" s="81">
        <v>0</v>
      </c>
      <c r="BH23" s="81">
        <v>0</v>
      </c>
      <c r="BI23" s="81">
        <v>0</v>
      </c>
      <c r="BJ23" s="81">
        <v>0</v>
      </c>
      <c r="BK23" s="81">
        <v>27.457000000000001</v>
      </c>
      <c r="BL23" s="81">
        <v>0</v>
      </c>
      <c r="BM23" s="82"/>
      <c r="BN23" s="81">
        <v>0</v>
      </c>
      <c r="BO23" s="81">
        <v>0</v>
      </c>
      <c r="BP23" s="81">
        <v>0</v>
      </c>
      <c r="BQ23" s="81">
        <v>0</v>
      </c>
      <c r="BR23" s="81">
        <v>1</v>
      </c>
      <c r="BS23" s="81">
        <v>0</v>
      </c>
      <c r="BT23"/>
      <c r="BU23" s="80">
        <v>27.457000000000001</v>
      </c>
      <c r="BV23" s="80">
        <v>0</v>
      </c>
      <c r="BW23" s="80">
        <v>0</v>
      </c>
      <c r="BX23" s="80">
        <v>0</v>
      </c>
      <c r="BY23" s="80">
        <v>0</v>
      </c>
      <c r="BZ23" s="80">
        <v>0</v>
      </c>
      <c r="CA23" s="80">
        <v>0</v>
      </c>
      <c r="CB23" s="80">
        <v>0</v>
      </c>
      <c r="CC23" s="80">
        <v>0</v>
      </c>
    </row>
    <row r="24" spans="1:81">
      <c r="A24" s="80" t="s">
        <v>1792</v>
      </c>
      <c r="B24" s="80">
        <v>16</v>
      </c>
      <c r="C24" s="80">
        <v>16</v>
      </c>
      <c r="D24" s="80">
        <v>1</v>
      </c>
      <c r="E24" s="80">
        <v>2019</v>
      </c>
      <c r="F24" s="80" t="s">
        <v>73</v>
      </c>
      <c r="G24" s="80" t="s">
        <v>1671</v>
      </c>
      <c r="H24" s="80" t="s">
        <v>1672</v>
      </c>
      <c r="I24" s="177"/>
      <c r="J24" s="81">
        <v>0</v>
      </c>
      <c r="K24" s="81">
        <v>8.6150817760970194E-2</v>
      </c>
      <c r="L24" s="81">
        <v>0.99299086008718773</v>
      </c>
      <c r="M24" s="81">
        <v>2.0085435821699709</v>
      </c>
      <c r="N24" s="81">
        <v>5.5146091837933309</v>
      </c>
      <c r="O24" s="81">
        <v>1.3065662479871303</v>
      </c>
      <c r="P24" s="81">
        <v>1.3918036966066463</v>
      </c>
      <c r="Q24" s="81">
        <v>9.9536278142236922E-2</v>
      </c>
      <c r="R24" s="81">
        <v>0</v>
      </c>
      <c r="S24" s="81">
        <v>0</v>
      </c>
      <c r="T24" s="82"/>
      <c r="U24" s="81">
        <v>0</v>
      </c>
      <c r="V24" s="81">
        <v>32</v>
      </c>
      <c r="W24" s="81">
        <v>23</v>
      </c>
      <c r="X24" s="81">
        <v>428</v>
      </c>
      <c r="Y24" s="81">
        <v>1137</v>
      </c>
      <c r="Z24" s="81">
        <v>818</v>
      </c>
      <c r="AA24" s="81">
        <v>289</v>
      </c>
      <c r="AB24" s="81">
        <v>1613</v>
      </c>
      <c r="AC24" s="81">
        <v>0</v>
      </c>
      <c r="AD24" s="81">
        <v>0</v>
      </c>
      <c r="AE24" s="82"/>
      <c r="AF24" s="81">
        <v>0</v>
      </c>
      <c r="AG24" s="81">
        <v>59616.217941822237</v>
      </c>
      <c r="AH24" s="81">
        <v>151233.2194926395</v>
      </c>
      <c r="AI24" s="81">
        <v>2654427.250689249</v>
      </c>
      <c r="AJ24" s="81">
        <v>4219478.2724583093</v>
      </c>
      <c r="AK24" s="81">
        <v>0</v>
      </c>
      <c r="AL24" s="81">
        <v>0</v>
      </c>
      <c r="AM24" s="81">
        <v>219678.45734250112</v>
      </c>
      <c r="AN24" s="81">
        <v>0</v>
      </c>
      <c r="AO24" s="81">
        <v>0</v>
      </c>
      <c r="AP24" s="82"/>
      <c r="AQ24" s="81">
        <v>3</v>
      </c>
      <c r="AR24" s="81">
        <v>0</v>
      </c>
      <c r="AS24" s="81">
        <v>0</v>
      </c>
      <c r="AT24" s="81">
        <v>0</v>
      </c>
      <c r="AU24" s="81">
        <v>0</v>
      </c>
      <c r="AV24" s="81">
        <v>0</v>
      </c>
      <c r="AW24" s="81" t="s">
        <v>564</v>
      </c>
      <c r="AX24" s="82"/>
      <c r="AY24" s="81">
        <v>15.63</v>
      </c>
      <c r="AZ24" s="81">
        <v>0</v>
      </c>
      <c r="BA24" s="81">
        <v>0</v>
      </c>
      <c r="BB24" s="81">
        <v>0</v>
      </c>
      <c r="BC24" s="81">
        <v>0</v>
      </c>
      <c r="BD24" s="81">
        <v>0</v>
      </c>
      <c r="BE24" s="81" t="s">
        <v>564</v>
      </c>
      <c r="BF24" s="82"/>
      <c r="BG24" s="81">
        <v>0</v>
      </c>
      <c r="BH24" s="81">
        <v>0</v>
      </c>
      <c r="BI24" s="81">
        <v>0</v>
      </c>
      <c r="BJ24" s="81">
        <v>0</v>
      </c>
      <c r="BK24" s="81">
        <v>25.143999999999998</v>
      </c>
      <c r="BL24" s="81">
        <v>0</v>
      </c>
      <c r="BM24" s="82"/>
      <c r="BN24" s="81">
        <v>0</v>
      </c>
      <c r="BO24" s="81">
        <v>0</v>
      </c>
      <c r="BP24" s="81">
        <v>0</v>
      </c>
      <c r="BQ24" s="81">
        <v>0</v>
      </c>
      <c r="BR24" s="81">
        <v>1</v>
      </c>
      <c r="BS24" s="81">
        <v>0</v>
      </c>
      <c r="BT24"/>
      <c r="BU24" s="80">
        <v>25.143999999999998</v>
      </c>
      <c r="BV24" s="80">
        <v>0</v>
      </c>
      <c r="BW24" s="80">
        <v>0</v>
      </c>
      <c r="BX24" s="80">
        <v>0</v>
      </c>
      <c r="BY24" s="80">
        <v>0</v>
      </c>
      <c r="BZ24" s="80">
        <v>0</v>
      </c>
      <c r="CA24" s="80">
        <v>0</v>
      </c>
      <c r="CB24" s="80">
        <v>0</v>
      </c>
      <c r="CC24" s="80">
        <v>0</v>
      </c>
    </row>
    <row r="25" spans="1:81">
      <c r="A25" s="80" t="s">
        <v>1793</v>
      </c>
      <c r="B25" s="80">
        <v>17</v>
      </c>
      <c r="C25" s="80">
        <v>17</v>
      </c>
      <c r="D25" s="80">
        <v>1</v>
      </c>
      <c r="E25" s="80">
        <v>2020</v>
      </c>
      <c r="F25" s="80" t="s">
        <v>218</v>
      </c>
      <c r="G25" s="80" t="s">
        <v>1671</v>
      </c>
      <c r="H25" s="80" t="s">
        <v>1672</v>
      </c>
      <c r="I25" s="177"/>
      <c r="J25" s="81">
        <v>0</v>
      </c>
      <c r="K25" s="81">
        <v>8.7297250451640621E-2</v>
      </c>
      <c r="L25" s="81">
        <v>0.72881716990815215</v>
      </c>
      <c r="M25" s="81">
        <v>3.9985920602855494</v>
      </c>
      <c r="N25" s="81">
        <v>3.7563859320361597</v>
      </c>
      <c r="O25" s="81">
        <v>1.1335414432956521</v>
      </c>
      <c r="P25" s="81">
        <v>1.360803910368072</v>
      </c>
      <c r="Q25" s="81">
        <v>7.7536569933640442E-2</v>
      </c>
      <c r="R25" s="81">
        <v>0</v>
      </c>
      <c r="S25" s="81">
        <v>0</v>
      </c>
      <c r="T25" s="82"/>
      <c r="U25" s="81">
        <v>0</v>
      </c>
      <c r="V25" s="81">
        <v>30</v>
      </c>
      <c r="W25" s="81">
        <v>15</v>
      </c>
      <c r="X25" s="81">
        <v>896</v>
      </c>
      <c r="Y25" s="81">
        <v>845</v>
      </c>
      <c r="Z25" s="81">
        <v>810</v>
      </c>
      <c r="AA25" s="81">
        <v>307</v>
      </c>
      <c r="AB25" s="81">
        <v>1315</v>
      </c>
      <c r="AC25" s="81">
        <v>0</v>
      </c>
      <c r="AD25" s="81">
        <v>0</v>
      </c>
      <c r="AE25" s="82"/>
      <c r="AF25" s="81">
        <v>0</v>
      </c>
      <c r="AG25" s="81">
        <v>55931.400388171081</v>
      </c>
      <c r="AH25" s="81">
        <v>106879.79029053678</v>
      </c>
      <c r="AI25" s="81">
        <v>5144546.7656256398</v>
      </c>
      <c r="AJ25" s="81">
        <v>3201383.2441096553</v>
      </c>
      <c r="AK25" s="81"/>
      <c r="AL25" s="81"/>
      <c r="AM25" s="81">
        <v>171622.10995472048</v>
      </c>
      <c r="AN25" s="81"/>
      <c r="AO25" s="81"/>
      <c r="AP25" s="82"/>
      <c r="AQ25" s="81">
        <v>4</v>
      </c>
      <c r="AR25" s="81">
        <v>0</v>
      </c>
      <c r="AS25" s="81">
        <v>0</v>
      </c>
      <c r="AT25" s="81">
        <v>0</v>
      </c>
      <c r="AU25" s="81">
        <v>0</v>
      </c>
      <c r="AV25" s="81">
        <v>0</v>
      </c>
      <c r="AW25" s="81">
        <v>0</v>
      </c>
      <c r="AX25" s="82"/>
      <c r="AY25" s="81">
        <v>25.53</v>
      </c>
      <c r="AZ25" s="81">
        <v>0</v>
      </c>
      <c r="BA25" s="81">
        <v>0</v>
      </c>
      <c r="BB25" s="81">
        <v>0</v>
      </c>
      <c r="BC25" s="81">
        <v>0</v>
      </c>
      <c r="BD25" s="81">
        <v>0</v>
      </c>
      <c r="BE25" s="81">
        <v>0</v>
      </c>
      <c r="BF25" s="82"/>
      <c r="BG25" s="81">
        <v>0</v>
      </c>
      <c r="BH25" s="81">
        <v>0</v>
      </c>
      <c r="BI25" s="81">
        <v>0</v>
      </c>
      <c r="BJ25" s="81">
        <v>0</v>
      </c>
      <c r="BK25" s="81">
        <v>20.739000000000001</v>
      </c>
      <c r="BL25" s="81">
        <v>0</v>
      </c>
      <c r="BM25" s="82"/>
      <c r="BN25" s="81">
        <v>0</v>
      </c>
      <c r="BO25" s="81">
        <v>0</v>
      </c>
      <c r="BP25" s="81">
        <v>0</v>
      </c>
      <c r="BQ25" s="81">
        <v>0</v>
      </c>
      <c r="BR25" s="81">
        <v>1</v>
      </c>
      <c r="BS25" s="81">
        <v>0</v>
      </c>
      <c r="BT25"/>
      <c r="BU25" s="80">
        <v>20.739000000000001</v>
      </c>
      <c r="BV25" s="80">
        <v>0</v>
      </c>
      <c r="BW25" s="80">
        <v>0</v>
      </c>
      <c r="BX25" s="80">
        <v>0</v>
      </c>
      <c r="BY25" s="80">
        <v>0</v>
      </c>
      <c r="BZ25" s="80">
        <v>0</v>
      </c>
      <c r="CA25" s="80">
        <v>0</v>
      </c>
      <c r="CB25" s="80">
        <v>0</v>
      </c>
      <c r="CC25" s="80">
        <v>0</v>
      </c>
    </row>
    <row r="26" spans="1:81">
      <c r="A26" s="80" t="s">
        <v>1682</v>
      </c>
      <c r="B26" s="80">
        <v>17</v>
      </c>
      <c r="C26" s="80">
        <v>18</v>
      </c>
      <c r="D26" s="80">
        <v>1</v>
      </c>
      <c r="E26" s="80">
        <v>2021</v>
      </c>
      <c r="F26" s="80" t="s">
        <v>75</v>
      </c>
      <c r="G26" s="174" t="s">
        <v>1671</v>
      </c>
      <c r="H26" s="80" t="s">
        <v>1672</v>
      </c>
      <c r="I26" s="177"/>
      <c r="J26" s="81">
        <v>0.26809288614620008</v>
      </c>
      <c r="K26" s="81">
        <v>8.4091484411789125E-2</v>
      </c>
      <c r="L26" s="81">
        <v>0.66511049127609045</v>
      </c>
      <c r="M26" s="81">
        <v>4.0387051151151718</v>
      </c>
      <c r="N26" s="81">
        <v>3.2726280015666478</v>
      </c>
      <c r="O26" s="81">
        <v>1.1090165605860893</v>
      </c>
      <c r="P26" s="81">
        <v>1.3863140330930876</v>
      </c>
      <c r="Q26" s="81">
        <v>7.3335384832130285E-2</v>
      </c>
      <c r="R26" s="81">
        <v>0</v>
      </c>
      <c r="S26" s="81">
        <v>0</v>
      </c>
      <c r="T26" s="82"/>
      <c r="U26" s="81">
        <v>12822</v>
      </c>
      <c r="V26" s="81">
        <v>30</v>
      </c>
      <c r="W26" s="81">
        <v>15</v>
      </c>
      <c r="X26" s="81">
        <v>896</v>
      </c>
      <c r="Y26" s="81">
        <v>775</v>
      </c>
      <c r="Z26" s="81">
        <v>816</v>
      </c>
      <c r="AA26" s="81">
        <v>305</v>
      </c>
      <c r="AB26" s="81">
        <v>1229</v>
      </c>
      <c r="AC26" s="81">
        <v>0</v>
      </c>
      <c r="AD26" s="81">
        <v>0</v>
      </c>
      <c r="AE26" s="82"/>
      <c r="AF26" s="81">
        <v>98211.000955241965</v>
      </c>
      <c r="AG26" s="81">
        <v>56897.247879343864</v>
      </c>
      <c r="AH26" s="81">
        <v>95823.952012452879</v>
      </c>
      <c r="AI26" s="81">
        <v>5613460.5490795281</v>
      </c>
      <c r="AJ26" s="81">
        <v>2861376.4931183401</v>
      </c>
      <c r="AK26" s="81">
        <v>0</v>
      </c>
      <c r="AL26" s="81">
        <v>0</v>
      </c>
      <c r="AM26" s="81">
        <v>161323.31811578979</v>
      </c>
      <c r="AN26" s="81">
        <v>0</v>
      </c>
      <c r="AO26" s="81">
        <v>0</v>
      </c>
      <c r="AP26" s="82"/>
      <c r="AQ26" s="81">
        <v>4</v>
      </c>
      <c r="AR26" s="81">
        <v>0</v>
      </c>
      <c r="AS26" s="81">
        <v>0</v>
      </c>
      <c r="AT26" s="81">
        <v>0</v>
      </c>
      <c r="AU26" s="81">
        <v>0</v>
      </c>
      <c r="AV26" s="81">
        <v>0</v>
      </c>
      <c r="AW26" s="81"/>
      <c r="AX26" s="82"/>
      <c r="AY26" s="81">
        <v>25.53</v>
      </c>
      <c r="AZ26" s="81">
        <v>0</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1670</v>
      </c>
      <c r="B27" s="80">
        <v>17</v>
      </c>
      <c r="C27" s="80">
        <v>19</v>
      </c>
      <c r="D27" s="80">
        <v>1</v>
      </c>
      <c r="E27" s="80">
        <v>2022</v>
      </c>
      <c r="F27" s="80" t="s">
        <v>568</v>
      </c>
      <c r="G27" s="174" t="s">
        <v>1671</v>
      </c>
      <c r="H27" s="80" t="s">
        <v>1672</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5</v>
      </c>
      <c r="AR27" s="81">
        <v>0</v>
      </c>
      <c r="AS27" s="81">
        <v>0</v>
      </c>
      <c r="AT27" s="81">
        <v>0</v>
      </c>
      <c r="AU27" s="81">
        <v>0</v>
      </c>
      <c r="AV27" s="81">
        <v>0</v>
      </c>
      <c r="AW27" s="81"/>
      <c r="AX27" s="82"/>
      <c r="AY27" s="81">
        <v>29.730000000000004</v>
      </c>
      <c r="AZ27" s="81">
        <v>0</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1794</v>
      </c>
      <c r="B28" s="80">
        <v>86</v>
      </c>
      <c r="C28" s="80">
        <v>1</v>
      </c>
      <c r="D28" s="80">
        <v>6</v>
      </c>
      <c r="E28" s="80">
        <v>1990</v>
      </c>
      <c r="F28" s="80" t="s">
        <v>562</v>
      </c>
      <c r="G28" s="80" t="s">
        <v>1795</v>
      </c>
      <c r="H28" s="80" t="s">
        <v>1796</v>
      </c>
      <c r="I28" s="177"/>
      <c r="J28" s="81">
        <v>11.747813054501201</v>
      </c>
      <c r="K28" s="81">
        <v>0.52453632374394621</v>
      </c>
      <c r="L28" s="81">
        <v>2.8497117152886187</v>
      </c>
      <c r="M28" s="81">
        <v>1.2060304082328708</v>
      </c>
      <c r="N28" s="81">
        <v>1.9882263601896972</v>
      </c>
      <c r="O28" s="81">
        <v>1.3979665755887258</v>
      </c>
      <c r="P28" s="81">
        <v>2.5946096248599604</v>
      </c>
      <c r="Q28" s="81">
        <v>0.11942153024230805</v>
      </c>
      <c r="R28" s="81">
        <v>0</v>
      </c>
      <c r="S28" s="81">
        <v>0.11911965247001756</v>
      </c>
      <c r="T28" s="82"/>
      <c r="U28" s="81">
        <v>211896</v>
      </c>
      <c r="V28" s="81">
        <v>117</v>
      </c>
      <c r="W28" s="81">
        <v>31</v>
      </c>
      <c r="X28" s="81">
        <v>370</v>
      </c>
      <c r="Y28" s="81">
        <v>534</v>
      </c>
      <c r="Z28" s="81">
        <v>575</v>
      </c>
      <c r="AA28" s="81">
        <v>630</v>
      </c>
      <c r="AB28" s="81">
        <v>1939</v>
      </c>
      <c r="AC28" s="81">
        <v>0</v>
      </c>
      <c r="AD28" s="81">
        <v>0.11911965247001756</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1797</v>
      </c>
      <c r="B29" s="80">
        <v>87</v>
      </c>
      <c r="C29" s="80">
        <v>2</v>
      </c>
      <c r="D29" s="80">
        <v>6</v>
      </c>
      <c r="E29" s="80">
        <v>2005</v>
      </c>
      <c r="F29" s="80" t="s">
        <v>565</v>
      </c>
      <c r="G29" s="80" t="s">
        <v>1795</v>
      </c>
      <c r="H29" s="80" t="s">
        <v>1796</v>
      </c>
      <c r="I29" s="177"/>
      <c r="J29" s="81">
        <v>2.5984360108707842</v>
      </c>
      <c r="K29" s="81">
        <v>0.34321987464895681</v>
      </c>
      <c r="L29" s="81">
        <v>1.0583477378231985</v>
      </c>
      <c r="M29" s="81">
        <v>1.6690015862768826</v>
      </c>
      <c r="N29" s="81">
        <v>2.9057646363797121</v>
      </c>
      <c r="O29" s="81">
        <v>1.8593762970117327</v>
      </c>
      <c r="P29" s="81">
        <v>2.8261088915152324</v>
      </c>
      <c r="Q29" s="81">
        <v>9.9801676101699932E-2</v>
      </c>
      <c r="R29" s="81">
        <v>0</v>
      </c>
      <c r="S29" s="81">
        <v>0</v>
      </c>
      <c r="T29" s="82"/>
      <c r="U29" s="81">
        <v>52995</v>
      </c>
      <c r="V29" s="81">
        <v>96</v>
      </c>
      <c r="W29" s="81">
        <v>13</v>
      </c>
      <c r="X29" s="81">
        <v>244</v>
      </c>
      <c r="Y29" s="81">
        <v>537</v>
      </c>
      <c r="Z29" s="81">
        <v>885</v>
      </c>
      <c r="AA29" s="81">
        <v>562</v>
      </c>
      <c r="AB29" s="81">
        <v>1694</v>
      </c>
      <c r="AC29" s="81">
        <v>0</v>
      </c>
      <c r="AD29" s="81">
        <v>0</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1798</v>
      </c>
      <c r="B30" s="80">
        <v>88</v>
      </c>
      <c r="C30" s="80">
        <v>3</v>
      </c>
      <c r="D30" s="80">
        <v>6</v>
      </c>
      <c r="E30" s="80">
        <v>2006</v>
      </c>
      <c r="F30" s="80" t="s">
        <v>566</v>
      </c>
      <c r="G30" s="80" t="s">
        <v>1795</v>
      </c>
      <c r="H30" s="80" t="s">
        <v>1796</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1799</v>
      </c>
      <c r="B31" s="80">
        <v>89</v>
      </c>
      <c r="C31" s="80">
        <v>4</v>
      </c>
      <c r="D31" s="80">
        <v>6</v>
      </c>
      <c r="E31" s="80">
        <v>2007</v>
      </c>
      <c r="F31" s="80" t="s">
        <v>567</v>
      </c>
      <c r="G31" s="80" t="s">
        <v>1795</v>
      </c>
      <c r="H31" s="80" t="s">
        <v>1796</v>
      </c>
      <c r="I31" s="177"/>
      <c r="J31" s="81">
        <v>0</v>
      </c>
      <c r="K31" s="81">
        <v>0.3197593877785771</v>
      </c>
      <c r="L31" s="81">
        <v>0.31015541012617903</v>
      </c>
      <c r="M31" s="81">
        <v>1.7551788105232231</v>
      </c>
      <c r="N31" s="81">
        <v>2.5358080753203054</v>
      </c>
      <c r="O31" s="81">
        <v>1.7623592722441745</v>
      </c>
      <c r="P31" s="81">
        <v>2.7677237644301793</v>
      </c>
      <c r="Q31" s="81">
        <v>0.10108232330335552</v>
      </c>
      <c r="R31" s="81">
        <v>0</v>
      </c>
      <c r="S31" s="81">
        <v>0</v>
      </c>
      <c r="T31" s="82"/>
      <c r="U31" s="81">
        <v>0</v>
      </c>
      <c r="V31" s="81">
        <v>93</v>
      </c>
      <c r="W31" s="81">
        <v>6</v>
      </c>
      <c r="X31" s="81">
        <v>287</v>
      </c>
      <c r="Y31" s="81">
        <v>524</v>
      </c>
      <c r="Z31" s="81">
        <v>872</v>
      </c>
      <c r="AA31" s="81">
        <v>542</v>
      </c>
      <c r="AB31" s="81">
        <v>1625</v>
      </c>
      <c r="AC31" s="81">
        <v>0</v>
      </c>
      <c r="AD31" s="81">
        <v>0</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1800</v>
      </c>
      <c r="B32" s="80">
        <v>90</v>
      </c>
      <c r="C32" s="80">
        <v>5</v>
      </c>
      <c r="D32" s="80">
        <v>6</v>
      </c>
      <c r="E32" s="80">
        <v>2008</v>
      </c>
      <c r="F32" s="80" t="s">
        <v>84</v>
      </c>
      <c r="G32" s="80" t="s">
        <v>1795</v>
      </c>
      <c r="H32" s="80" t="s">
        <v>1796</v>
      </c>
      <c r="I32" s="177"/>
      <c r="J32" s="81">
        <v>0</v>
      </c>
      <c r="K32" s="81">
        <v>0.24266726893334117</v>
      </c>
      <c r="L32" s="81">
        <v>0.27950623324231083</v>
      </c>
      <c r="M32" s="81">
        <v>1.7888465134637046</v>
      </c>
      <c r="N32" s="81">
        <v>2.5603212176158054</v>
      </c>
      <c r="O32" s="81">
        <v>1.7221262026404311</v>
      </c>
      <c r="P32" s="81">
        <v>2.6472538522078679</v>
      </c>
      <c r="Q32" s="81">
        <v>9.8101799224057304E-2</v>
      </c>
      <c r="R32" s="81">
        <v>0</v>
      </c>
      <c r="S32" s="81">
        <v>0</v>
      </c>
      <c r="T32" s="82"/>
      <c r="U32" s="81">
        <v>0</v>
      </c>
      <c r="V32" s="81">
        <v>93</v>
      </c>
      <c r="W32" s="81">
        <v>6</v>
      </c>
      <c r="X32" s="81">
        <v>287</v>
      </c>
      <c r="Y32" s="81">
        <v>524</v>
      </c>
      <c r="Z32" s="81">
        <v>882</v>
      </c>
      <c r="AA32" s="81">
        <v>519</v>
      </c>
      <c r="AB32" s="81">
        <v>1603</v>
      </c>
      <c r="AC32" s="81">
        <v>0</v>
      </c>
      <c r="AD32" s="81">
        <v>0</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1801</v>
      </c>
      <c r="B33" s="80">
        <v>91</v>
      </c>
      <c r="C33" s="80">
        <v>6</v>
      </c>
      <c r="D33" s="80">
        <v>6</v>
      </c>
      <c r="E33" s="80">
        <v>2009</v>
      </c>
      <c r="F33" s="80" t="s">
        <v>85</v>
      </c>
      <c r="G33" s="80" t="s">
        <v>1795</v>
      </c>
      <c r="H33" s="80" t="s">
        <v>1796</v>
      </c>
      <c r="I33" s="177"/>
      <c r="J33" s="81">
        <v>0</v>
      </c>
      <c r="K33" s="81">
        <v>0.17562235067769724</v>
      </c>
      <c r="L33" s="81">
        <v>1.1211657684631018</v>
      </c>
      <c r="M33" s="81">
        <v>1.5526254923205884</v>
      </c>
      <c r="N33" s="81">
        <v>2.4384412808086511</v>
      </c>
      <c r="O33" s="81">
        <v>1.7763731230596778</v>
      </c>
      <c r="P33" s="81">
        <v>2.5488183786084133</v>
      </c>
      <c r="Q33" s="81">
        <v>9.3218850034733167E-2</v>
      </c>
      <c r="R33" s="81">
        <v>0</v>
      </c>
      <c r="S33" s="81">
        <v>0</v>
      </c>
      <c r="T33" s="82"/>
      <c r="U33" s="81">
        <v>0</v>
      </c>
      <c r="V33" s="81">
        <v>69</v>
      </c>
      <c r="W33" s="81">
        <v>35</v>
      </c>
      <c r="X33" s="81">
        <v>282</v>
      </c>
      <c r="Y33" s="81">
        <v>542</v>
      </c>
      <c r="Z33" s="81">
        <v>898</v>
      </c>
      <c r="AA33" s="81">
        <v>513</v>
      </c>
      <c r="AB33" s="81">
        <v>1599</v>
      </c>
      <c r="AC33" s="81">
        <v>0</v>
      </c>
      <c r="AD33" s="81">
        <v>0</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1802</v>
      </c>
      <c r="B34" s="80">
        <v>92</v>
      </c>
      <c r="C34" s="80">
        <v>7</v>
      </c>
      <c r="D34" s="80">
        <v>6</v>
      </c>
      <c r="E34" s="80">
        <v>2010</v>
      </c>
      <c r="F34" s="80" t="s">
        <v>86</v>
      </c>
      <c r="G34" s="80" t="s">
        <v>1795</v>
      </c>
      <c r="H34" s="80" t="s">
        <v>1796</v>
      </c>
      <c r="I34" s="177"/>
      <c r="J34" s="81">
        <v>3.6745656465014891</v>
      </c>
      <c r="K34" s="81">
        <v>0.19185046107054268</v>
      </c>
      <c r="L34" s="81">
        <v>1.0622027894650035</v>
      </c>
      <c r="M34" s="81">
        <v>1.7549850937398945</v>
      </c>
      <c r="N34" s="81">
        <v>2.6339300126341212</v>
      </c>
      <c r="O34" s="81">
        <v>1.7602808755509047</v>
      </c>
      <c r="P34" s="81">
        <v>2.6191978698424876</v>
      </c>
      <c r="Q34" s="81">
        <v>9.5885847162872698E-2</v>
      </c>
      <c r="R34" s="81">
        <v>0</v>
      </c>
      <c r="S34" s="81">
        <v>0</v>
      </c>
      <c r="T34" s="82"/>
      <c r="U34" s="81">
        <v>82651</v>
      </c>
      <c r="V34" s="81">
        <v>69</v>
      </c>
      <c r="W34" s="81">
        <v>35</v>
      </c>
      <c r="X34" s="81">
        <v>282</v>
      </c>
      <c r="Y34" s="81">
        <v>544</v>
      </c>
      <c r="Z34" s="81">
        <v>894</v>
      </c>
      <c r="AA34" s="81">
        <v>514</v>
      </c>
      <c r="AB34" s="81">
        <v>1576</v>
      </c>
      <c r="AC34" s="81">
        <v>0</v>
      </c>
      <c r="AD34" s="81">
        <v>0</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1803</v>
      </c>
      <c r="B35" s="80">
        <v>93</v>
      </c>
      <c r="C35" s="80">
        <v>8</v>
      </c>
      <c r="D35" s="80">
        <v>6</v>
      </c>
      <c r="E35" s="80">
        <v>2011</v>
      </c>
      <c r="F35" s="80" t="s">
        <v>87</v>
      </c>
      <c r="G35" s="80" t="s">
        <v>1795</v>
      </c>
      <c r="H35" s="80" t="s">
        <v>1796</v>
      </c>
      <c r="I35" s="177"/>
      <c r="J35" s="81">
        <v>0</v>
      </c>
      <c r="K35" s="81">
        <v>0.22804431529420555</v>
      </c>
      <c r="L35" s="81">
        <v>1.4251422991515679</v>
      </c>
      <c r="M35" s="81">
        <v>1.6687451804085141</v>
      </c>
      <c r="N35" s="81">
        <v>2.3223994201351577</v>
      </c>
      <c r="O35" s="81">
        <v>1.7209247837372907</v>
      </c>
      <c r="P35" s="81">
        <v>2.5336102315402091</v>
      </c>
      <c r="Q35" s="81">
        <v>0.10919745933982071</v>
      </c>
      <c r="R35" s="81">
        <v>0</v>
      </c>
      <c r="S35" s="81">
        <v>0</v>
      </c>
      <c r="T35" s="82"/>
      <c r="U35" s="81">
        <v>0</v>
      </c>
      <c r="V35" s="81">
        <v>69</v>
      </c>
      <c r="W35" s="81">
        <v>35</v>
      </c>
      <c r="X35" s="81">
        <v>282</v>
      </c>
      <c r="Y35" s="81">
        <v>546</v>
      </c>
      <c r="Z35" s="81">
        <v>893</v>
      </c>
      <c r="AA35" s="81">
        <v>512</v>
      </c>
      <c r="AB35" s="81">
        <v>1556</v>
      </c>
      <c r="AC35" s="81">
        <v>0</v>
      </c>
      <c r="AD35" s="81">
        <v>0</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1804</v>
      </c>
      <c r="B36" s="80">
        <v>94</v>
      </c>
      <c r="C36" s="80">
        <v>9</v>
      </c>
      <c r="D36" s="80">
        <v>6</v>
      </c>
      <c r="E36" s="80">
        <v>2012</v>
      </c>
      <c r="F36" s="80" t="s">
        <v>88</v>
      </c>
      <c r="G36" s="80" t="s">
        <v>1795</v>
      </c>
      <c r="H36" s="80" t="s">
        <v>1796</v>
      </c>
      <c r="I36" s="177"/>
      <c r="J36" s="81">
        <v>0</v>
      </c>
      <c r="K36" s="81">
        <v>0.2062660011341326</v>
      </c>
      <c r="L36" s="81">
        <v>1.4141951305850624</v>
      </c>
      <c r="M36" s="81">
        <v>1.6120753403497905</v>
      </c>
      <c r="N36" s="81">
        <v>2.6225756745921491</v>
      </c>
      <c r="O36" s="81">
        <v>1.7054705335085889</v>
      </c>
      <c r="P36" s="81">
        <v>2.4932827873945742</v>
      </c>
      <c r="Q36" s="81">
        <v>0.11719173535455671</v>
      </c>
      <c r="R36" s="81">
        <v>0</v>
      </c>
      <c r="S36" s="81">
        <v>0</v>
      </c>
      <c r="T36" s="82"/>
      <c r="U36" s="81">
        <v>0</v>
      </c>
      <c r="V36" s="81">
        <v>69</v>
      </c>
      <c r="W36" s="81">
        <v>35</v>
      </c>
      <c r="X36" s="81">
        <v>282</v>
      </c>
      <c r="Y36" s="81">
        <v>557</v>
      </c>
      <c r="Z36" s="81">
        <v>892</v>
      </c>
      <c r="AA36" s="81">
        <v>501</v>
      </c>
      <c r="AB36" s="81">
        <v>1537</v>
      </c>
      <c r="AC36" s="81">
        <v>0</v>
      </c>
      <c r="AD36" s="81">
        <v>0</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1805</v>
      </c>
      <c r="B37" s="80">
        <v>95</v>
      </c>
      <c r="C37" s="80">
        <v>10</v>
      </c>
      <c r="D37" s="80">
        <v>6</v>
      </c>
      <c r="E37" s="80">
        <v>2013</v>
      </c>
      <c r="F37" s="80" t="s">
        <v>89</v>
      </c>
      <c r="G37" s="80" t="s">
        <v>1795</v>
      </c>
      <c r="H37" s="80" t="s">
        <v>1796</v>
      </c>
      <c r="I37" s="177"/>
      <c r="J37" s="81">
        <v>0</v>
      </c>
      <c r="K37" s="81">
        <v>0.17292467592793398</v>
      </c>
      <c r="L37" s="81">
        <v>1.3134304697791297</v>
      </c>
      <c r="M37" s="81">
        <v>1.5932294033058023</v>
      </c>
      <c r="N37" s="81">
        <v>2.6518251918329683</v>
      </c>
      <c r="O37" s="81">
        <v>1.6453906063035717</v>
      </c>
      <c r="P37" s="81">
        <v>2.4577189355550764</v>
      </c>
      <c r="Q37" s="81">
        <v>0.11874179099332735</v>
      </c>
      <c r="R37" s="81">
        <v>0</v>
      </c>
      <c r="S37" s="81">
        <v>0</v>
      </c>
      <c r="T37" s="82"/>
      <c r="U37" s="81">
        <v>0</v>
      </c>
      <c r="V37" s="81">
        <v>69</v>
      </c>
      <c r="W37" s="81">
        <v>35</v>
      </c>
      <c r="X37" s="81">
        <v>282</v>
      </c>
      <c r="Y37" s="81">
        <v>561</v>
      </c>
      <c r="Z37" s="81">
        <v>899</v>
      </c>
      <c r="AA37" s="81">
        <v>492</v>
      </c>
      <c r="AB37" s="81">
        <v>1535</v>
      </c>
      <c r="AC37" s="81">
        <v>0</v>
      </c>
      <c r="AD37" s="81">
        <v>0</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1806</v>
      </c>
      <c r="B38" s="80">
        <v>96</v>
      </c>
      <c r="C38" s="80">
        <v>11</v>
      </c>
      <c r="D38" s="80">
        <v>6</v>
      </c>
      <c r="E38" s="80">
        <v>2014</v>
      </c>
      <c r="F38" s="80" t="s">
        <v>90</v>
      </c>
      <c r="G38" s="80" t="s">
        <v>1795</v>
      </c>
      <c r="H38" s="80" t="s">
        <v>1796</v>
      </c>
      <c r="I38" s="177"/>
      <c r="J38" s="81">
        <v>0</v>
      </c>
      <c r="K38" s="81">
        <v>0.17874871519930013</v>
      </c>
      <c r="L38" s="81">
        <v>1.6220506842023665</v>
      </c>
      <c r="M38" s="81">
        <v>1.5802446163010058</v>
      </c>
      <c r="N38" s="81">
        <v>2.4762060923791682</v>
      </c>
      <c r="O38" s="81">
        <v>1.5761630112152207</v>
      </c>
      <c r="P38" s="81">
        <v>2.4453950153194852</v>
      </c>
      <c r="Q38" s="81">
        <v>0.11355628760232858</v>
      </c>
      <c r="R38" s="81">
        <v>0</v>
      </c>
      <c r="S38" s="81">
        <v>0</v>
      </c>
      <c r="T38" s="82"/>
      <c r="U38" s="81">
        <v>0</v>
      </c>
      <c r="V38" s="81">
        <v>62</v>
      </c>
      <c r="W38" s="81">
        <v>44</v>
      </c>
      <c r="X38" s="81">
        <v>276</v>
      </c>
      <c r="Y38" s="81">
        <v>570</v>
      </c>
      <c r="Z38" s="81">
        <v>907</v>
      </c>
      <c r="AA38" s="81">
        <v>487</v>
      </c>
      <c r="AB38" s="81">
        <v>1530</v>
      </c>
      <c r="AC38" s="81">
        <v>0</v>
      </c>
      <c r="AD38" s="81">
        <v>0</v>
      </c>
      <c r="AE38" s="82"/>
      <c r="AF38" s="81">
        <v>0</v>
      </c>
      <c r="AG38" s="81">
        <v>135794.76312603487</v>
      </c>
      <c r="AH38" s="81">
        <v>398179.46932461852</v>
      </c>
      <c r="AI38" s="81">
        <v>1671754.3225302361</v>
      </c>
      <c r="AJ38" s="81">
        <v>2997102.2171937791</v>
      </c>
      <c r="AK38" s="81">
        <v>0</v>
      </c>
      <c r="AL38" s="81">
        <v>0</v>
      </c>
      <c r="AM38" s="81">
        <v>210046.13688109966</v>
      </c>
      <c r="AN38" s="81">
        <v>0</v>
      </c>
      <c r="AO38" s="81">
        <v>0</v>
      </c>
      <c r="AP38" s="82"/>
      <c r="AQ38" s="81">
        <v>8</v>
      </c>
      <c r="AR38" s="81">
        <v>7</v>
      </c>
      <c r="AS38" s="81">
        <v>0</v>
      </c>
      <c r="AT38" s="81">
        <v>1</v>
      </c>
      <c r="AU38" s="81">
        <v>0</v>
      </c>
      <c r="AV38" s="81">
        <v>0</v>
      </c>
      <c r="AW38" s="81" t="s">
        <v>564</v>
      </c>
      <c r="AX38" s="82"/>
      <c r="AY38" s="81">
        <v>39.299999999999997</v>
      </c>
      <c r="AZ38" s="81">
        <v>148.30000000000001</v>
      </c>
      <c r="BA38" s="81">
        <v>0</v>
      </c>
      <c r="BB38" s="81">
        <v>290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1807</v>
      </c>
      <c r="B39" s="80">
        <v>97</v>
      </c>
      <c r="C39" s="80">
        <v>12</v>
      </c>
      <c r="D39" s="80">
        <v>6</v>
      </c>
      <c r="E39" s="80">
        <v>2015</v>
      </c>
      <c r="F39" s="80" t="s">
        <v>91</v>
      </c>
      <c r="G39" s="80" t="s">
        <v>1795</v>
      </c>
      <c r="H39" s="80" t="s">
        <v>1796</v>
      </c>
      <c r="I39" s="177"/>
      <c r="J39" s="81">
        <v>0</v>
      </c>
      <c r="K39" s="81">
        <v>0.16170387385121016</v>
      </c>
      <c r="L39" s="81">
        <v>2.4699495582494086</v>
      </c>
      <c r="M39" s="81">
        <v>1.4376483824669475</v>
      </c>
      <c r="N39" s="81">
        <v>2.6537961614253165</v>
      </c>
      <c r="O39" s="81">
        <v>1.5731703249422853</v>
      </c>
      <c r="P39" s="81">
        <v>2.3769649508475825</v>
      </c>
      <c r="Q39" s="81">
        <v>0.11036673578481251</v>
      </c>
      <c r="R39" s="81">
        <v>0</v>
      </c>
      <c r="S39" s="81">
        <v>0</v>
      </c>
      <c r="T39" s="82"/>
      <c r="U39" s="81">
        <v>0</v>
      </c>
      <c r="V39" s="81">
        <v>62</v>
      </c>
      <c r="W39" s="81">
        <v>44</v>
      </c>
      <c r="X39" s="81">
        <v>276</v>
      </c>
      <c r="Y39" s="81">
        <v>576</v>
      </c>
      <c r="Z39" s="81">
        <v>914</v>
      </c>
      <c r="AA39" s="81">
        <v>473</v>
      </c>
      <c r="AB39" s="81">
        <v>1519</v>
      </c>
      <c r="AC39" s="81">
        <v>0</v>
      </c>
      <c r="AD39" s="81">
        <v>0</v>
      </c>
      <c r="AE39" s="82"/>
      <c r="AF39" s="81">
        <v>0</v>
      </c>
      <c r="AG39" s="81">
        <v>115935.31619286646</v>
      </c>
      <c r="AH39" s="81">
        <v>496376.08533483237</v>
      </c>
      <c r="AI39" s="81">
        <v>1664031.041160106</v>
      </c>
      <c r="AJ39" s="81">
        <v>3180066.3779301252</v>
      </c>
      <c r="AK39" s="81">
        <v>0</v>
      </c>
      <c r="AL39" s="81">
        <v>0</v>
      </c>
      <c r="AM39" s="81">
        <v>208172.57803465423</v>
      </c>
      <c r="AN39" s="81">
        <v>0</v>
      </c>
      <c r="AO39" s="81">
        <v>0</v>
      </c>
      <c r="AP39" s="82"/>
      <c r="AQ39" s="81">
        <v>11</v>
      </c>
      <c r="AR39" s="81">
        <v>8</v>
      </c>
      <c r="AS39" s="81">
        <v>0</v>
      </c>
      <c r="AT39" s="81">
        <v>2</v>
      </c>
      <c r="AU39" s="81">
        <v>0</v>
      </c>
      <c r="AV39" s="81">
        <v>0</v>
      </c>
      <c r="AW39" s="81" t="s">
        <v>564</v>
      </c>
      <c r="AX39" s="82"/>
      <c r="AY39" s="81">
        <v>54.5</v>
      </c>
      <c r="AZ39" s="81">
        <v>158.69999999999999</v>
      </c>
      <c r="BA39" s="81">
        <v>0</v>
      </c>
      <c r="BB39" s="81">
        <v>291.5</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1808</v>
      </c>
      <c r="B40" s="80">
        <v>98</v>
      </c>
      <c r="C40" s="80">
        <v>13</v>
      </c>
      <c r="D40" s="80">
        <v>6</v>
      </c>
      <c r="E40" s="80">
        <v>2016</v>
      </c>
      <c r="F40" s="80" t="s">
        <v>92</v>
      </c>
      <c r="G40" s="80" t="s">
        <v>1795</v>
      </c>
      <c r="H40" s="80" t="s">
        <v>1796</v>
      </c>
      <c r="I40" s="177"/>
      <c r="J40" s="81">
        <v>0</v>
      </c>
      <c r="K40" s="81">
        <v>0.16040882898010256</v>
      </c>
      <c r="L40" s="81">
        <v>1.9300271943693257</v>
      </c>
      <c r="M40" s="81">
        <v>1.43630669449117</v>
      </c>
      <c r="N40" s="81">
        <v>2.3585769234825529</v>
      </c>
      <c r="O40" s="81">
        <v>1.5676689484308763</v>
      </c>
      <c r="P40" s="81">
        <v>2.2447295335360518</v>
      </c>
      <c r="Q40" s="81">
        <v>0.10488856135918952</v>
      </c>
      <c r="R40" s="81">
        <v>0</v>
      </c>
      <c r="S40" s="81">
        <v>0</v>
      </c>
      <c r="T40" s="82"/>
      <c r="U40" s="81">
        <v>0</v>
      </c>
      <c r="V40" s="81">
        <v>62</v>
      </c>
      <c r="W40" s="81">
        <v>44</v>
      </c>
      <c r="X40" s="81">
        <v>276</v>
      </c>
      <c r="Y40" s="81">
        <v>591</v>
      </c>
      <c r="Z40" s="81">
        <v>922</v>
      </c>
      <c r="AA40" s="81">
        <v>462</v>
      </c>
      <c r="AB40" s="81">
        <v>1485</v>
      </c>
      <c r="AC40" s="81">
        <v>0</v>
      </c>
      <c r="AD40" s="81">
        <v>0</v>
      </c>
      <c r="AE40" s="82"/>
      <c r="AF40" s="81">
        <v>0</v>
      </c>
      <c r="AG40" s="81">
        <v>114053.3989504346</v>
      </c>
      <c r="AH40" s="81">
        <v>307592.83666862582</v>
      </c>
      <c r="AI40" s="81">
        <v>1715575.5699259981</v>
      </c>
      <c r="AJ40" s="81">
        <v>2868120.9945408688</v>
      </c>
      <c r="AK40" s="81">
        <v>0</v>
      </c>
      <c r="AL40" s="81">
        <v>0</v>
      </c>
      <c r="AM40" s="81">
        <v>203671.13030782371</v>
      </c>
      <c r="AN40" s="81">
        <v>0</v>
      </c>
      <c r="AO40" s="81">
        <v>0</v>
      </c>
      <c r="AP40" s="82"/>
      <c r="AQ40" s="81">
        <v>13</v>
      </c>
      <c r="AR40" s="81">
        <v>8</v>
      </c>
      <c r="AS40" s="81">
        <v>0</v>
      </c>
      <c r="AT40" s="81">
        <v>3</v>
      </c>
      <c r="AU40" s="81">
        <v>0</v>
      </c>
      <c r="AV40" s="81">
        <v>0</v>
      </c>
      <c r="AW40" s="81" t="s">
        <v>564</v>
      </c>
      <c r="AX40" s="82"/>
      <c r="AY40" s="81">
        <v>64.5</v>
      </c>
      <c r="AZ40" s="81">
        <v>158.69999999999999</v>
      </c>
      <c r="BA40" s="81">
        <v>0</v>
      </c>
      <c r="BB40" s="81">
        <v>296.5</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1809</v>
      </c>
      <c r="B41" s="80">
        <v>99</v>
      </c>
      <c r="C41" s="80">
        <v>14</v>
      </c>
      <c r="D41" s="80">
        <v>6</v>
      </c>
      <c r="E41" s="80">
        <v>2017</v>
      </c>
      <c r="F41" s="80" t="s">
        <v>71</v>
      </c>
      <c r="G41" s="80" t="s">
        <v>1795</v>
      </c>
      <c r="H41" s="80" t="s">
        <v>1796</v>
      </c>
      <c r="I41" s="177"/>
      <c r="J41" s="81">
        <v>0</v>
      </c>
      <c r="K41" s="81">
        <v>0.16686046996451226</v>
      </c>
      <c r="L41" s="81">
        <v>1.8278199232135552</v>
      </c>
      <c r="M41" s="81">
        <v>1.3587340541606516</v>
      </c>
      <c r="N41" s="81">
        <v>2.3988636457365824</v>
      </c>
      <c r="O41" s="81">
        <v>1.5287079506106642</v>
      </c>
      <c r="P41" s="81">
        <v>2.2160261425082641</v>
      </c>
      <c r="Q41" s="81">
        <v>0.10156307973292369</v>
      </c>
      <c r="R41" s="81">
        <v>0</v>
      </c>
      <c r="S41" s="81">
        <v>0</v>
      </c>
      <c r="T41" s="82"/>
      <c r="U41" s="81">
        <v>0</v>
      </c>
      <c r="V41" s="81">
        <v>62</v>
      </c>
      <c r="W41" s="81">
        <v>44</v>
      </c>
      <c r="X41" s="81">
        <v>276</v>
      </c>
      <c r="Y41" s="81">
        <v>600</v>
      </c>
      <c r="Z41" s="81">
        <v>914</v>
      </c>
      <c r="AA41" s="81">
        <v>459</v>
      </c>
      <c r="AB41" s="81">
        <v>1487</v>
      </c>
      <c r="AC41" s="81">
        <v>0</v>
      </c>
      <c r="AD41" s="81">
        <v>0</v>
      </c>
      <c r="AE41" s="82"/>
      <c r="AF41" s="81">
        <v>0</v>
      </c>
      <c r="AG41" s="81">
        <v>117028.3009145621</v>
      </c>
      <c r="AH41" s="81">
        <v>388278.11115649581</v>
      </c>
      <c r="AI41" s="81">
        <v>1687989.192457885</v>
      </c>
      <c r="AJ41" s="81">
        <v>2996954.9986593588</v>
      </c>
      <c r="AK41" s="81">
        <v>0</v>
      </c>
      <c r="AL41" s="81">
        <v>0</v>
      </c>
      <c r="AM41" s="81">
        <v>204264.55379486311</v>
      </c>
      <c r="AN41" s="81">
        <v>0</v>
      </c>
      <c r="AO41" s="81">
        <v>0</v>
      </c>
      <c r="AP41" s="82"/>
      <c r="AQ41" s="81">
        <v>14</v>
      </c>
      <c r="AR41" s="81">
        <v>8</v>
      </c>
      <c r="AS41" s="81">
        <v>0</v>
      </c>
      <c r="AT41" s="81">
        <v>3</v>
      </c>
      <c r="AU41" s="81">
        <v>0</v>
      </c>
      <c r="AV41" s="81">
        <v>0</v>
      </c>
      <c r="AW41" s="81" t="s">
        <v>564</v>
      </c>
      <c r="AX41" s="82"/>
      <c r="AY41" s="81">
        <v>72.3</v>
      </c>
      <c r="AZ41" s="81">
        <v>158.69999999999999</v>
      </c>
      <c r="BA41" s="81">
        <v>0</v>
      </c>
      <c r="BB41" s="81">
        <v>296.5</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1810</v>
      </c>
      <c r="B42" s="80">
        <v>100</v>
      </c>
      <c r="C42" s="80">
        <v>15</v>
      </c>
      <c r="D42" s="80">
        <v>6</v>
      </c>
      <c r="E42" s="80">
        <v>2018</v>
      </c>
      <c r="F42" s="80" t="s">
        <v>93</v>
      </c>
      <c r="G42" s="80" t="s">
        <v>1795</v>
      </c>
      <c r="H42" s="80" t="s">
        <v>1796</v>
      </c>
      <c r="I42" s="177"/>
      <c r="J42" s="81">
        <v>0</v>
      </c>
      <c r="K42" s="81">
        <v>0.15483433311953984</v>
      </c>
      <c r="L42" s="81">
        <v>1.6651790745840587</v>
      </c>
      <c r="M42" s="81">
        <v>1.2634264661768506</v>
      </c>
      <c r="N42" s="81">
        <v>1.9194776968489247</v>
      </c>
      <c r="O42" s="81">
        <v>1.5196803463474855</v>
      </c>
      <c r="P42" s="81">
        <v>2.2513259143174742</v>
      </c>
      <c r="Q42" s="81">
        <v>9.2407405149238953E-2</v>
      </c>
      <c r="R42" s="81">
        <v>0</v>
      </c>
      <c r="S42" s="81">
        <v>0</v>
      </c>
      <c r="T42" s="82"/>
      <c r="U42" s="81">
        <v>0</v>
      </c>
      <c r="V42" s="81">
        <v>62</v>
      </c>
      <c r="W42" s="81">
        <v>44</v>
      </c>
      <c r="X42" s="81">
        <v>276</v>
      </c>
      <c r="Y42" s="81">
        <v>599</v>
      </c>
      <c r="Z42" s="81">
        <v>926</v>
      </c>
      <c r="AA42" s="81">
        <v>471</v>
      </c>
      <c r="AB42" s="81">
        <v>1458</v>
      </c>
      <c r="AC42" s="81">
        <v>0</v>
      </c>
      <c r="AD42" s="81">
        <v>0</v>
      </c>
      <c r="AE42" s="82"/>
      <c r="AF42" s="81">
        <v>0</v>
      </c>
      <c r="AG42" s="81">
        <v>108131.8510008945</v>
      </c>
      <c r="AH42" s="81">
        <v>363793.85372743133</v>
      </c>
      <c r="AI42" s="81">
        <v>1630051.7414513349</v>
      </c>
      <c r="AJ42" s="81">
        <v>2547699.8277588491</v>
      </c>
      <c r="AK42" s="81">
        <v>0</v>
      </c>
      <c r="AL42" s="81">
        <v>0</v>
      </c>
      <c r="AM42" s="81">
        <v>200695.31941758399</v>
      </c>
      <c r="AN42" s="81">
        <v>0</v>
      </c>
      <c r="AO42" s="81">
        <v>0</v>
      </c>
      <c r="AP42" s="82"/>
      <c r="AQ42" s="81">
        <v>14</v>
      </c>
      <c r="AR42" s="81">
        <v>9</v>
      </c>
      <c r="AS42" s="81">
        <v>0</v>
      </c>
      <c r="AT42" s="81">
        <v>3</v>
      </c>
      <c r="AU42" s="81">
        <v>0</v>
      </c>
      <c r="AV42" s="81">
        <v>0</v>
      </c>
      <c r="AW42" s="81" t="s">
        <v>564</v>
      </c>
      <c r="AX42" s="82"/>
      <c r="AY42" s="81">
        <v>72</v>
      </c>
      <c r="AZ42" s="81">
        <v>169</v>
      </c>
      <c r="BA42" s="81">
        <v>0</v>
      </c>
      <c r="BB42" s="81">
        <v>297</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1811</v>
      </c>
      <c r="B43" s="80">
        <v>101</v>
      </c>
      <c r="C43" s="80">
        <v>16</v>
      </c>
      <c r="D43" s="80">
        <v>6</v>
      </c>
      <c r="E43" s="80">
        <v>2019</v>
      </c>
      <c r="F43" s="80" t="s">
        <v>73</v>
      </c>
      <c r="G43" s="80" t="s">
        <v>1795</v>
      </c>
      <c r="H43" s="80" t="s">
        <v>1796</v>
      </c>
      <c r="I43" s="177"/>
      <c r="J43" s="81">
        <v>0</v>
      </c>
      <c r="K43" s="81">
        <v>0.13792900286276119</v>
      </c>
      <c r="L43" s="81">
        <v>1.6609726847383708</v>
      </c>
      <c r="M43" s="81">
        <v>1.1473935334537704</v>
      </c>
      <c r="N43" s="81">
        <v>1.7048949628834746</v>
      </c>
      <c r="O43" s="81">
        <v>1.4854604041907473</v>
      </c>
      <c r="P43" s="81">
        <v>2.2056958236880417</v>
      </c>
      <c r="Q43" s="81">
        <v>8.9601162964989461E-2</v>
      </c>
      <c r="R43" s="81">
        <v>0</v>
      </c>
      <c r="S43" s="81">
        <v>0</v>
      </c>
      <c r="T43" s="82"/>
      <c r="U43" s="81">
        <v>0</v>
      </c>
      <c r="V43" s="81">
        <v>62</v>
      </c>
      <c r="W43" s="81">
        <v>44</v>
      </c>
      <c r="X43" s="81">
        <v>276</v>
      </c>
      <c r="Y43" s="81">
        <v>611</v>
      </c>
      <c r="Z43" s="81">
        <v>930</v>
      </c>
      <c r="AA43" s="81">
        <v>458</v>
      </c>
      <c r="AB43" s="81">
        <v>1452</v>
      </c>
      <c r="AC43" s="81">
        <v>0</v>
      </c>
      <c r="AD43" s="81">
        <v>0</v>
      </c>
      <c r="AE43" s="82"/>
      <c r="AF43" s="81">
        <v>0</v>
      </c>
      <c r="AG43" s="81">
        <v>106627.7510514468</v>
      </c>
      <c r="AH43" s="81">
        <v>390987.8067714565</v>
      </c>
      <c r="AI43" s="81">
        <v>1613100.561565385</v>
      </c>
      <c r="AJ43" s="81">
        <v>2396095.0700903712</v>
      </c>
      <c r="AK43" s="81">
        <v>0</v>
      </c>
      <c r="AL43" s="81">
        <v>0</v>
      </c>
      <c r="AM43" s="81">
        <v>197751.46934985224</v>
      </c>
      <c r="AN43" s="81">
        <v>0</v>
      </c>
      <c r="AO43" s="81">
        <v>0</v>
      </c>
      <c r="AP43" s="82"/>
      <c r="AQ43" s="81">
        <v>16</v>
      </c>
      <c r="AR43" s="81">
        <v>10</v>
      </c>
      <c r="AS43" s="81">
        <v>0</v>
      </c>
      <c r="AT43" s="81">
        <v>3</v>
      </c>
      <c r="AU43" s="81">
        <v>0</v>
      </c>
      <c r="AV43" s="81">
        <v>0</v>
      </c>
      <c r="AW43" s="81" t="s">
        <v>564</v>
      </c>
      <c r="AX43" s="82"/>
      <c r="AY43" s="81">
        <v>80.400000000000006</v>
      </c>
      <c r="AZ43" s="81">
        <v>180</v>
      </c>
      <c r="BA43" s="81">
        <v>0</v>
      </c>
      <c r="BB43" s="81">
        <v>296.5</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1812</v>
      </c>
      <c r="B44" s="80">
        <v>102</v>
      </c>
      <c r="C44" s="80">
        <v>17</v>
      </c>
      <c r="D44" s="80">
        <v>6</v>
      </c>
      <c r="E44" s="80">
        <v>2020</v>
      </c>
      <c r="F44" s="80" t="s">
        <v>218</v>
      </c>
      <c r="G44" s="80" t="s">
        <v>1795</v>
      </c>
      <c r="H44" s="80" t="s">
        <v>1796</v>
      </c>
      <c r="I44" s="177"/>
      <c r="J44" s="81">
        <v>0</v>
      </c>
      <c r="K44" s="81">
        <v>0.11528796333883211</v>
      </c>
      <c r="L44" s="81">
        <v>0.57479122566725593</v>
      </c>
      <c r="M44" s="81">
        <v>1.1863628852524017</v>
      </c>
      <c r="N44" s="81">
        <v>1.8680645705868846</v>
      </c>
      <c r="O44" s="81">
        <v>1.2958757734466344</v>
      </c>
      <c r="P44" s="81">
        <v>2.1010457769200852</v>
      </c>
      <c r="Q44" s="81">
        <v>8.3668739723069027E-2</v>
      </c>
      <c r="R44" s="81">
        <v>0</v>
      </c>
      <c r="S44" s="81">
        <v>0</v>
      </c>
      <c r="T44" s="82"/>
      <c r="U44" s="81">
        <v>0</v>
      </c>
      <c r="V44" s="81">
        <v>50</v>
      </c>
      <c r="W44" s="81">
        <v>18</v>
      </c>
      <c r="X44" s="81">
        <v>319</v>
      </c>
      <c r="Y44" s="81">
        <v>603</v>
      </c>
      <c r="Z44" s="81">
        <v>926</v>
      </c>
      <c r="AA44" s="81">
        <v>474</v>
      </c>
      <c r="AB44" s="81">
        <v>1419</v>
      </c>
      <c r="AC44" s="81">
        <v>0</v>
      </c>
      <c r="AD44" s="81">
        <v>0</v>
      </c>
      <c r="AE44" s="82"/>
      <c r="AF44" s="81">
        <v>0</v>
      </c>
      <c r="AG44" s="81">
        <v>84673.157347107073</v>
      </c>
      <c r="AH44" s="81">
        <v>146577.83442590493</v>
      </c>
      <c r="AI44" s="81">
        <v>1719321.2814440231</v>
      </c>
      <c r="AJ44" s="81">
        <v>2790738.0226960154</v>
      </c>
      <c r="AK44" s="81"/>
      <c r="AL44" s="81"/>
      <c r="AM44" s="81">
        <v>185195.26541882005</v>
      </c>
      <c r="AN44" s="81"/>
      <c r="AO44" s="81"/>
      <c r="AP44" s="82"/>
      <c r="AQ44" s="81">
        <v>20</v>
      </c>
      <c r="AR44" s="81">
        <v>10</v>
      </c>
      <c r="AS44" s="81">
        <v>0</v>
      </c>
      <c r="AT44" s="81">
        <v>3</v>
      </c>
      <c r="AU44" s="81">
        <v>0</v>
      </c>
      <c r="AV44" s="81">
        <v>0</v>
      </c>
      <c r="AW44" s="81">
        <v>0</v>
      </c>
      <c r="AX44" s="82"/>
      <c r="AY44" s="81">
        <v>97.9</v>
      </c>
      <c r="AZ44" s="81">
        <v>180</v>
      </c>
      <c r="BA44" s="81">
        <v>0</v>
      </c>
      <c r="BB44" s="81">
        <v>296.5</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1813</v>
      </c>
      <c r="B45" s="80">
        <v>102</v>
      </c>
      <c r="C45" s="80">
        <v>18</v>
      </c>
      <c r="D45" s="80">
        <v>6</v>
      </c>
      <c r="E45" s="80">
        <v>2021</v>
      </c>
      <c r="F45" s="80" t="s">
        <v>75</v>
      </c>
      <c r="G45" s="174" t="s">
        <v>1795</v>
      </c>
      <c r="H45" s="80" t="s">
        <v>1796</v>
      </c>
      <c r="I45" s="177"/>
      <c r="J45" s="81">
        <v>0</v>
      </c>
      <c r="K45" s="81">
        <v>0.1271429729406573</v>
      </c>
      <c r="L45" s="81">
        <v>0.51065419015047708</v>
      </c>
      <c r="M45" s="81">
        <v>1.3386708504063969</v>
      </c>
      <c r="N45" s="81">
        <v>1.7882221549275268</v>
      </c>
      <c r="O45" s="81">
        <v>1.2367709192810554</v>
      </c>
      <c r="P45" s="81">
        <v>2.1135607389779865</v>
      </c>
      <c r="Q45" s="81">
        <v>8.3240733800505895E-2</v>
      </c>
      <c r="R45" s="81">
        <v>0</v>
      </c>
      <c r="S45" s="81">
        <v>0</v>
      </c>
      <c r="T45" s="82"/>
      <c r="U45" s="81">
        <v>0</v>
      </c>
      <c r="V45" s="81">
        <v>50</v>
      </c>
      <c r="W45" s="81">
        <v>18</v>
      </c>
      <c r="X45" s="81">
        <v>319</v>
      </c>
      <c r="Y45" s="81">
        <v>601</v>
      </c>
      <c r="Z45" s="81">
        <v>910</v>
      </c>
      <c r="AA45" s="81">
        <v>465</v>
      </c>
      <c r="AB45" s="81">
        <v>1395</v>
      </c>
      <c r="AC45" s="81">
        <v>0</v>
      </c>
      <c r="AD45" s="81">
        <v>0</v>
      </c>
      <c r="AE45" s="82"/>
      <c r="AF45" s="81">
        <v>0</v>
      </c>
      <c r="AG45" s="81">
        <v>90525.660419396925</v>
      </c>
      <c r="AH45" s="81">
        <v>128847.08007099394</v>
      </c>
      <c r="AI45" s="81">
        <v>1969400.5810320268</v>
      </c>
      <c r="AJ45" s="81">
        <v>2630189.8222460421</v>
      </c>
      <c r="AK45" s="81">
        <v>0</v>
      </c>
      <c r="AL45" s="81">
        <v>0</v>
      </c>
      <c r="AM45" s="81">
        <v>183113.12349188508</v>
      </c>
      <c r="AN45" s="81">
        <v>0</v>
      </c>
      <c r="AO45" s="81">
        <v>0</v>
      </c>
      <c r="AP45" s="82"/>
      <c r="AQ45" s="81">
        <v>20</v>
      </c>
      <c r="AR45" s="81">
        <v>10</v>
      </c>
      <c r="AS45" s="81">
        <v>0</v>
      </c>
      <c r="AT45" s="81">
        <v>4</v>
      </c>
      <c r="AU45" s="81">
        <v>0</v>
      </c>
      <c r="AV45" s="81">
        <v>0</v>
      </c>
      <c r="AW45" s="81"/>
      <c r="AX45" s="82"/>
      <c r="AY45" s="81">
        <v>97.9</v>
      </c>
      <c r="AZ45" s="81">
        <v>180</v>
      </c>
      <c r="BA45" s="81">
        <v>0</v>
      </c>
      <c r="BB45" s="81">
        <v>495.5</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1814</v>
      </c>
      <c r="B46" s="80">
        <v>102</v>
      </c>
      <c r="C46" s="80">
        <v>19</v>
      </c>
      <c r="D46" s="80">
        <v>6</v>
      </c>
      <c r="E46" s="80">
        <v>2022</v>
      </c>
      <c r="F46" s="80" t="s">
        <v>568</v>
      </c>
      <c r="G46" s="174" t="s">
        <v>1795</v>
      </c>
      <c r="H46" s="80" t="s">
        <v>1796</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22</v>
      </c>
      <c r="AR46" s="81">
        <v>10</v>
      </c>
      <c r="AS46" s="81">
        <v>0</v>
      </c>
      <c r="AT46" s="81">
        <v>4</v>
      </c>
      <c r="AU46" s="81">
        <v>0</v>
      </c>
      <c r="AV46" s="81">
        <v>0</v>
      </c>
      <c r="AW46" s="81"/>
      <c r="AX46" s="82"/>
      <c r="AY46" s="81">
        <v>113.30000000000001</v>
      </c>
      <c r="AZ46" s="81">
        <v>180</v>
      </c>
      <c r="BA46" s="81">
        <v>0</v>
      </c>
      <c r="BB46" s="81">
        <v>495.5</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1815</v>
      </c>
      <c r="B47" s="80">
        <v>460</v>
      </c>
      <c r="C47" s="80">
        <v>1</v>
      </c>
      <c r="D47" s="80">
        <v>28</v>
      </c>
      <c r="E47" s="80">
        <v>1990</v>
      </c>
      <c r="F47" s="80" t="s">
        <v>562</v>
      </c>
      <c r="G47" s="80" t="s">
        <v>1677</v>
      </c>
      <c r="H47" s="80" t="s">
        <v>1678</v>
      </c>
      <c r="I47" s="177"/>
      <c r="J47" s="81">
        <v>3.235273486052948</v>
      </c>
      <c r="K47" s="81">
        <v>2.2025456588320811</v>
      </c>
      <c r="L47" s="81">
        <v>7.0106342578124767</v>
      </c>
      <c r="M47" s="81">
        <v>2.0755934809892738</v>
      </c>
      <c r="N47" s="81">
        <v>4.7866964494529771</v>
      </c>
      <c r="O47" s="81">
        <v>2.1443591646421849</v>
      </c>
      <c r="P47" s="81">
        <v>3.8219011616984808</v>
      </c>
      <c r="Q47" s="81">
        <v>0.17171079232364872</v>
      </c>
      <c r="R47" s="81">
        <v>0</v>
      </c>
      <c r="S47" s="81">
        <v>0.13982619448735895</v>
      </c>
      <c r="T47" s="82"/>
      <c r="U47" s="81">
        <v>90835</v>
      </c>
      <c r="V47" s="81">
        <v>403</v>
      </c>
      <c r="W47" s="81">
        <v>82</v>
      </c>
      <c r="X47" s="81">
        <v>696</v>
      </c>
      <c r="Y47" s="81">
        <v>1024</v>
      </c>
      <c r="Z47" s="81">
        <v>882</v>
      </c>
      <c r="AA47" s="81">
        <v>928</v>
      </c>
      <c r="AB47" s="81">
        <v>2788</v>
      </c>
      <c r="AC47" s="81">
        <v>0</v>
      </c>
      <c r="AD47" s="81">
        <v>0.13982619448735895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1816</v>
      </c>
      <c r="B48" s="80">
        <v>461</v>
      </c>
      <c r="C48" s="80">
        <v>2</v>
      </c>
      <c r="D48" s="80">
        <v>28</v>
      </c>
      <c r="E48" s="80">
        <v>2005</v>
      </c>
      <c r="F48" s="80" t="s">
        <v>565</v>
      </c>
      <c r="G48" s="80" t="s">
        <v>1677</v>
      </c>
      <c r="H48" s="80" t="s">
        <v>1678</v>
      </c>
      <c r="I48" s="177"/>
      <c r="J48" s="81">
        <v>0</v>
      </c>
      <c r="K48" s="81">
        <v>0.69171975165008159</v>
      </c>
      <c r="L48" s="81">
        <v>5.9685454154420006</v>
      </c>
      <c r="M48" s="81">
        <v>2.6478302553162405</v>
      </c>
      <c r="N48" s="81">
        <v>4.7234046467204065</v>
      </c>
      <c r="O48" s="81">
        <v>2.456057504188379</v>
      </c>
      <c r="P48" s="81">
        <v>2.8814241901036088</v>
      </c>
      <c r="Q48" s="81">
        <v>0.1223660456099355</v>
      </c>
      <c r="R48" s="81">
        <v>0</v>
      </c>
      <c r="S48" s="81">
        <v>0</v>
      </c>
      <c r="T48" s="82"/>
      <c r="U48" s="81">
        <v>0</v>
      </c>
      <c r="V48" s="81">
        <v>211</v>
      </c>
      <c r="W48" s="81">
        <v>53</v>
      </c>
      <c r="X48" s="81">
        <v>430</v>
      </c>
      <c r="Y48" s="81">
        <v>963</v>
      </c>
      <c r="Z48" s="81">
        <v>1169</v>
      </c>
      <c r="AA48" s="81">
        <v>573</v>
      </c>
      <c r="AB48" s="81">
        <v>2077</v>
      </c>
      <c r="AC48" s="81">
        <v>0</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1817</v>
      </c>
      <c r="B49" s="80">
        <v>462</v>
      </c>
      <c r="C49" s="80">
        <v>3</v>
      </c>
      <c r="D49" s="80">
        <v>28</v>
      </c>
      <c r="E49" s="80">
        <v>2006</v>
      </c>
      <c r="F49" s="80" t="s">
        <v>566</v>
      </c>
      <c r="G49" s="80" t="s">
        <v>1677</v>
      </c>
      <c r="H49" s="80" t="s">
        <v>1678</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1818</v>
      </c>
      <c r="B50" s="80">
        <v>463</v>
      </c>
      <c r="C50" s="80">
        <v>4</v>
      </c>
      <c r="D50" s="80">
        <v>28</v>
      </c>
      <c r="E50" s="80">
        <v>2007</v>
      </c>
      <c r="F50" s="80" t="s">
        <v>567</v>
      </c>
      <c r="G50" s="80" t="s">
        <v>1677</v>
      </c>
      <c r="H50" s="80" t="s">
        <v>1678</v>
      </c>
      <c r="I50" s="177"/>
      <c r="J50" s="81">
        <v>0</v>
      </c>
      <c r="K50" s="81">
        <v>0.58608556625896224</v>
      </c>
      <c r="L50" s="81">
        <v>0</v>
      </c>
      <c r="M50" s="81">
        <v>3.0185259379762313</v>
      </c>
      <c r="N50" s="81">
        <v>4.5153270151777631</v>
      </c>
      <c r="O50" s="81">
        <v>2.3525071019406179</v>
      </c>
      <c r="P50" s="81">
        <v>2.7217652517366888</v>
      </c>
      <c r="Q50" s="81">
        <v>0.12111217444408197</v>
      </c>
      <c r="R50" s="81">
        <v>0</v>
      </c>
      <c r="S50" s="81">
        <v>0</v>
      </c>
      <c r="T50" s="82"/>
      <c r="U50" s="81">
        <v>0</v>
      </c>
      <c r="V50" s="81">
        <v>195</v>
      </c>
      <c r="W50" s="81">
        <v>0</v>
      </c>
      <c r="X50" s="81">
        <v>614</v>
      </c>
      <c r="Y50" s="81">
        <v>923</v>
      </c>
      <c r="Z50" s="81">
        <v>1164</v>
      </c>
      <c r="AA50" s="81">
        <v>533</v>
      </c>
      <c r="AB50" s="81">
        <v>1947</v>
      </c>
      <c r="AC50" s="81">
        <v>0</v>
      </c>
      <c r="AD50" s="81">
        <v>0</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1819</v>
      </c>
      <c r="B51" s="80">
        <v>464</v>
      </c>
      <c r="C51" s="80">
        <v>5</v>
      </c>
      <c r="D51" s="80">
        <v>28</v>
      </c>
      <c r="E51" s="80">
        <v>2008</v>
      </c>
      <c r="F51" s="80" t="s">
        <v>84</v>
      </c>
      <c r="G51" s="80" t="s">
        <v>1677</v>
      </c>
      <c r="H51" s="80" t="s">
        <v>1678</v>
      </c>
      <c r="I51" s="177"/>
      <c r="J51" s="81">
        <v>0</v>
      </c>
      <c r="K51" s="81">
        <v>0.5143823778826061</v>
      </c>
      <c r="L51" s="81">
        <v>5.1730227744274853</v>
      </c>
      <c r="M51" s="81">
        <v>3.5319676478257076</v>
      </c>
      <c r="N51" s="81">
        <v>4.5215666644780903</v>
      </c>
      <c r="O51" s="81">
        <v>2.1926844961056737</v>
      </c>
      <c r="P51" s="81">
        <v>2.5605422616731204</v>
      </c>
      <c r="Q51" s="81">
        <v>0.11615546782736166</v>
      </c>
      <c r="R51" s="81">
        <v>0</v>
      </c>
      <c r="S51" s="81">
        <v>0</v>
      </c>
      <c r="T51" s="82"/>
      <c r="U51" s="81">
        <v>0</v>
      </c>
      <c r="V51" s="81">
        <v>195</v>
      </c>
      <c r="W51" s="81">
        <v>73</v>
      </c>
      <c r="X51" s="81">
        <v>614</v>
      </c>
      <c r="Y51" s="81">
        <v>912</v>
      </c>
      <c r="Z51" s="81">
        <v>1123</v>
      </c>
      <c r="AA51" s="81">
        <v>502</v>
      </c>
      <c r="AB51" s="81">
        <v>1898</v>
      </c>
      <c r="AC51" s="81">
        <v>0</v>
      </c>
      <c r="AD51" s="81">
        <v>0</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1820</v>
      </c>
      <c r="B52" s="80">
        <v>465</v>
      </c>
      <c r="C52" s="80">
        <v>6</v>
      </c>
      <c r="D52" s="80">
        <v>28</v>
      </c>
      <c r="E52" s="80">
        <v>2009</v>
      </c>
      <c r="F52" s="80" t="s">
        <v>85</v>
      </c>
      <c r="G52" s="80" t="s">
        <v>1677</v>
      </c>
      <c r="H52" s="80" t="s">
        <v>1678</v>
      </c>
      <c r="I52" s="177"/>
      <c r="J52" s="81">
        <v>1.1608237763362712</v>
      </c>
      <c r="K52" s="81">
        <v>0.38552539520528539</v>
      </c>
      <c r="L52" s="81">
        <v>4.4524437091781968</v>
      </c>
      <c r="M52" s="81">
        <v>2.3138816734252163</v>
      </c>
      <c r="N52" s="81">
        <v>3.8027951786677163</v>
      </c>
      <c r="O52" s="81">
        <v>2.201674037823409</v>
      </c>
      <c r="P52" s="81">
        <v>2.4991338098246234</v>
      </c>
      <c r="Q52" s="81">
        <v>0.10901766701998188</v>
      </c>
      <c r="R52" s="81">
        <v>0</v>
      </c>
      <c r="S52" s="81">
        <v>0</v>
      </c>
      <c r="T52" s="82"/>
      <c r="U52" s="81">
        <v>40449</v>
      </c>
      <c r="V52" s="81">
        <v>179</v>
      </c>
      <c r="W52" s="81">
        <v>72</v>
      </c>
      <c r="X52" s="81">
        <v>508</v>
      </c>
      <c r="Y52" s="81">
        <v>893</v>
      </c>
      <c r="Z52" s="81">
        <v>1113</v>
      </c>
      <c r="AA52" s="81">
        <v>503</v>
      </c>
      <c r="AB52" s="81">
        <v>1870</v>
      </c>
      <c r="AC52" s="81">
        <v>0</v>
      </c>
      <c r="AD52" s="81">
        <v>0</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1821</v>
      </c>
      <c r="B53" s="80">
        <v>466</v>
      </c>
      <c r="C53" s="80">
        <v>7</v>
      </c>
      <c r="D53" s="80">
        <v>28</v>
      </c>
      <c r="E53" s="80">
        <v>2010</v>
      </c>
      <c r="F53" s="80" t="s">
        <v>86</v>
      </c>
      <c r="G53" s="80" t="s">
        <v>1677</v>
      </c>
      <c r="H53" s="80" t="s">
        <v>1678</v>
      </c>
      <c r="I53" s="177"/>
      <c r="J53" s="81">
        <v>1.5344751064082383</v>
      </c>
      <c r="K53" s="81">
        <v>0.40206683440647317</v>
      </c>
      <c r="L53" s="81">
        <v>4.0535147846997113</v>
      </c>
      <c r="M53" s="81">
        <v>2.0712468097978767</v>
      </c>
      <c r="N53" s="81">
        <v>3.7642346561501538</v>
      </c>
      <c r="O53" s="81">
        <v>2.1462037520698951</v>
      </c>
      <c r="P53" s="81">
        <v>2.5784321442418263</v>
      </c>
      <c r="Q53" s="81">
        <v>0.11255635612393051</v>
      </c>
      <c r="R53" s="81">
        <v>0</v>
      </c>
      <c r="S53" s="81">
        <v>0</v>
      </c>
      <c r="T53" s="82"/>
      <c r="U53" s="81">
        <v>59854</v>
      </c>
      <c r="V53" s="81">
        <v>179</v>
      </c>
      <c r="W53" s="81">
        <v>72</v>
      </c>
      <c r="X53" s="81">
        <v>508</v>
      </c>
      <c r="Y53" s="81">
        <v>899</v>
      </c>
      <c r="Z53" s="81">
        <v>1090</v>
      </c>
      <c r="AA53" s="81">
        <v>506</v>
      </c>
      <c r="AB53" s="81">
        <v>1850</v>
      </c>
      <c r="AC53" s="81">
        <v>0</v>
      </c>
      <c r="AD53" s="81">
        <v>0</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1822</v>
      </c>
      <c r="B54" s="80">
        <v>467</v>
      </c>
      <c r="C54" s="80">
        <v>8</v>
      </c>
      <c r="D54" s="80">
        <v>28</v>
      </c>
      <c r="E54" s="80">
        <v>2011</v>
      </c>
      <c r="F54" s="80" t="s">
        <v>87</v>
      </c>
      <c r="G54" s="80" t="s">
        <v>1677</v>
      </c>
      <c r="H54" s="80" t="s">
        <v>1678</v>
      </c>
      <c r="I54" s="177"/>
      <c r="J54" s="81">
        <v>2.0594040641487399</v>
      </c>
      <c r="K54" s="81">
        <v>0.56337042207700028</v>
      </c>
      <c r="L54" s="81">
        <v>3.782224652835549</v>
      </c>
      <c r="M54" s="81">
        <v>2.6165670403506613</v>
      </c>
      <c r="N54" s="81">
        <v>4.4200500983131867</v>
      </c>
      <c r="O54" s="81">
        <v>2.0620263366169103</v>
      </c>
      <c r="P54" s="81">
        <v>2.1476305478290052</v>
      </c>
      <c r="Q54" s="81">
        <v>0.12737364312453381</v>
      </c>
      <c r="R54" s="81">
        <v>0</v>
      </c>
      <c r="S54" s="81">
        <v>0</v>
      </c>
      <c r="T54" s="82"/>
      <c r="U54" s="81">
        <v>75654</v>
      </c>
      <c r="V54" s="81">
        <v>179</v>
      </c>
      <c r="W54" s="81">
        <v>72</v>
      </c>
      <c r="X54" s="81">
        <v>508</v>
      </c>
      <c r="Y54" s="81">
        <v>877</v>
      </c>
      <c r="Z54" s="81">
        <v>1070</v>
      </c>
      <c r="AA54" s="81">
        <v>434</v>
      </c>
      <c r="AB54" s="81">
        <v>1815</v>
      </c>
      <c r="AC54" s="81">
        <v>0</v>
      </c>
      <c r="AD54" s="81">
        <v>0</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1823</v>
      </c>
      <c r="B55" s="80">
        <v>468</v>
      </c>
      <c r="C55" s="80">
        <v>9</v>
      </c>
      <c r="D55" s="80">
        <v>28</v>
      </c>
      <c r="E55" s="80">
        <v>2012</v>
      </c>
      <c r="F55" s="80" t="s">
        <v>88</v>
      </c>
      <c r="G55" s="80" t="s">
        <v>1677</v>
      </c>
      <c r="H55" s="80" t="s">
        <v>1678</v>
      </c>
      <c r="I55" s="177"/>
      <c r="J55" s="81">
        <v>2.2738805096205059</v>
      </c>
      <c r="K55" s="81">
        <v>0.63465856939830778</v>
      </c>
      <c r="L55" s="81">
        <v>3.8161522072585261</v>
      </c>
      <c r="M55" s="81">
        <v>3.2497679504004422</v>
      </c>
      <c r="N55" s="81">
        <v>4.8886867629895852</v>
      </c>
      <c r="O55" s="81">
        <v>2.0419759302546785</v>
      </c>
      <c r="P55" s="81">
        <v>2.1449199228883464</v>
      </c>
      <c r="Q55" s="81">
        <v>0.13579601865092095</v>
      </c>
      <c r="R55" s="81">
        <v>0</v>
      </c>
      <c r="S55" s="81">
        <v>0</v>
      </c>
      <c r="T55" s="82"/>
      <c r="U55" s="81">
        <v>80036</v>
      </c>
      <c r="V55" s="81">
        <v>179</v>
      </c>
      <c r="W55" s="81">
        <v>72</v>
      </c>
      <c r="X55" s="81">
        <v>508</v>
      </c>
      <c r="Y55" s="81">
        <v>883</v>
      </c>
      <c r="Z55" s="81">
        <v>1068</v>
      </c>
      <c r="AA55" s="81">
        <v>431</v>
      </c>
      <c r="AB55" s="81">
        <v>1781</v>
      </c>
      <c r="AC55" s="81">
        <v>0</v>
      </c>
      <c r="AD55" s="81">
        <v>0</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1824</v>
      </c>
      <c r="B56" s="80">
        <v>469</v>
      </c>
      <c r="C56" s="80">
        <v>10</v>
      </c>
      <c r="D56" s="80">
        <v>28</v>
      </c>
      <c r="E56" s="80">
        <v>2013</v>
      </c>
      <c r="F56" s="80" t="s">
        <v>89</v>
      </c>
      <c r="G56" s="80" t="s">
        <v>1677</v>
      </c>
      <c r="H56" s="80" t="s">
        <v>1678</v>
      </c>
      <c r="I56" s="177"/>
      <c r="J56" s="81">
        <v>1.1415568895800774</v>
      </c>
      <c r="K56" s="81">
        <v>0.5245474724068796</v>
      </c>
      <c r="L56" s="81">
        <v>3.3699633087999006</v>
      </c>
      <c r="M56" s="81">
        <v>3.0223618899782632</v>
      </c>
      <c r="N56" s="81">
        <v>4.6412076721836559</v>
      </c>
      <c r="O56" s="81">
        <v>1.9693440404701259</v>
      </c>
      <c r="P56" s="81">
        <v>2.3678023891323301</v>
      </c>
      <c r="Q56" s="81">
        <v>0.13483188384454045</v>
      </c>
      <c r="R56" s="81">
        <v>0</v>
      </c>
      <c r="S56" s="81">
        <v>0</v>
      </c>
      <c r="T56" s="82"/>
      <c r="U56" s="81">
        <v>40912</v>
      </c>
      <c r="V56" s="81">
        <v>179</v>
      </c>
      <c r="W56" s="81">
        <v>72</v>
      </c>
      <c r="X56" s="81">
        <v>508</v>
      </c>
      <c r="Y56" s="81">
        <v>865</v>
      </c>
      <c r="Z56" s="81">
        <v>1076</v>
      </c>
      <c r="AA56" s="81">
        <v>474</v>
      </c>
      <c r="AB56" s="81">
        <v>1743</v>
      </c>
      <c r="AC56" s="81">
        <v>0</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1825</v>
      </c>
      <c r="B57" s="80">
        <v>470</v>
      </c>
      <c r="C57" s="80">
        <v>11</v>
      </c>
      <c r="D57" s="80">
        <v>28</v>
      </c>
      <c r="E57" s="80">
        <v>2014</v>
      </c>
      <c r="F57" s="80" t="s">
        <v>90</v>
      </c>
      <c r="G57" s="80" t="s">
        <v>1677</v>
      </c>
      <c r="H57" s="80" t="s">
        <v>1678</v>
      </c>
      <c r="I57" s="177"/>
      <c r="J57" s="81">
        <v>1.9325619141370587</v>
      </c>
      <c r="K57" s="81">
        <v>0.56660885011114015</v>
      </c>
      <c r="L57" s="81">
        <v>2.9804490256192242</v>
      </c>
      <c r="M57" s="81">
        <v>3.1853446648020536</v>
      </c>
      <c r="N57" s="81">
        <v>4.8803512106060092</v>
      </c>
      <c r="O57" s="81">
        <v>1.9098160411527318</v>
      </c>
      <c r="P57" s="81">
        <v>2.3299040803043969</v>
      </c>
      <c r="Q57" s="81">
        <v>0.12676741125802432</v>
      </c>
      <c r="R57" s="81">
        <v>0</v>
      </c>
      <c r="S57" s="81">
        <v>0</v>
      </c>
      <c r="T57" s="82"/>
      <c r="U57" s="81">
        <v>76922</v>
      </c>
      <c r="V57" s="81">
        <v>168</v>
      </c>
      <c r="W57" s="81">
        <v>65</v>
      </c>
      <c r="X57" s="81">
        <v>509</v>
      </c>
      <c r="Y57" s="81">
        <v>859</v>
      </c>
      <c r="Z57" s="81">
        <v>1099</v>
      </c>
      <c r="AA57" s="81">
        <v>464</v>
      </c>
      <c r="AB57" s="81">
        <v>1708</v>
      </c>
      <c r="AC57" s="81">
        <v>0</v>
      </c>
      <c r="AD57" s="81">
        <v>0</v>
      </c>
      <c r="AE57" s="82"/>
      <c r="AF57" s="81">
        <v>626464.5678565983</v>
      </c>
      <c r="AG57" s="81">
        <v>397586.39345927018</v>
      </c>
      <c r="AH57" s="81">
        <v>484770.34180993028</v>
      </c>
      <c r="AI57" s="81">
        <v>3351975.6022528252</v>
      </c>
      <c r="AJ57" s="81">
        <v>3694538.276245574</v>
      </c>
      <c r="AK57" s="81">
        <v>0</v>
      </c>
      <c r="AL57" s="81">
        <v>0</v>
      </c>
      <c r="AM57" s="81">
        <v>234482.87698883549</v>
      </c>
      <c r="AN57" s="81">
        <v>0</v>
      </c>
      <c r="AO57" s="81">
        <v>0</v>
      </c>
      <c r="AP57" s="82"/>
      <c r="AQ57" s="81">
        <v>1</v>
      </c>
      <c r="AR57" s="81">
        <v>1</v>
      </c>
      <c r="AS57" s="81">
        <v>0</v>
      </c>
      <c r="AT57" s="81">
        <v>0</v>
      </c>
      <c r="AU57" s="81">
        <v>0</v>
      </c>
      <c r="AV57" s="81">
        <v>0</v>
      </c>
      <c r="AW57" s="81" t="s">
        <v>564</v>
      </c>
      <c r="AX57" s="82"/>
      <c r="AY57" s="81">
        <v>5.3</v>
      </c>
      <c r="AZ57" s="81">
        <v>20.2</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1826</v>
      </c>
      <c r="B58" s="80">
        <v>471</v>
      </c>
      <c r="C58" s="80">
        <v>12</v>
      </c>
      <c r="D58" s="80">
        <v>28</v>
      </c>
      <c r="E58" s="80">
        <v>2015</v>
      </c>
      <c r="F58" s="80" t="s">
        <v>91</v>
      </c>
      <c r="G58" s="80" t="s">
        <v>1677</v>
      </c>
      <c r="H58" s="80" t="s">
        <v>1678</v>
      </c>
      <c r="I58" s="177"/>
      <c r="J58" s="81">
        <v>1.9439681800402369</v>
      </c>
      <c r="K58" s="81">
        <v>0.54331898668691614</v>
      </c>
      <c r="L58" s="81">
        <v>3.1372335310328356</v>
      </c>
      <c r="M58" s="81">
        <v>3.0820529887641892</v>
      </c>
      <c r="N58" s="81">
        <v>4.4604965639876299</v>
      </c>
      <c r="O58" s="81">
        <v>1.8623307347785039</v>
      </c>
      <c r="P58" s="81">
        <v>2.2664084415058343</v>
      </c>
      <c r="Q58" s="81">
        <v>0.12228256505980213</v>
      </c>
      <c r="R58" s="81">
        <v>0</v>
      </c>
      <c r="S58" s="81">
        <v>0</v>
      </c>
      <c r="T58" s="82"/>
      <c r="U58" s="81">
        <v>77578</v>
      </c>
      <c r="V58" s="81">
        <v>168</v>
      </c>
      <c r="W58" s="81">
        <v>65</v>
      </c>
      <c r="X58" s="81">
        <v>509</v>
      </c>
      <c r="Y58" s="81">
        <v>853</v>
      </c>
      <c r="Z58" s="81">
        <v>1082</v>
      </c>
      <c r="AA58" s="81">
        <v>451</v>
      </c>
      <c r="AB58" s="81">
        <v>1683</v>
      </c>
      <c r="AC58" s="81">
        <v>0</v>
      </c>
      <c r="AD58" s="81">
        <v>0</v>
      </c>
      <c r="AE58" s="82"/>
      <c r="AF58" s="81">
        <v>598692.74347950111</v>
      </c>
      <c r="AG58" s="81">
        <v>361969.9034809107</v>
      </c>
      <c r="AH58" s="81">
        <v>405650.14457502379</v>
      </c>
      <c r="AI58" s="81">
        <v>3237281.3125886871</v>
      </c>
      <c r="AJ58" s="81">
        <v>3520804.1693247752</v>
      </c>
      <c r="AK58" s="81">
        <v>0</v>
      </c>
      <c r="AL58" s="81">
        <v>0</v>
      </c>
      <c r="AM58" s="81">
        <v>230648.09008052864</v>
      </c>
      <c r="AN58" s="81">
        <v>0</v>
      </c>
      <c r="AO58" s="81">
        <v>0</v>
      </c>
      <c r="AP58" s="82"/>
      <c r="AQ58" s="81">
        <v>1</v>
      </c>
      <c r="AR58" s="81">
        <v>1</v>
      </c>
      <c r="AS58" s="81">
        <v>0</v>
      </c>
      <c r="AT58" s="81">
        <v>0</v>
      </c>
      <c r="AU58" s="81">
        <v>0</v>
      </c>
      <c r="AV58" s="81">
        <v>0</v>
      </c>
      <c r="AW58" s="81" t="s">
        <v>564</v>
      </c>
      <c r="AX58" s="82"/>
      <c r="AY58" s="81">
        <v>5.3</v>
      </c>
      <c r="AZ58" s="81">
        <v>20.2</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1827</v>
      </c>
      <c r="B59" s="80">
        <v>472</v>
      </c>
      <c r="C59" s="80">
        <v>13</v>
      </c>
      <c r="D59" s="80">
        <v>28</v>
      </c>
      <c r="E59" s="80">
        <v>2016</v>
      </c>
      <c r="F59" s="80" t="s">
        <v>92</v>
      </c>
      <c r="G59" s="80" t="s">
        <v>1677</v>
      </c>
      <c r="H59" s="80" t="s">
        <v>1678</v>
      </c>
      <c r="I59" s="177"/>
      <c r="J59" s="81">
        <v>2.0231345456790004</v>
      </c>
      <c r="K59" s="81">
        <v>0.51250087868150407</v>
      </c>
      <c r="L59" s="81">
        <v>3.3736183488131113</v>
      </c>
      <c r="M59" s="81">
        <v>2.6425030007604167</v>
      </c>
      <c r="N59" s="81">
        <v>4.4509465044037935</v>
      </c>
      <c r="O59" s="81">
        <v>1.8329144538052975</v>
      </c>
      <c r="P59" s="81">
        <v>2.5071005179753305</v>
      </c>
      <c r="Q59" s="81">
        <v>0.11527146945333153</v>
      </c>
      <c r="R59" s="81">
        <v>0</v>
      </c>
      <c r="S59" s="81">
        <v>0</v>
      </c>
      <c r="T59" s="82"/>
      <c r="U59" s="81">
        <v>76851</v>
      </c>
      <c r="V59" s="81">
        <v>168</v>
      </c>
      <c r="W59" s="81">
        <v>65</v>
      </c>
      <c r="X59" s="81">
        <v>509</v>
      </c>
      <c r="Y59" s="81">
        <v>837</v>
      </c>
      <c r="Z59" s="81">
        <v>1078</v>
      </c>
      <c r="AA59" s="81">
        <v>516</v>
      </c>
      <c r="AB59" s="81">
        <v>1632</v>
      </c>
      <c r="AC59" s="81">
        <v>0</v>
      </c>
      <c r="AD59" s="81">
        <v>0</v>
      </c>
      <c r="AE59" s="82"/>
      <c r="AF59" s="81">
        <v>633982.00901183381</v>
      </c>
      <c r="AG59" s="81">
        <v>345031.34475172719</v>
      </c>
      <c r="AH59" s="81">
        <v>343808.48618278111</v>
      </c>
      <c r="AI59" s="81">
        <v>3231452.1911440291</v>
      </c>
      <c r="AJ59" s="81">
        <v>3595915.3834873522</v>
      </c>
      <c r="AK59" s="81">
        <v>0</v>
      </c>
      <c r="AL59" s="81">
        <v>0</v>
      </c>
      <c r="AM59" s="81">
        <v>223832.51492415369</v>
      </c>
      <c r="AN59" s="81">
        <v>0</v>
      </c>
      <c r="AO59" s="81">
        <v>0</v>
      </c>
      <c r="AP59" s="82"/>
      <c r="AQ59" s="81">
        <v>1</v>
      </c>
      <c r="AR59" s="81">
        <v>1</v>
      </c>
      <c r="AS59" s="81">
        <v>0</v>
      </c>
      <c r="AT59" s="81">
        <v>0</v>
      </c>
      <c r="AU59" s="81">
        <v>0</v>
      </c>
      <c r="AV59" s="81">
        <v>0</v>
      </c>
      <c r="AW59" s="81" t="s">
        <v>564</v>
      </c>
      <c r="AX59" s="82"/>
      <c r="AY59" s="81">
        <v>5.3</v>
      </c>
      <c r="AZ59" s="81">
        <v>20.2</v>
      </c>
      <c r="BA59" s="81">
        <v>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1828</v>
      </c>
      <c r="B60" s="80">
        <v>473</v>
      </c>
      <c r="C60" s="80">
        <v>14</v>
      </c>
      <c r="D60" s="80">
        <v>28</v>
      </c>
      <c r="E60" s="80">
        <v>2017</v>
      </c>
      <c r="F60" s="80" t="s">
        <v>71</v>
      </c>
      <c r="G60" s="80" t="s">
        <v>1677</v>
      </c>
      <c r="H60" s="80" t="s">
        <v>1678</v>
      </c>
      <c r="I60" s="177"/>
      <c r="J60" s="81">
        <v>0.90500688353079417</v>
      </c>
      <c r="K60" s="81">
        <v>0.52369916227274582</v>
      </c>
      <c r="L60" s="81">
        <v>3.0453992053906433</v>
      </c>
      <c r="M60" s="81">
        <v>2.6496112558420313</v>
      </c>
      <c r="N60" s="81">
        <v>4.3034709616687499</v>
      </c>
      <c r="O60" s="81">
        <v>1.8113683922443649</v>
      </c>
      <c r="P60" s="81">
        <v>2.4670792131192218</v>
      </c>
      <c r="Q60" s="81">
        <v>0.10771013903081417</v>
      </c>
      <c r="R60" s="81">
        <v>0</v>
      </c>
      <c r="S60" s="81">
        <v>0</v>
      </c>
      <c r="T60" s="82"/>
      <c r="U60" s="81">
        <v>33827</v>
      </c>
      <c r="V60" s="81">
        <v>168</v>
      </c>
      <c r="W60" s="81">
        <v>65</v>
      </c>
      <c r="X60" s="81">
        <v>509</v>
      </c>
      <c r="Y60" s="81">
        <v>827</v>
      </c>
      <c r="Z60" s="81">
        <v>1083</v>
      </c>
      <c r="AA60" s="81">
        <v>511</v>
      </c>
      <c r="AB60" s="81">
        <v>1577</v>
      </c>
      <c r="AC60" s="81">
        <v>0</v>
      </c>
      <c r="AD60" s="81">
        <v>0</v>
      </c>
      <c r="AE60" s="82"/>
      <c r="AF60" s="81">
        <v>274210.90987941058</v>
      </c>
      <c r="AG60" s="81">
        <v>346033.84994285507</v>
      </c>
      <c r="AH60" s="81">
        <v>419998.44190140947</v>
      </c>
      <c r="AI60" s="81">
        <v>3151504.0298530231</v>
      </c>
      <c r="AJ60" s="81">
        <v>3113589.8483756818</v>
      </c>
      <c r="AK60" s="81">
        <v>0</v>
      </c>
      <c r="AL60" s="81">
        <v>0</v>
      </c>
      <c r="AM60" s="81">
        <v>216627.57319065169</v>
      </c>
      <c r="AN60" s="81">
        <v>0</v>
      </c>
      <c r="AO60" s="81">
        <v>0</v>
      </c>
      <c r="AP60" s="82"/>
      <c r="AQ60" s="81">
        <v>3</v>
      </c>
      <c r="AR60" s="81">
        <v>1</v>
      </c>
      <c r="AS60" s="81">
        <v>0</v>
      </c>
      <c r="AT60" s="81">
        <v>0</v>
      </c>
      <c r="AU60" s="81">
        <v>0</v>
      </c>
      <c r="AV60" s="81">
        <v>0</v>
      </c>
      <c r="AW60" s="81" t="s">
        <v>564</v>
      </c>
      <c r="AX60" s="82"/>
      <c r="AY60" s="81">
        <v>24.5</v>
      </c>
      <c r="AZ60" s="81">
        <v>20.2</v>
      </c>
      <c r="BA60" s="81">
        <v>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1829</v>
      </c>
      <c r="B61" s="80">
        <v>474</v>
      </c>
      <c r="C61" s="80">
        <v>15</v>
      </c>
      <c r="D61" s="80">
        <v>28</v>
      </c>
      <c r="E61" s="80">
        <v>2018</v>
      </c>
      <c r="F61" s="80" t="s">
        <v>93</v>
      </c>
      <c r="G61" s="80" t="s">
        <v>1677</v>
      </c>
      <c r="H61" s="80" t="s">
        <v>1678</v>
      </c>
      <c r="I61" s="177"/>
      <c r="J61" s="81">
        <v>2.260595849860958</v>
      </c>
      <c r="K61" s="81">
        <v>0.48742207400290016</v>
      </c>
      <c r="L61" s="81">
        <v>2.7937615127980573</v>
      </c>
      <c r="M61" s="81">
        <v>2.6626793409334248</v>
      </c>
      <c r="N61" s="81">
        <v>3.8423587470962053</v>
      </c>
      <c r="O61" s="81">
        <v>1.7395908932271431</v>
      </c>
      <c r="P61" s="81">
        <v>2.4951000579059905</v>
      </c>
      <c r="Q61" s="81">
        <v>9.6463697281990182E-2</v>
      </c>
      <c r="R61" s="81">
        <v>0</v>
      </c>
      <c r="S61" s="81">
        <v>0</v>
      </c>
      <c r="T61" s="82"/>
      <c r="U61" s="81">
        <v>88288</v>
      </c>
      <c r="V61" s="81">
        <v>168</v>
      </c>
      <c r="W61" s="81">
        <v>65</v>
      </c>
      <c r="X61" s="81">
        <v>509</v>
      </c>
      <c r="Y61" s="81">
        <v>802</v>
      </c>
      <c r="Z61" s="81">
        <v>1060</v>
      </c>
      <c r="AA61" s="81">
        <v>522</v>
      </c>
      <c r="AB61" s="81">
        <v>1522</v>
      </c>
      <c r="AC61" s="81">
        <v>0</v>
      </c>
      <c r="AD61" s="81">
        <v>0</v>
      </c>
      <c r="AE61" s="82"/>
      <c r="AF61" s="81">
        <v>718423.61664417572</v>
      </c>
      <c r="AG61" s="81">
        <v>313077.85533399048</v>
      </c>
      <c r="AH61" s="81">
        <v>395848.58317058982</v>
      </c>
      <c r="AI61" s="81">
        <v>3221480.858970277</v>
      </c>
      <c r="AJ61" s="81">
        <v>2926399.619474411</v>
      </c>
      <c r="AK61" s="81">
        <v>0</v>
      </c>
      <c r="AL61" s="81">
        <v>0</v>
      </c>
      <c r="AM61" s="81">
        <v>209504.99050312949</v>
      </c>
      <c r="AN61" s="81">
        <v>0</v>
      </c>
      <c r="AO61" s="81">
        <v>0</v>
      </c>
      <c r="AP61" s="82"/>
      <c r="AQ61" s="81">
        <v>5</v>
      </c>
      <c r="AR61" s="81">
        <v>1</v>
      </c>
      <c r="AS61" s="81">
        <v>0</v>
      </c>
      <c r="AT61" s="81">
        <v>0</v>
      </c>
      <c r="AU61" s="81">
        <v>0</v>
      </c>
      <c r="AV61" s="81">
        <v>0</v>
      </c>
      <c r="AW61" s="81" t="s">
        <v>564</v>
      </c>
      <c r="AX61" s="82"/>
      <c r="AY61" s="81">
        <v>44</v>
      </c>
      <c r="AZ61" s="81">
        <v>20</v>
      </c>
      <c r="BA61" s="81">
        <v>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1830</v>
      </c>
      <c r="B62" s="80">
        <v>475</v>
      </c>
      <c r="C62" s="80">
        <v>16</v>
      </c>
      <c r="D62" s="80">
        <v>28</v>
      </c>
      <c r="E62" s="80">
        <v>2019</v>
      </c>
      <c r="F62" s="80" t="s">
        <v>73</v>
      </c>
      <c r="G62" s="80" t="s">
        <v>1677</v>
      </c>
      <c r="H62" s="80" t="s">
        <v>1678</v>
      </c>
      <c r="I62" s="177"/>
      <c r="J62" s="81">
        <v>1.3226771948411791</v>
      </c>
      <c r="K62" s="81">
        <v>0.45229179324509355</v>
      </c>
      <c r="L62" s="81">
        <v>2.8062785176377041</v>
      </c>
      <c r="M62" s="81">
        <v>2.3886651479544745</v>
      </c>
      <c r="N62" s="81">
        <v>3.841310882642321</v>
      </c>
      <c r="O62" s="81">
        <v>1.6627572911425461</v>
      </c>
      <c r="P62" s="81">
        <v>2.2442232616563924</v>
      </c>
      <c r="Q62" s="81">
        <v>9.2069514561821136E-2</v>
      </c>
      <c r="R62" s="81">
        <v>0</v>
      </c>
      <c r="S62" s="81">
        <v>0</v>
      </c>
      <c r="T62" s="82"/>
      <c r="U62" s="81">
        <v>54341</v>
      </c>
      <c r="V62" s="81">
        <v>168</v>
      </c>
      <c r="W62" s="81">
        <v>65</v>
      </c>
      <c r="X62" s="81">
        <v>509</v>
      </c>
      <c r="Y62" s="81">
        <v>792</v>
      </c>
      <c r="Z62" s="81">
        <v>1041</v>
      </c>
      <c r="AA62" s="81">
        <v>466</v>
      </c>
      <c r="AB62" s="81">
        <v>1492</v>
      </c>
      <c r="AC62" s="81">
        <v>0</v>
      </c>
      <c r="AD62" s="81">
        <v>0</v>
      </c>
      <c r="AE62" s="82"/>
      <c r="AF62" s="81">
        <v>433903.65280980122</v>
      </c>
      <c r="AG62" s="81">
        <v>312985.14419456682</v>
      </c>
      <c r="AH62" s="81">
        <v>427398.22900093778</v>
      </c>
      <c r="AI62" s="81">
        <v>3156783.809815018</v>
      </c>
      <c r="AJ62" s="81">
        <v>2939161.6462506428</v>
      </c>
      <c r="AK62" s="81">
        <v>0</v>
      </c>
      <c r="AL62" s="81">
        <v>0</v>
      </c>
      <c r="AM62" s="81">
        <v>203199.16823001346</v>
      </c>
      <c r="AN62" s="81">
        <v>0</v>
      </c>
      <c r="AO62" s="81">
        <v>0</v>
      </c>
      <c r="AP62" s="82"/>
      <c r="AQ62" s="81">
        <v>5</v>
      </c>
      <c r="AR62" s="81">
        <v>1</v>
      </c>
      <c r="AS62" s="81">
        <v>0</v>
      </c>
      <c r="AT62" s="81">
        <v>0</v>
      </c>
      <c r="AU62" s="81">
        <v>0</v>
      </c>
      <c r="AV62" s="81">
        <v>0</v>
      </c>
      <c r="AW62" s="81" t="s">
        <v>564</v>
      </c>
      <c r="AX62" s="82"/>
      <c r="AY62" s="81">
        <v>43.900000000000013</v>
      </c>
      <c r="AZ62" s="81">
        <v>20.2</v>
      </c>
      <c r="BA62" s="81">
        <v>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1831</v>
      </c>
      <c r="B63" s="80">
        <v>476</v>
      </c>
      <c r="C63" s="80">
        <v>17</v>
      </c>
      <c r="D63" s="80">
        <v>28</v>
      </c>
      <c r="E63" s="80">
        <v>2020</v>
      </c>
      <c r="F63" s="80" t="s">
        <v>218</v>
      </c>
      <c r="G63" s="80" t="s">
        <v>1677</v>
      </c>
      <c r="H63" s="80" t="s">
        <v>1678</v>
      </c>
      <c r="I63" s="177"/>
      <c r="J63" s="81">
        <v>1.515617185147299</v>
      </c>
      <c r="K63" s="81">
        <v>0.38119799363883067</v>
      </c>
      <c r="L63" s="81">
        <v>1.7005733964523551</v>
      </c>
      <c r="M63" s="81">
        <v>2.3964776075595315</v>
      </c>
      <c r="N63" s="81">
        <v>3.4496514594793615</v>
      </c>
      <c r="O63" s="81">
        <v>1.4078304838955877</v>
      </c>
      <c r="P63" s="81">
        <v>2.3093773202011909</v>
      </c>
      <c r="Q63" s="81">
        <v>8.4906966315165186E-2</v>
      </c>
      <c r="R63" s="81">
        <v>0</v>
      </c>
      <c r="S63" s="81">
        <v>0</v>
      </c>
      <c r="T63" s="82"/>
      <c r="U63" s="81">
        <v>70586</v>
      </c>
      <c r="V63" s="81">
        <v>131</v>
      </c>
      <c r="W63" s="81">
        <v>35</v>
      </c>
      <c r="X63" s="81">
        <v>537</v>
      </c>
      <c r="Y63" s="81">
        <v>776</v>
      </c>
      <c r="Z63" s="81">
        <v>1006</v>
      </c>
      <c r="AA63" s="81">
        <v>521</v>
      </c>
      <c r="AB63" s="81">
        <v>1440</v>
      </c>
      <c r="AC63" s="81">
        <v>0</v>
      </c>
      <c r="AD63" s="81">
        <v>0</v>
      </c>
      <c r="AE63" s="82"/>
      <c r="AF63" s="81">
        <v>551128.9541502631</v>
      </c>
      <c r="AG63" s="81">
        <v>244233.78169501375</v>
      </c>
      <c r="AH63" s="81">
        <v>249386.17734458583</v>
      </c>
      <c r="AI63" s="81">
        <v>3083283.0503805452</v>
      </c>
      <c r="AJ63" s="81">
        <v>2939968.517667565</v>
      </c>
      <c r="AK63" s="81"/>
      <c r="AL63" s="81"/>
      <c r="AM63" s="81">
        <v>187935.99873368634</v>
      </c>
      <c r="AN63" s="81"/>
      <c r="AO63" s="81"/>
      <c r="AP63" s="82"/>
      <c r="AQ63" s="81">
        <v>5</v>
      </c>
      <c r="AR63" s="81">
        <v>1</v>
      </c>
      <c r="AS63" s="81">
        <v>0</v>
      </c>
      <c r="AT63" s="81">
        <v>0</v>
      </c>
      <c r="AU63" s="81">
        <v>0</v>
      </c>
      <c r="AV63" s="81">
        <v>0</v>
      </c>
      <c r="AW63" s="81">
        <v>0</v>
      </c>
      <c r="AX63" s="82"/>
      <c r="AY63" s="81">
        <v>43.900000000000013</v>
      </c>
      <c r="AZ63" s="81">
        <v>20.2</v>
      </c>
      <c r="BA63" s="81">
        <v>0</v>
      </c>
      <c r="BB63" s="81">
        <v>0</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1684</v>
      </c>
      <c r="B64" s="80">
        <v>476</v>
      </c>
      <c r="C64" s="80">
        <v>18</v>
      </c>
      <c r="D64" s="80">
        <v>28</v>
      </c>
      <c r="E64" s="80">
        <v>2021</v>
      </c>
      <c r="F64" s="80" t="s">
        <v>75</v>
      </c>
      <c r="G64" s="174" t="s">
        <v>1677</v>
      </c>
      <c r="H64" s="80" t="s">
        <v>1678</v>
      </c>
      <c r="I64" s="177"/>
      <c r="J64" s="81">
        <v>1.9833688187534118</v>
      </c>
      <c r="K64" s="81">
        <v>0.36719948193147917</v>
      </c>
      <c r="L64" s="81">
        <v>1.5519244796442111</v>
      </c>
      <c r="M64" s="81">
        <v>2.4205185790366603</v>
      </c>
      <c r="N64" s="81">
        <v>3.2430687809073366</v>
      </c>
      <c r="O64" s="81">
        <v>1.3441389441417184</v>
      </c>
      <c r="P64" s="81">
        <v>2.3317347507434558</v>
      </c>
      <c r="Q64" s="81">
        <v>8.4314807785028548E-2</v>
      </c>
      <c r="R64" s="81">
        <v>0</v>
      </c>
      <c r="S64" s="81">
        <v>0</v>
      </c>
      <c r="T64" s="82"/>
      <c r="U64" s="81">
        <v>94858</v>
      </c>
      <c r="V64" s="81">
        <v>131</v>
      </c>
      <c r="W64" s="81">
        <v>35</v>
      </c>
      <c r="X64" s="81">
        <v>537</v>
      </c>
      <c r="Y64" s="81">
        <v>768</v>
      </c>
      <c r="Z64" s="81">
        <v>989</v>
      </c>
      <c r="AA64" s="81">
        <v>513</v>
      </c>
      <c r="AB64" s="81">
        <v>1413</v>
      </c>
      <c r="AC64" s="81">
        <v>0</v>
      </c>
      <c r="AD64" s="81">
        <v>0</v>
      </c>
      <c r="AE64" s="82"/>
      <c r="AF64" s="81">
        <v>726571.44974359241</v>
      </c>
      <c r="AG64" s="81">
        <v>248451.31573980156</v>
      </c>
      <c r="AH64" s="81">
        <v>223589.22136239003</v>
      </c>
      <c r="AI64" s="81">
        <v>3364317.3156871726</v>
      </c>
      <c r="AJ64" s="81">
        <v>2835531.8022127552</v>
      </c>
      <c r="AK64" s="81">
        <v>0</v>
      </c>
      <c r="AL64" s="81">
        <v>0</v>
      </c>
      <c r="AM64" s="81">
        <v>185475.87347242553</v>
      </c>
      <c r="AN64" s="81">
        <v>0</v>
      </c>
      <c r="AO64" s="81">
        <v>0</v>
      </c>
      <c r="AP64" s="82"/>
      <c r="AQ64" s="81">
        <v>5</v>
      </c>
      <c r="AR64" s="81">
        <v>1</v>
      </c>
      <c r="AS64" s="81">
        <v>0</v>
      </c>
      <c r="AT64" s="81">
        <v>0</v>
      </c>
      <c r="AU64" s="81">
        <v>0</v>
      </c>
      <c r="AV64" s="81">
        <v>0</v>
      </c>
      <c r="AW64" s="81"/>
      <c r="AX64" s="82"/>
      <c r="AY64" s="81">
        <v>43.900000000000013</v>
      </c>
      <c r="AZ64" s="81">
        <v>20.2</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1676</v>
      </c>
      <c r="B65" s="80">
        <v>476</v>
      </c>
      <c r="C65" s="80">
        <v>19</v>
      </c>
      <c r="D65" s="80">
        <v>28</v>
      </c>
      <c r="E65" s="80">
        <v>2022</v>
      </c>
      <c r="F65" s="80" t="s">
        <v>568</v>
      </c>
      <c r="G65" s="174" t="s">
        <v>1677</v>
      </c>
      <c r="H65" s="80" t="s">
        <v>1678</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5</v>
      </c>
      <c r="AR65" s="81">
        <v>1</v>
      </c>
      <c r="AS65" s="81">
        <v>0</v>
      </c>
      <c r="AT65" s="81">
        <v>0</v>
      </c>
      <c r="AU65" s="81">
        <v>0</v>
      </c>
      <c r="AV65" s="81">
        <v>0</v>
      </c>
      <c r="AW65" s="81"/>
      <c r="AX65" s="82"/>
      <c r="AY65" s="81">
        <v>43.900000000000006</v>
      </c>
      <c r="AZ65" s="81">
        <v>20.2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1832</v>
      </c>
      <c r="B66" s="80">
        <v>69</v>
      </c>
      <c r="C66" s="80">
        <v>1</v>
      </c>
      <c r="D66" s="80">
        <v>5</v>
      </c>
      <c r="E66" s="80">
        <v>1990</v>
      </c>
      <c r="F66" s="80" t="s">
        <v>562</v>
      </c>
      <c r="G66" s="80" t="s">
        <v>1833</v>
      </c>
      <c r="H66" s="80" t="s">
        <v>1834</v>
      </c>
      <c r="I66" s="177"/>
      <c r="J66" s="81">
        <v>0.41065336780781164</v>
      </c>
      <c r="K66" s="81">
        <v>0.40739058341138246</v>
      </c>
      <c r="L66" s="81">
        <v>0.25971109013046934</v>
      </c>
      <c r="M66" s="81">
        <v>1.4032651502754105</v>
      </c>
      <c r="N66" s="81">
        <v>2.0965710712779226</v>
      </c>
      <c r="O66" s="81">
        <v>2.3826212940468721</v>
      </c>
      <c r="P66" s="81">
        <v>4.3614152265503146</v>
      </c>
      <c r="Q66" s="81">
        <v>0.16893927666562711</v>
      </c>
      <c r="R66" s="81">
        <v>0</v>
      </c>
      <c r="S66" s="81">
        <v>0.21181212114889264</v>
      </c>
      <c r="T66" s="82"/>
      <c r="U66" s="81">
        <v>115334</v>
      </c>
      <c r="V66" s="81">
        <v>172</v>
      </c>
      <c r="W66" s="81">
        <v>3</v>
      </c>
      <c r="X66" s="81">
        <v>536</v>
      </c>
      <c r="Y66" s="81">
        <v>766</v>
      </c>
      <c r="Z66" s="81">
        <v>980</v>
      </c>
      <c r="AA66" s="81">
        <v>1059</v>
      </c>
      <c r="AB66" s="81">
        <v>2743</v>
      </c>
      <c r="AC66" s="81">
        <v>0</v>
      </c>
      <c r="AD66" s="81">
        <v>0.21181212114889264</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1835</v>
      </c>
      <c r="B67" s="80">
        <v>70</v>
      </c>
      <c r="C67" s="80">
        <v>2</v>
      </c>
      <c r="D67" s="80">
        <v>5</v>
      </c>
      <c r="E67" s="80">
        <v>2005</v>
      </c>
      <c r="F67" s="80" t="s">
        <v>565</v>
      </c>
      <c r="G67" s="80" t="s">
        <v>1833</v>
      </c>
      <c r="H67" s="80" t="s">
        <v>1834</v>
      </c>
      <c r="I67" s="177"/>
      <c r="J67" s="81">
        <v>0.56887521527399876</v>
      </c>
      <c r="K67" s="81">
        <v>0.31808954406554746</v>
      </c>
      <c r="L67" s="81">
        <v>0</v>
      </c>
      <c r="M67" s="81">
        <v>1.3685749431431715</v>
      </c>
      <c r="N67" s="81">
        <v>2.1653671648871535</v>
      </c>
      <c r="O67" s="81">
        <v>2.7796099897700817</v>
      </c>
      <c r="P67" s="81">
        <v>4.4201952235620805</v>
      </c>
      <c r="Q67" s="81">
        <v>0.12460480811989098</v>
      </c>
      <c r="R67" s="81">
        <v>0</v>
      </c>
      <c r="S67" s="81">
        <v>0.20595867249999997</v>
      </c>
      <c r="T67" s="82"/>
      <c r="U67" s="81">
        <v>102790</v>
      </c>
      <c r="V67" s="81">
        <v>158</v>
      </c>
      <c r="W67" s="81">
        <v>0</v>
      </c>
      <c r="X67" s="81">
        <v>284</v>
      </c>
      <c r="Y67" s="81">
        <v>727</v>
      </c>
      <c r="Z67" s="81">
        <v>1323</v>
      </c>
      <c r="AA67" s="81">
        <v>879</v>
      </c>
      <c r="AB67" s="81">
        <v>2115</v>
      </c>
      <c r="AC67" s="81">
        <v>0</v>
      </c>
      <c r="AD67" s="81">
        <v>0.20595867249999997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1836</v>
      </c>
      <c r="B68" s="80">
        <v>71</v>
      </c>
      <c r="C68" s="80">
        <v>3</v>
      </c>
      <c r="D68" s="80">
        <v>5</v>
      </c>
      <c r="E68" s="80">
        <v>2006</v>
      </c>
      <c r="F68" s="80" t="s">
        <v>566</v>
      </c>
      <c r="G68" s="80" t="s">
        <v>1833</v>
      </c>
      <c r="H68" s="80" t="s">
        <v>1834</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1837</v>
      </c>
      <c r="B69" s="80">
        <v>72</v>
      </c>
      <c r="C69" s="80">
        <v>4</v>
      </c>
      <c r="D69" s="80">
        <v>5</v>
      </c>
      <c r="E69" s="80">
        <v>2007</v>
      </c>
      <c r="F69" s="80" t="s">
        <v>567</v>
      </c>
      <c r="G69" s="80" t="s">
        <v>1833</v>
      </c>
      <c r="H69" s="80" t="s">
        <v>1834</v>
      </c>
      <c r="I69" s="177"/>
      <c r="J69" s="81">
        <v>0.27160426898365503</v>
      </c>
      <c r="K69" s="81">
        <v>0.27440706209545568</v>
      </c>
      <c r="L69" s="81">
        <v>0</v>
      </c>
      <c r="M69" s="81">
        <v>1.8065240608583142</v>
      </c>
      <c r="N69" s="81">
        <v>2.0952216278630704</v>
      </c>
      <c r="O69" s="81">
        <v>2.465686137772813</v>
      </c>
      <c r="P69" s="81">
        <v>4.2741416804945755</v>
      </c>
      <c r="Q69" s="81">
        <v>0.12540428540280904</v>
      </c>
      <c r="R69" s="81">
        <v>0</v>
      </c>
      <c r="S69" s="81">
        <v>0.17509256286042627</v>
      </c>
      <c r="T69" s="82"/>
      <c r="U69" s="81">
        <v>70546</v>
      </c>
      <c r="V69" s="81">
        <v>139</v>
      </c>
      <c r="W69" s="81">
        <v>0</v>
      </c>
      <c r="X69" s="81">
        <v>449</v>
      </c>
      <c r="Y69" s="81">
        <v>730</v>
      </c>
      <c r="Z69" s="81">
        <v>1220</v>
      </c>
      <c r="AA69" s="81">
        <v>837</v>
      </c>
      <c r="AB69" s="81">
        <v>2016</v>
      </c>
      <c r="AC69" s="81">
        <v>0</v>
      </c>
      <c r="AD69" s="81">
        <v>0.17509256286042627</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1838</v>
      </c>
      <c r="B70" s="80">
        <v>73</v>
      </c>
      <c r="C70" s="80">
        <v>5</v>
      </c>
      <c r="D70" s="80">
        <v>5</v>
      </c>
      <c r="E70" s="80">
        <v>2008</v>
      </c>
      <c r="F70" s="80" t="s">
        <v>84</v>
      </c>
      <c r="G70" s="80" t="s">
        <v>1833</v>
      </c>
      <c r="H70" s="80" t="s">
        <v>1834</v>
      </c>
      <c r="I70" s="177"/>
      <c r="J70" s="81">
        <v>0.27596577411488254</v>
      </c>
      <c r="K70" s="81">
        <v>0.20256538953234413</v>
      </c>
      <c r="L70" s="81">
        <v>0</v>
      </c>
      <c r="M70" s="81">
        <v>1.9766749519168096</v>
      </c>
      <c r="N70" s="81">
        <v>2.1569141857153324</v>
      </c>
      <c r="O70" s="81">
        <v>2.3410763230905633</v>
      </c>
      <c r="P70" s="81">
        <v>4.019337255375337</v>
      </c>
      <c r="Q70" s="81">
        <v>0.11927661053505158</v>
      </c>
      <c r="R70" s="81">
        <v>0</v>
      </c>
      <c r="S70" s="81">
        <v>0.14790741390000001</v>
      </c>
      <c r="T70" s="82"/>
      <c r="U70" s="81">
        <v>77172</v>
      </c>
      <c r="V70" s="81">
        <v>139</v>
      </c>
      <c r="W70" s="81">
        <v>0</v>
      </c>
      <c r="X70" s="81">
        <v>449</v>
      </c>
      <c r="Y70" s="81">
        <v>720</v>
      </c>
      <c r="Z70" s="81">
        <v>1199</v>
      </c>
      <c r="AA70" s="81">
        <v>788</v>
      </c>
      <c r="AB70" s="81">
        <v>1949</v>
      </c>
      <c r="AC70" s="81">
        <v>0</v>
      </c>
      <c r="AD70" s="81">
        <v>0.14790741390000001</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1839</v>
      </c>
      <c r="B71" s="80">
        <v>74</v>
      </c>
      <c r="C71" s="80">
        <v>6</v>
      </c>
      <c r="D71" s="80">
        <v>5</v>
      </c>
      <c r="E71" s="80">
        <v>2009</v>
      </c>
      <c r="F71" s="80" t="s">
        <v>85</v>
      </c>
      <c r="G71" s="80" t="s">
        <v>1833</v>
      </c>
      <c r="H71" s="80" t="s">
        <v>1834</v>
      </c>
      <c r="I71" s="177"/>
      <c r="J71" s="81">
        <v>0.27122577148126253</v>
      </c>
      <c r="K71" s="81">
        <v>0.103396149640469</v>
      </c>
      <c r="L71" s="81">
        <v>2.9530266363285862</v>
      </c>
      <c r="M71" s="81">
        <v>1.5955852268953445</v>
      </c>
      <c r="N71" s="81">
        <v>1.9205250668070828</v>
      </c>
      <c r="O71" s="81">
        <v>2.3460785344641177</v>
      </c>
      <c r="P71" s="81">
        <v>3.8555225376220825</v>
      </c>
      <c r="Q71" s="81">
        <v>0.10936745632592836</v>
      </c>
      <c r="R71" s="81">
        <v>0</v>
      </c>
      <c r="S71" s="81">
        <v>0.15367232163845279</v>
      </c>
      <c r="T71" s="82"/>
      <c r="U71" s="81">
        <v>74573</v>
      </c>
      <c r="V71" s="81">
        <v>74</v>
      </c>
      <c r="W71" s="81">
        <v>68</v>
      </c>
      <c r="X71" s="81">
        <v>437</v>
      </c>
      <c r="Y71" s="81">
        <v>704</v>
      </c>
      <c r="Z71" s="81">
        <v>1186</v>
      </c>
      <c r="AA71" s="81">
        <v>776</v>
      </c>
      <c r="AB71" s="81">
        <v>1876</v>
      </c>
      <c r="AC71" s="81">
        <v>0</v>
      </c>
      <c r="AD71" s="81">
        <v>0.15367232163845279</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1840</v>
      </c>
      <c r="B72" s="80">
        <v>75</v>
      </c>
      <c r="C72" s="80">
        <v>7</v>
      </c>
      <c r="D72" s="80">
        <v>5</v>
      </c>
      <c r="E72" s="80">
        <v>2010</v>
      </c>
      <c r="F72" s="80" t="s">
        <v>86</v>
      </c>
      <c r="G72" s="80" t="s">
        <v>1833</v>
      </c>
      <c r="H72" s="80" t="s">
        <v>1834</v>
      </c>
      <c r="I72" s="177"/>
      <c r="J72" s="81">
        <v>0.30711218493434639</v>
      </c>
      <c r="K72" s="81">
        <v>0.11543735046544837</v>
      </c>
      <c r="L72" s="81">
        <v>2.8515274473170433</v>
      </c>
      <c r="M72" s="81">
        <v>1.7297627982536781</v>
      </c>
      <c r="N72" s="81">
        <v>1.8889419656728093</v>
      </c>
      <c r="O72" s="81">
        <v>2.3667311100807469</v>
      </c>
      <c r="P72" s="81">
        <v>3.8064996279617471</v>
      </c>
      <c r="Q72" s="81">
        <v>0.11225214975602799</v>
      </c>
      <c r="R72" s="81">
        <v>0</v>
      </c>
      <c r="S72" s="81">
        <v>0.22813416265076403</v>
      </c>
      <c r="T72" s="82"/>
      <c r="U72" s="81">
        <v>79320</v>
      </c>
      <c r="V72" s="81">
        <v>74</v>
      </c>
      <c r="W72" s="81">
        <v>68</v>
      </c>
      <c r="X72" s="81">
        <v>437</v>
      </c>
      <c r="Y72" s="81">
        <v>704</v>
      </c>
      <c r="Z72" s="81">
        <v>1202</v>
      </c>
      <c r="AA72" s="81">
        <v>747</v>
      </c>
      <c r="AB72" s="81">
        <v>1845</v>
      </c>
      <c r="AC72" s="81">
        <v>0</v>
      </c>
      <c r="AD72" s="81">
        <v>0.22813416265076403</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1841</v>
      </c>
      <c r="B73" s="80">
        <v>76</v>
      </c>
      <c r="C73" s="80">
        <v>8</v>
      </c>
      <c r="D73" s="80">
        <v>5</v>
      </c>
      <c r="E73" s="80">
        <v>2011</v>
      </c>
      <c r="F73" s="80" t="s">
        <v>87</v>
      </c>
      <c r="G73" s="80" t="s">
        <v>1833</v>
      </c>
      <c r="H73" s="80" t="s">
        <v>1834</v>
      </c>
      <c r="I73" s="177"/>
      <c r="J73" s="81">
        <v>0.34273859004049129</v>
      </c>
      <c r="K73" s="81">
        <v>0.16499448856906357</v>
      </c>
      <c r="L73" s="81">
        <v>2.2939056601766139</v>
      </c>
      <c r="M73" s="81">
        <v>2.1166868358822124</v>
      </c>
      <c r="N73" s="81">
        <v>2.359844920722074</v>
      </c>
      <c r="O73" s="81">
        <v>2.3086986460439802</v>
      </c>
      <c r="P73" s="81">
        <v>3.6222708779051431</v>
      </c>
      <c r="Q73" s="81">
        <v>0.12512793701985883</v>
      </c>
      <c r="R73" s="81">
        <v>0</v>
      </c>
      <c r="S73" s="81">
        <v>0.22129017881553154</v>
      </c>
      <c r="T73" s="82"/>
      <c r="U73" s="81">
        <v>71494</v>
      </c>
      <c r="V73" s="81">
        <v>74</v>
      </c>
      <c r="W73" s="81">
        <v>68</v>
      </c>
      <c r="X73" s="81">
        <v>437</v>
      </c>
      <c r="Y73" s="81">
        <v>695</v>
      </c>
      <c r="Z73" s="81">
        <v>1198</v>
      </c>
      <c r="AA73" s="81">
        <v>732</v>
      </c>
      <c r="AB73" s="81">
        <v>1783</v>
      </c>
      <c r="AC73" s="81">
        <v>0</v>
      </c>
      <c r="AD73" s="81">
        <v>0.22129017881553154</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1842</v>
      </c>
      <c r="B74" s="80">
        <v>77</v>
      </c>
      <c r="C74" s="80">
        <v>9</v>
      </c>
      <c r="D74" s="80">
        <v>5</v>
      </c>
      <c r="E74" s="80">
        <v>2012</v>
      </c>
      <c r="F74" s="80" t="s">
        <v>88</v>
      </c>
      <c r="G74" s="80" t="s">
        <v>1833</v>
      </c>
      <c r="H74" s="80" t="s">
        <v>1834</v>
      </c>
      <c r="I74" s="177"/>
      <c r="J74" s="81">
        <v>0.42342285598918578</v>
      </c>
      <c r="K74" s="81">
        <v>0.1605144743227005</v>
      </c>
      <c r="L74" s="81">
        <v>2.2635173578586403</v>
      </c>
      <c r="M74" s="81">
        <v>2.1712562878087049</v>
      </c>
      <c r="N74" s="81">
        <v>2.6947591386742751</v>
      </c>
      <c r="O74" s="81">
        <v>2.2618516156285433</v>
      </c>
      <c r="P74" s="81">
        <v>3.583160892064059</v>
      </c>
      <c r="Q74" s="81">
        <v>0.13282238320601025</v>
      </c>
      <c r="R74" s="81">
        <v>0</v>
      </c>
      <c r="S74" s="81">
        <v>0.25437797246698685</v>
      </c>
      <c r="T74" s="82"/>
      <c r="U74" s="81">
        <v>88457</v>
      </c>
      <c r="V74" s="81">
        <v>74</v>
      </c>
      <c r="W74" s="81">
        <v>68</v>
      </c>
      <c r="X74" s="81">
        <v>437</v>
      </c>
      <c r="Y74" s="81">
        <v>700</v>
      </c>
      <c r="Z74" s="81">
        <v>1183</v>
      </c>
      <c r="AA74" s="81">
        <v>720</v>
      </c>
      <c r="AB74" s="81">
        <v>1742</v>
      </c>
      <c r="AC74" s="81">
        <v>0</v>
      </c>
      <c r="AD74" s="81">
        <v>0.25437797246698685</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1843</v>
      </c>
      <c r="B75" s="80">
        <v>78</v>
      </c>
      <c r="C75" s="80">
        <v>10</v>
      </c>
      <c r="D75" s="80">
        <v>5</v>
      </c>
      <c r="E75" s="80">
        <v>2013</v>
      </c>
      <c r="F75" s="80" t="s">
        <v>89</v>
      </c>
      <c r="G75" s="80" t="s">
        <v>1833</v>
      </c>
      <c r="H75" s="80" t="s">
        <v>1834</v>
      </c>
      <c r="I75" s="177"/>
      <c r="J75" s="81">
        <v>0.40760076276613011</v>
      </c>
      <c r="K75" s="81">
        <v>0.13243633095777263</v>
      </c>
      <c r="L75" s="81">
        <v>2.0840006291381195</v>
      </c>
      <c r="M75" s="81">
        <v>2.2255113230877757</v>
      </c>
      <c r="N75" s="81">
        <v>2.7611333440575621</v>
      </c>
      <c r="O75" s="81">
        <v>2.1249148986857027</v>
      </c>
      <c r="P75" s="81">
        <v>3.5467082200083424</v>
      </c>
      <c r="Q75" s="81">
        <v>0.13313004710066215</v>
      </c>
      <c r="R75" s="81">
        <v>0</v>
      </c>
      <c r="S75" s="81">
        <v>0.26156317878985308</v>
      </c>
      <c r="T75" s="82"/>
      <c r="U75" s="81">
        <v>84722</v>
      </c>
      <c r="V75" s="81">
        <v>74</v>
      </c>
      <c r="W75" s="81">
        <v>68</v>
      </c>
      <c r="X75" s="81">
        <v>437</v>
      </c>
      <c r="Y75" s="81">
        <v>697</v>
      </c>
      <c r="Z75" s="81">
        <v>1161</v>
      </c>
      <c r="AA75" s="81">
        <v>710</v>
      </c>
      <c r="AB75" s="81">
        <v>1721</v>
      </c>
      <c r="AC75" s="81">
        <v>0</v>
      </c>
      <c r="AD75" s="81">
        <v>0.26156317878985308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0</v>
      </c>
      <c r="BL75" s="81">
        <v>0</v>
      </c>
      <c r="BM75" s="82"/>
      <c r="BN75" s="81">
        <v>0</v>
      </c>
      <c r="BO75" s="81">
        <v>0</v>
      </c>
      <c r="BP75" s="81">
        <v>0</v>
      </c>
      <c r="BQ75" s="81">
        <v>0</v>
      </c>
      <c r="BR75" s="81">
        <v>0</v>
      </c>
      <c r="BS75" s="81">
        <v>0</v>
      </c>
      <c r="BT75"/>
      <c r="BU75" s="80">
        <v>0</v>
      </c>
      <c r="BV75" s="80">
        <v>0</v>
      </c>
      <c r="BW75" s="80">
        <v>0</v>
      </c>
      <c r="BX75" s="80">
        <v>0</v>
      </c>
      <c r="BY75" s="80">
        <v>0</v>
      </c>
      <c r="BZ75" s="80">
        <v>0</v>
      </c>
      <c r="CA75" s="80">
        <v>0</v>
      </c>
      <c r="CB75" s="80">
        <v>0</v>
      </c>
      <c r="CC75" s="80">
        <v>0</v>
      </c>
    </row>
    <row r="76" spans="1:81">
      <c r="A76" s="80" t="s">
        <v>1844</v>
      </c>
      <c r="B76" s="80">
        <v>79</v>
      </c>
      <c r="C76" s="80">
        <v>11</v>
      </c>
      <c r="D76" s="80">
        <v>5</v>
      </c>
      <c r="E76" s="80">
        <v>2014</v>
      </c>
      <c r="F76" s="80" t="s">
        <v>90</v>
      </c>
      <c r="G76" s="80" t="s">
        <v>1833</v>
      </c>
      <c r="H76" s="80" t="s">
        <v>1834</v>
      </c>
      <c r="I76" s="177"/>
      <c r="J76" s="81">
        <v>0.37304624603243103</v>
      </c>
      <c r="K76" s="81">
        <v>0.14035102734955932</v>
      </c>
      <c r="L76" s="81">
        <v>0.41930735022406918</v>
      </c>
      <c r="M76" s="81">
        <v>2.3543272599464289</v>
      </c>
      <c r="N76" s="81">
        <v>2.6788834900544907</v>
      </c>
      <c r="O76" s="81">
        <v>1.9862781938467444</v>
      </c>
      <c r="P76" s="81">
        <v>3.3693224954401941</v>
      </c>
      <c r="Q76" s="81">
        <v>0.12149780575490973</v>
      </c>
      <c r="R76" s="81">
        <v>0</v>
      </c>
      <c r="S76" s="81">
        <v>0.2038142241994525</v>
      </c>
      <c r="T76" s="82"/>
      <c r="U76" s="81">
        <v>86305</v>
      </c>
      <c r="V76" s="81">
        <v>66</v>
      </c>
      <c r="W76" s="81">
        <v>11</v>
      </c>
      <c r="X76" s="81">
        <v>462</v>
      </c>
      <c r="Y76" s="81">
        <v>690</v>
      </c>
      <c r="Z76" s="81">
        <v>1143</v>
      </c>
      <c r="AA76" s="81">
        <v>671</v>
      </c>
      <c r="AB76" s="81">
        <v>1637</v>
      </c>
      <c r="AC76" s="81">
        <v>0</v>
      </c>
      <c r="AD76" s="81">
        <v>0.2038142241994525</v>
      </c>
      <c r="AE76" s="82"/>
      <c r="AF76" s="81">
        <v>505357.59246695571</v>
      </c>
      <c r="AG76" s="81">
        <v>115003.72686858514</v>
      </c>
      <c r="AH76" s="81">
        <v>106512.63970486287</v>
      </c>
      <c r="AI76" s="81">
        <v>3054932.1259187195</v>
      </c>
      <c r="AJ76" s="81">
        <v>3816939.595672647</v>
      </c>
      <c r="AK76" s="81">
        <v>0</v>
      </c>
      <c r="AL76" s="81">
        <v>0</v>
      </c>
      <c r="AM76" s="81">
        <v>224735.63795709817</v>
      </c>
      <c r="AN76" s="81">
        <v>0</v>
      </c>
      <c r="AO76" s="81">
        <v>0</v>
      </c>
      <c r="AP76" s="82"/>
      <c r="AQ76" s="81">
        <v>10</v>
      </c>
      <c r="AR76" s="81">
        <v>1</v>
      </c>
      <c r="AS76" s="81">
        <v>0</v>
      </c>
      <c r="AT76" s="81">
        <v>0</v>
      </c>
      <c r="AU76" s="81">
        <v>0</v>
      </c>
      <c r="AV76" s="81">
        <v>0</v>
      </c>
      <c r="AW76" s="81" t="s">
        <v>564</v>
      </c>
      <c r="AX76" s="82"/>
      <c r="AY76" s="81">
        <v>45.8</v>
      </c>
      <c r="AZ76" s="81">
        <v>39.6</v>
      </c>
      <c r="BA76" s="81">
        <v>0</v>
      </c>
      <c r="BB76" s="81">
        <v>0</v>
      </c>
      <c r="BC76" s="81">
        <v>0</v>
      </c>
      <c r="BD76" s="81">
        <v>0</v>
      </c>
      <c r="BE76" s="81" t="s">
        <v>564</v>
      </c>
      <c r="BF76" s="82"/>
      <c r="BG76" s="81">
        <v>0</v>
      </c>
      <c r="BH76" s="81">
        <v>0</v>
      </c>
      <c r="BI76" s="81">
        <v>0</v>
      </c>
      <c r="BJ76" s="81">
        <v>0</v>
      </c>
      <c r="BK76" s="81">
        <v>0</v>
      </c>
      <c r="BL76" s="81">
        <v>0</v>
      </c>
      <c r="BM76" s="82"/>
      <c r="BN76" s="81">
        <v>0</v>
      </c>
      <c r="BO76" s="81">
        <v>0</v>
      </c>
      <c r="BP76" s="81">
        <v>0</v>
      </c>
      <c r="BQ76" s="81">
        <v>0</v>
      </c>
      <c r="BR76" s="81">
        <v>0</v>
      </c>
      <c r="BS76" s="81">
        <v>0</v>
      </c>
      <c r="BT76"/>
      <c r="BU76" s="80">
        <v>0</v>
      </c>
      <c r="BV76" s="80">
        <v>0</v>
      </c>
      <c r="BW76" s="80">
        <v>0</v>
      </c>
      <c r="BX76" s="80">
        <v>0</v>
      </c>
      <c r="BY76" s="80">
        <v>0</v>
      </c>
      <c r="BZ76" s="80">
        <v>0</v>
      </c>
      <c r="CA76" s="80">
        <v>0</v>
      </c>
      <c r="CB76" s="80">
        <v>0</v>
      </c>
      <c r="CC76" s="80">
        <v>0</v>
      </c>
    </row>
    <row r="77" spans="1:81">
      <c r="A77" s="80" t="s">
        <v>1845</v>
      </c>
      <c r="B77" s="80">
        <v>80</v>
      </c>
      <c r="C77" s="80">
        <v>12</v>
      </c>
      <c r="D77" s="80">
        <v>5</v>
      </c>
      <c r="E77" s="80">
        <v>2015</v>
      </c>
      <c r="F77" s="80" t="s">
        <v>91</v>
      </c>
      <c r="G77" s="80" t="s">
        <v>1833</v>
      </c>
      <c r="H77" s="80" t="s">
        <v>1834</v>
      </c>
      <c r="I77" s="177"/>
      <c r="J77" s="81">
        <v>0.40786493322616896</v>
      </c>
      <c r="K77" s="81">
        <v>0.14654856226499691</v>
      </c>
      <c r="L77" s="81">
        <v>0.50656236733967608</v>
      </c>
      <c r="M77" s="81">
        <v>2.437965018082247</v>
      </c>
      <c r="N77" s="81">
        <v>2.4216647530755795</v>
      </c>
      <c r="O77" s="81">
        <v>1.9019181718394151</v>
      </c>
      <c r="P77" s="81">
        <v>3.3568976472858036</v>
      </c>
      <c r="Q77" s="81">
        <v>0.11487150051072322</v>
      </c>
      <c r="R77" s="81">
        <v>0</v>
      </c>
      <c r="S77" s="81">
        <v>0.20234565716003161</v>
      </c>
      <c r="T77" s="82"/>
      <c r="U77" s="81">
        <v>87187</v>
      </c>
      <c r="V77" s="81">
        <v>66</v>
      </c>
      <c r="W77" s="81">
        <v>11</v>
      </c>
      <c r="X77" s="81">
        <v>462</v>
      </c>
      <c r="Y77" s="81">
        <v>679</v>
      </c>
      <c r="Z77" s="81">
        <v>1105</v>
      </c>
      <c r="AA77" s="81">
        <v>668</v>
      </c>
      <c r="AB77" s="81">
        <v>1581</v>
      </c>
      <c r="AC77" s="81">
        <v>0</v>
      </c>
      <c r="AD77" s="81">
        <v>0.20234565716003161</v>
      </c>
      <c r="AE77" s="82"/>
      <c r="AF77" s="81">
        <v>540898.65277142497</v>
      </c>
      <c r="AG77" s="81">
        <v>108401.00721947312</v>
      </c>
      <c r="AH77" s="81">
        <v>107627.37949324558</v>
      </c>
      <c r="AI77" s="81">
        <v>2982907.3080553217</v>
      </c>
      <c r="AJ77" s="81">
        <v>3586364.0111211957</v>
      </c>
      <c r="AK77" s="81">
        <v>0</v>
      </c>
      <c r="AL77" s="81">
        <v>0</v>
      </c>
      <c r="AM77" s="81">
        <v>216669.41795443601</v>
      </c>
      <c r="AN77" s="81">
        <v>0</v>
      </c>
      <c r="AO77" s="81">
        <v>0</v>
      </c>
      <c r="AP77" s="82"/>
      <c r="AQ77" s="81">
        <v>10</v>
      </c>
      <c r="AR77" s="81">
        <v>4</v>
      </c>
      <c r="AS77" s="81">
        <v>0</v>
      </c>
      <c r="AT77" s="81">
        <v>0</v>
      </c>
      <c r="AU77" s="81">
        <v>0</v>
      </c>
      <c r="AV77" s="81">
        <v>0</v>
      </c>
      <c r="AW77" s="81" t="s">
        <v>564</v>
      </c>
      <c r="AX77" s="82"/>
      <c r="AY77" s="81">
        <v>45.8</v>
      </c>
      <c r="AZ77" s="81">
        <v>101.4</v>
      </c>
      <c r="BA77" s="81">
        <v>0</v>
      </c>
      <c r="BB77" s="81">
        <v>0</v>
      </c>
      <c r="BC77" s="81">
        <v>0</v>
      </c>
      <c r="BD77" s="81">
        <v>0</v>
      </c>
      <c r="BE77" s="81" t="s">
        <v>564</v>
      </c>
      <c r="BF77" s="82"/>
      <c r="BG77" s="81">
        <v>0</v>
      </c>
      <c r="BH77" s="81">
        <v>0</v>
      </c>
      <c r="BI77" s="81">
        <v>0</v>
      </c>
      <c r="BJ77" s="81">
        <v>0</v>
      </c>
      <c r="BK77" s="81">
        <v>0</v>
      </c>
      <c r="BL77" s="81">
        <v>0</v>
      </c>
      <c r="BM77" s="82"/>
      <c r="BN77" s="81">
        <v>0</v>
      </c>
      <c r="BO77" s="81">
        <v>0</v>
      </c>
      <c r="BP77" s="81">
        <v>0</v>
      </c>
      <c r="BQ77" s="81">
        <v>0</v>
      </c>
      <c r="BR77" s="81">
        <v>0</v>
      </c>
      <c r="BS77" s="81">
        <v>0</v>
      </c>
      <c r="BT77"/>
      <c r="BU77" s="80">
        <v>0</v>
      </c>
      <c r="BV77" s="80">
        <v>0</v>
      </c>
      <c r="BW77" s="80">
        <v>0</v>
      </c>
      <c r="BX77" s="80">
        <v>0</v>
      </c>
      <c r="BY77" s="80">
        <v>0</v>
      </c>
      <c r="BZ77" s="80">
        <v>0</v>
      </c>
      <c r="CA77" s="80">
        <v>0</v>
      </c>
      <c r="CB77" s="80">
        <v>0</v>
      </c>
      <c r="CC77" s="80">
        <v>0</v>
      </c>
    </row>
    <row r="78" spans="1:81">
      <c r="A78" s="80" t="s">
        <v>1846</v>
      </c>
      <c r="B78" s="80">
        <v>81</v>
      </c>
      <c r="C78" s="80">
        <v>13</v>
      </c>
      <c r="D78" s="80">
        <v>5</v>
      </c>
      <c r="E78" s="80">
        <v>2016</v>
      </c>
      <c r="F78" s="80" t="s">
        <v>92</v>
      </c>
      <c r="G78" s="80" t="s">
        <v>1833</v>
      </c>
      <c r="H78" s="80" t="s">
        <v>1834</v>
      </c>
      <c r="I78" s="177"/>
      <c r="J78" s="81">
        <v>0.50814084657007774</v>
      </c>
      <c r="K78" s="81">
        <v>0.14519069396371659</v>
      </c>
      <c r="L78" s="81">
        <v>0.53935826334561709</v>
      </c>
      <c r="M78" s="81">
        <v>2.1397648077641653</v>
      </c>
      <c r="N78" s="81">
        <v>2.5162543059987299</v>
      </c>
      <c r="O78" s="81">
        <v>1.8907243716433126</v>
      </c>
      <c r="P78" s="81">
        <v>3.2456262519525598</v>
      </c>
      <c r="Q78" s="81">
        <v>0.10912648303026788</v>
      </c>
      <c r="R78" s="81">
        <v>0</v>
      </c>
      <c r="S78" s="81">
        <v>0.23649522924751992</v>
      </c>
      <c r="T78" s="82"/>
      <c r="U78" s="81">
        <v>115025</v>
      </c>
      <c r="V78" s="81">
        <v>66</v>
      </c>
      <c r="W78" s="81">
        <v>11</v>
      </c>
      <c r="X78" s="81">
        <v>462</v>
      </c>
      <c r="Y78" s="81">
        <v>685</v>
      </c>
      <c r="Z78" s="81">
        <v>1112</v>
      </c>
      <c r="AA78" s="81">
        <v>668</v>
      </c>
      <c r="AB78" s="81">
        <v>1545</v>
      </c>
      <c r="AC78" s="81">
        <v>0</v>
      </c>
      <c r="AD78" s="81">
        <v>0.23649522924751989</v>
      </c>
      <c r="AE78" s="82"/>
      <c r="AF78" s="81">
        <v>707132.9409752182</v>
      </c>
      <c r="AG78" s="81">
        <v>103263.8332100602</v>
      </c>
      <c r="AH78" s="81">
        <v>89827.041168590775</v>
      </c>
      <c r="AI78" s="81">
        <v>3166237.9087734828</v>
      </c>
      <c r="AJ78" s="81">
        <v>3555726.4920403799</v>
      </c>
      <c r="AK78" s="81">
        <v>0</v>
      </c>
      <c r="AL78" s="81">
        <v>0</v>
      </c>
      <c r="AM78" s="81">
        <v>211900.2668859176</v>
      </c>
      <c r="AN78" s="81">
        <v>0</v>
      </c>
      <c r="AO78" s="81">
        <v>0</v>
      </c>
      <c r="AP78" s="82"/>
      <c r="AQ78" s="81">
        <v>11</v>
      </c>
      <c r="AR78" s="81">
        <v>5</v>
      </c>
      <c r="AS78" s="81">
        <v>0</v>
      </c>
      <c r="AT78" s="81">
        <v>0</v>
      </c>
      <c r="AU78" s="81">
        <v>0</v>
      </c>
      <c r="AV78" s="81">
        <v>0</v>
      </c>
      <c r="AW78" s="81" t="s">
        <v>564</v>
      </c>
      <c r="AX78" s="82"/>
      <c r="AY78" s="81">
        <v>50.8</v>
      </c>
      <c r="AZ78" s="81">
        <v>150.9</v>
      </c>
      <c r="BA78" s="81">
        <v>0</v>
      </c>
      <c r="BB78" s="81">
        <v>0</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1847</v>
      </c>
      <c r="B79" s="80">
        <v>82</v>
      </c>
      <c r="C79" s="80">
        <v>14</v>
      </c>
      <c r="D79" s="80">
        <v>5</v>
      </c>
      <c r="E79" s="80">
        <v>2017</v>
      </c>
      <c r="F79" s="80" t="s">
        <v>71</v>
      </c>
      <c r="G79" s="80" t="s">
        <v>1833</v>
      </c>
      <c r="H79" s="80" t="s">
        <v>1834</v>
      </c>
      <c r="I79" s="177"/>
      <c r="J79" s="81">
        <v>0.33914777083300562</v>
      </c>
      <c r="K79" s="81">
        <v>0.14311897936716539</v>
      </c>
      <c r="L79" s="81">
        <v>0.46189161894680542</v>
      </c>
      <c r="M79" s="81">
        <v>1.9257482208651704</v>
      </c>
      <c r="N79" s="81">
        <v>2.2107878154980334</v>
      </c>
      <c r="O79" s="81">
        <v>1.8481644260665029</v>
      </c>
      <c r="P79" s="81">
        <v>3.2105825376209056</v>
      </c>
      <c r="Q79" s="81">
        <v>0.10320229554569449</v>
      </c>
      <c r="R79" s="81">
        <v>0</v>
      </c>
      <c r="S79" s="81">
        <v>0.24639558670045228</v>
      </c>
      <c r="T79" s="82"/>
      <c r="U79" s="81">
        <v>97932</v>
      </c>
      <c r="V79" s="81">
        <v>66</v>
      </c>
      <c r="W79" s="81">
        <v>11</v>
      </c>
      <c r="X79" s="81">
        <v>462</v>
      </c>
      <c r="Y79" s="81">
        <v>690</v>
      </c>
      <c r="Z79" s="81">
        <v>1105</v>
      </c>
      <c r="AA79" s="81">
        <v>665</v>
      </c>
      <c r="AB79" s="81">
        <v>1511</v>
      </c>
      <c r="AC79" s="81">
        <v>0</v>
      </c>
      <c r="AD79" s="81">
        <v>0.24639558670045231</v>
      </c>
      <c r="AE79" s="82"/>
      <c r="AF79" s="81">
        <v>526604.69137972267</v>
      </c>
      <c r="AG79" s="81">
        <v>106235.7287927586</v>
      </c>
      <c r="AH79" s="81">
        <v>103468.2167660132</v>
      </c>
      <c r="AI79" s="81">
        <v>3323483.4948172681</v>
      </c>
      <c r="AJ79" s="81">
        <v>3630815.7452692352</v>
      </c>
      <c r="AK79" s="81">
        <v>0</v>
      </c>
      <c r="AL79" s="81">
        <v>0</v>
      </c>
      <c r="AM79" s="81">
        <v>207561.35896707329</v>
      </c>
      <c r="AN79" s="81">
        <v>0</v>
      </c>
      <c r="AO79" s="81">
        <v>0</v>
      </c>
      <c r="AP79" s="82"/>
      <c r="AQ79" s="81">
        <v>11</v>
      </c>
      <c r="AR79" s="81">
        <v>6</v>
      </c>
      <c r="AS79" s="81">
        <v>0</v>
      </c>
      <c r="AT79" s="81">
        <v>0</v>
      </c>
      <c r="AU79" s="81">
        <v>0</v>
      </c>
      <c r="AV79" s="81">
        <v>0</v>
      </c>
      <c r="AW79" s="81" t="s">
        <v>564</v>
      </c>
      <c r="AX79" s="82"/>
      <c r="AY79" s="81">
        <v>50.8</v>
      </c>
      <c r="AZ79" s="81">
        <v>200.4</v>
      </c>
      <c r="BA79" s="81">
        <v>0</v>
      </c>
      <c r="BB79" s="81">
        <v>0</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1848</v>
      </c>
      <c r="B80" s="80">
        <v>83</v>
      </c>
      <c r="C80" s="80">
        <v>15</v>
      </c>
      <c r="D80" s="80">
        <v>5</v>
      </c>
      <c r="E80" s="80">
        <v>2018</v>
      </c>
      <c r="F80" s="80" t="s">
        <v>93</v>
      </c>
      <c r="G80" s="80" t="s">
        <v>1833</v>
      </c>
      <c r="H80" s="80" t="s">
        <v>1834</v>
      </c>
      <c r="I80" s="177"/>
      <c r="J80" s="81">
        <v>0.34244332279901252</v>
      </c>
      <c r="K80" s="81">
        <v>0.12770249884561141</v>
      </c>
      <c r="L80" s="81">
        <v>0.40905749022057775</v>
      </c>
      <c r="M80" s="81">
        <v>1.7054157354486228</v>
      </c>
      <c r="N80" s="81">
        <v>1.7135075050705737</v>
      </c>
      <c r="O80" s="81">
        <v>1.7953890916891457</v>
      </c>
      <c r="P80" s="81">
        <v>3.1403845556402987</v>
      </c>
      <c r="Q80" s="81">
        <v>9.2597543842961663E-2</v>
      </c>
      <c r="R80" s="81">
        <v>0</v>
      </c>
      <c r="S80" s="81">
        <v>0.18547169671593391</v>
      </c>
      <c r="T80" s="82"/>
      <c r="U80" s="81">
        <v>114845</v>
      </c>
      <c r="V80" s="81">
        <v>66</v>
      </c>
      <c r="W80" s="81">
        <v>11</v>
      </c>
      <c r="X80" s="81">
        <v>462</v>
      </c>
      <c r="Y80" s="81">
        <v>693</v>
      </c>
      <c r="Z80" s="81">
        <v>1094</v>
      </c>
      <c r="AA80" s="81">
        <v>657</v>
      </c>
      <c r="AB80" s="81">
        <v>1461</v>
      </c>
      <c r="AC80" s="81">
        <v>0</v>
      </c>
      <c r="AD80" s="81">
        <v>0.18547169671593389</v>
      </c>
      <c r="AE80" s="82"/>
      <c r="AF80" s="81">
        <v>601782.58307624748</v>
      </c>
      <c r="AG80" s="81">
        <v>93289.033383766087</v>
      </c>
      <c r="AH80" s="81">
        <v>96710.84137039812</v>
      </c>
      <c r="AI80" s="81">
        <v>3266486.280505484</v>
      </c>
      <c r="AJ80" s="81">
        <v>3256337.9613181809</v>
      </c>
      <c r="AK80" s="81">
        <v>0</v>
      </c>
      <c r="AL80" s="81">
        <v>0</v>
      </c>
      <c r="AM80" s="81">
        <v>201108.27274971901</v>
      </c>
      <c r="AN80" s="81">
        <v>0</v>
      </c>
      <c r="AO80" s="81">
        <v>0</v>
      </c>
      <c r="AP80" s="82"/>
      <c r="AQ80" s="81">
        <v>12</v>
      </c>
      <c r="AR80" s="81">
        <v>8</v>
      </c>
      <c r="AS80" s="81">
        <v>0</v>
      </c>
      <c r="AT80" s="81">
        <v>0</v>
      </c>
      <c r="AU80" s="81">
        <v>0</v>
      </c>
      <c r="AV80" s="81">
        <v>0</v>
      </c>
      <c r="AW80" s="81" t="s">
        <v>564</v>
      </c>
      <c r="AX80" s="82"/>
      <c r="AY80" s="81">
        <v>58.900000000000013</v>
      </c>
      <c r="AZ80" s="81">
        <v>266</v>
      </c>
      <c r="BA80" s="81">
        <v>0</v>
      </c>
      <c r="BB80" s="81">
        <v>0</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1849</v>
      </c>
      <c r="B81" s="80">
        <v>84</v>
      </c>
      <c r="C81" s="80">
        <v>16</v>
      </c>
      <c r="D81" s="80">
        <v>5</v>
      </c>
      <c r="E81" s="80">
        <v>2019</v>
      </c>
      <c r="F81" s="80" t="s">
        <v>73</v>
      </c>
      <c r="G81" s="80" t="s">
        <v>1833</v>
      </c>
      <c r="H81" s="80" t="s">
        <v>1834</v>
      </c>
      <c r="I81" s="177"/>
      <c r="J81" s="81">
        <v>0.32405907666594191</v>
      </c>
      <c r="K81" s="81">
        <v>0.11850746171049199</v>
      </c>
      <c r="L81" s="81">
        <v>0.4124599788871427</v>
      </c>
      <c r="M81" s="81">
        <v>1.5198552310541804</v>
      </c>
      <c r="N81" s="81">
        <v>1.7876852426029761</v>
      </c>
      <c r="O81" s="81">
        <v>1.7234535227116303</v>
      </c>
      <c r="P81" s="81">
        <v>3.0629313184838312</v>
      </c>
      <c r="Q81" s="81">
        <v>8.8058443216969678E-2</v>
      </c>
      <c r="R81" s="81">
        <v>0</v>
      </c>
      <c r="S81" s="81">
        <v>0.24397014564599881</v>
      </c>
      <c r="T81" s="82"/>
      <c r="U81" s="81">
        <v>114269</v>
      </c>
      <c r="V81" s="81">
        <v>66</v>
      </c>
      <c r="W81" s="81">
        <v>11</v>
      </c>
      <c r="X81" s="81">
        <v>462</v>
      </c>
      <c r="Y81" s="81">
        <v>686</v>
      </c>
      <c r="Z81" s="81">
        <v>1079</v>
      </c>
      <c r="AA81" s="81">
        <v>636</v>
      </c>
      <c r="AB81" s="81">
        <v>1427</v>
      </c>
      <c r="AC81" s="81">
        <v>0</v>
      </c>
      <c r="AD81" s="81">
        <v>0.24397014564599881</v>
      </c>
      <c r="AE81" s="82"/>
      <c r="AF81" s="81">
        <v>598370.48451757501</v>
      </c>
      <c r="AG81" s="81">
        <v>91019.463311644504</v>
      </c>
      <c r="AH81" s="81">
        <v>103798.9641806963</v>
      </c>
      <c r="AI81" s="81">
        <v>3038636.2767919912</v>
      </c>
      <c r="AJ81" s="81">
        <v>3482797.2636290779</v>
      </c>
      <c r="AK81" s="81">
        <v>0</v>
      </c>
      <c r="AL81" s="81">
        <v>0</v>
      </c>
      <c r="AM81" s="81">
        <v>194346.65754975149</v>
      </c>
      <c r="AN81" s="81">
        <v>0</v>
      </c>
      <c r="AO81" s="81">
        <v>0</v>
      </c>
      <c r="AP81" s="82"/>
      <c r="AQ81" s="81">
        <v>13</v>
      </c>
      <c r="AR81" s="81">
        <v>8</v>
      </c>
      <c r="AS81" s="81">
        <v>0</v>
      </c>
      <c r="AT81" s="81">
        <v>0</v>
      </c>
      <c r="AU81" s="81">
        <v>0</v>
      </c>
      <c r="AV81" s="81">
        <v>0</v>
      </c>
      <c r="AW81" s="81" t="s">
        <v>564</v>
      </c>
      <c r="AX81" s="82"/>
      <c r="AY81" s="81">
        <v>61.8</v>
      </c>
      <c r="AZ81" s="81">
        <v>266.39999999999998</v>
      </c>
      <c r="BA81" s="81">
        <v>0</v>
      </c>
      <c r="BB81" s="81">
        <v>0</v>
      </c>
      <c r="BC81" s="81">
        <v>0</v>
      </c>
      <c r="BD81" s="81">
        <v>0</v>
      </c>
      <c r="BE81" s="81" t="s">
        <v>564</v>
      </c>
      <c r="BF81" s="82"/>
      <c r="BG81" s="81">
        <v>0</v>
      </c>
      <c r="BH81" s="81">
        <v>0</v>
      </c>
      <c r="BI81" s="81">
        <v>0</v>
      </c>
      <c r="BJ81" s="81">
        <v>0</v>
      </c>
      <c r="BK81" s="81">
        <v>0</v>
      </c>
      <c r="BL81" s="81">
        <v>0</v>
      </c>
      <c r="BM81" s="82"/>
      <c r="BN81" s="81">
        <v>0</v>
      </c>
      <c r="BO81" s="81">
        <v>0</v>
      </c>
      <c r="BP81" s="81">
        <v>0</v>
      </c>
      <c r="BQ81" s="81">
        <v>0</v>
      </c>
      <c r="BR81" s="81">
        <v>0</v>
      </c>
      <c r="BS81" s="81">
        <v>0</v>
      </c>
      <c r="BT81"/>
      <c r="BU81" s="80">
        <v>0</v>
      </c>
      <c r="BV81" s="80">
        <v>0</v>
      </c>
      <c r="BW81" s="80">
        <v>0</v>
      </c>
      <c r="BX81" s="80">
        <v>0</v>
      </c>
      <c r="BY81" s="80">
        <v>0</v>
      </c>
      <c r="BZ81" s="80">
        <v>0</v>
      </c>
      <c r="CA81" s="80">
        <v>0</v>
      </c>
      <c r="CB81" s="80">
        <v>0</v>
      </c>
      <c r="CC81" s="80">
        <v>0</v>
      </c>
    </row>
    <row r="82" spans="1:81">
      <c r="A82" s="80" t="s">
        <v>1850</v>
      </c>
      <c r="B82" s="80">
        <v>85</v>
      </c>
      <c r="C82" s="80">
        <v>17</v>
      </c>
      <c r="D82" s="80">
        <v>5</v>
      </c>
      <c r="E82" s="80">
        <v>2020</v>
      </c>
      <c r="F82" s="80" t="s">
        <v>218</v>
      </c>
      <c r="G82" s="80" t="s">
        <v>1833</v>
      </c>
      <c r="H82" s="80" t="s">
        <v>1834</v>
      </c>
      <c r="I82" s="177"/>
      <c r="J82" s="81">
        <v>0.60269661808575825</v>
      </c>
      <c r="K82" s="81">
        <v>0.1503579202277886</v>
      </c>
      <c r="L82" s="81">
        <v>0.64508801231965285</v>
      </c>
      <c r="M82" s="81">
        <v>1.238833290277527</v>
      </c>
      <c r="N82" s="81">
        <v>1.610130080166962</v>
      </c>
      <c r="O82" s="81">
        <v>1.4889976489710788</v>
      </c>
      <c r="P82" s="81">
        <v>2.8545854015538712</v>
      </c>
      <c r="Q82" s="81">
        <v>8.2076734104659682E-2</v>
      </c>
      <c r="R82" s="81">
        <v>0</v>
      </c>
      <c r="S82" s="81">
        <v>0.25590330743791478</v>
      </c>
      <c r="T82" s="82"/>
      <c r="U82" s="81">
        <v>165991</v>
      </c>
      <c r="V82" s="81">
        <v>72</v>
      </c>
      <c r="W82" s="81">
        <v>25</v>
      </c>
      <c r="X82" s="81">
        <v>424</v>
      </c>
      <c r="Y82" s="81">
        <v>680</v>
      </c>
      <c r="Z82" s="81">
        <v>1064</v>
      </c>
      <c r="AA82" s="81">
        <v>644</v>
      </c>
      <c r="AB82" s="81">
        <v>1392</v>
      </c>
      <c r="AC82" s="81">
        <v>0</v>
      </c>
      <c r="AD82" s="81">
        <v>0.25590330743791478</v>
      </c>
      <c r="AE82" s="82"/>
      <c r="AF82" s="81">
        <v>1032901.9553522801</v>
      </c>
      <c r="AG82" s="81">
        <v>106154.81509699844</v>
      </c>
      <c r="AH82" s="81">
        <v>179240.45053419197</v>
      </c>
      <c r="AI82" s="81">
        <v>2388218.318456437</v>
      </c>
      <c r="AJ82" s="81">
        <v>2951855.3872234407</v>
      </c>
      <c r="AK82" s="81"/>
      <c r="AL82" s="81"/>
      <c r="AM82" s="81">
        <v>181671.46544256347</v>
      </c>
      <c r="AN82" s="81"/>
      <c r="AO82" s="81"/>
      <c r="AP82" s="82"/>
      <c r="AQ82" s="81">
        <v>13</v>
      </c>
      <c r="AR82" s="81">
        <v>8</v>
      </c>
      <c r="AS82" s="81">
        <v>0</v>
      </c>
      <c r="AT82" s="81">
        <v>0</v>
      </c>
      <c r="AU82" s="81">
        <v>0</v>
      </c>
      <c r="AV82" s="81">
        <v>0</v>
      </c>
      <c r="AW82" s="81">
        <v>0</v>
      </c>
      <c r="AX82" s="82"/>
      <c r="AY82" s="81">
        <v>61.8</v>
      </c>
      <c r="AZ82" s="81">
        <v>266.39999999999998</v>
      </c>
      <c r="BA82" s="81">
        <v>0</v>
      </c>
      <c r="BB82" s="81">
        <v>0</v>
      </c>
      <c r="BC82" s="81">
        <v>0</v>
      </c>
      <c r="BD82" s="81">
        <v>0</v>
      </c>
      <c r="BE82" s="81">
        <v>0</v>
      </c>
      <c r="BF82" s="82"/>
      <c r="BG82" s="81">
        <v>0</v>
      </c>
      <c r="BH82" s="81">
        <v>0</v>
      </c>
      <c r="BI82" s="81">
        <v>0</v>
      </c>
      <c r="BJ82" s="81">
        <v>0</v>
      </c>
      <c r="BK82" s="81">
        <v>0</v>
      </c>
      <c r="BL82" s="81">
        <v>0</v>
      </c>
      <c r="BM82" s="82"/>
      <c r="BN82" s="81">
        <v>0</v>
      </c>
      <c r="BO82" s="81">
        <v>0</v>
      </c>
      <c r="BP82" s="81">
        <v>0</v>
      </c>
      <c r="BQ82" s="81">
        <v>0</v>
      </c>
      <c r="BR82" s="81">
        <v>0</v>
      </c>
      <c r="BS82" s="81">
        <v>0</v>
      </c>
      <c r="BT82"/>
      <c r="BU82" s="80">
        <v>0</v>
      </c>
      <c r="BV82" s="80">
        <v>0</v>
      </c>
      <c r="BW82" s="80">
        <v>0</v>
      </c>
      <c r="BX82" s="80">
        <v>0</v>
      </c>
      <c r="BY82" s="80">
        <v>0</v>
      </c>
      <c r="BZ82" s="80">
        <v>0</v>
      </c>
      <c r="CA82" s="80">
        <v>0</v>
      </c>
      <c r="CB82" s="80">
        <v>0</v>
      </c>
      <c r="CC82" s="80">
        <v>0</v>
      </c>
    </row>
    <row r="83" spans="1:81">
      <c r="A83" s="80" t="s">
        <v>1851</v>
      </c>
      <c r="B83" s="80">
        <v>85</v>
      </c>
      <c r="C83" s="80">
        <v>18</v>
      </c>
      <c r="D83" s="80">
        <v>5</v>
      </c>
      <c r="E83" s="80">
        <v>2021</v>
      </c>
      <c r="F83" s="80" t="s">
        <v>75</v>
      </c>
      <c r="G83" s="174" t="s">
        <v>1833</v>
      </c>
      <c r="H83" s="80" t="s">
        <v>1834</v>
      </c>
      <c r="I83" s="177"/>
      <c r="J83" s="81">
        <v>0.58372458454179665</v>
      </c>
      <c r="K83" s="81">
        <v>0.15774450987283595</v>
      </c>
      <c r="L83" s="81">
        <v>0.72045020828684259</v>
      </c>
      <c r="M83" s="81">
        <v>1.240659069989652</v>
      </c>
      <c r="N83" s="81">
        <v>1.5365681049481577</v>
      </c>
      <c r="O83" s="81">
        <v>1.4705342139143975</v>
      </c>
      <c r="P83" s="81">
        <v>2.8453527367746654</v>
      </c>
      <c r="Q83" s="81">
        <v>8.1211927385296423E-2</v>
      </c>
      <c r="R83" s="81">
        <v>0</v>
      </c>
      <c r="S83" s="81">
        <v>0.23686667724891261</v>
      </c>
      <c r="T83" s="82"/>
      <c r="U83" s="81">
        <v>211318</v>
      </c>
      <c r="V83" s="81">
        <v>72</v>
      </c>
      <c r="W83" s="81">
        <v>25</v>
      </c>
      <c r="X83" s="81">
        <v>424</v>
      </c>
      <c r="Y83" s="81">
        <v>669</v>
      </c>
      <c r="Z83" s="81">
        <v>1082</v>
      </c>
      <c r="AA83" s="81">
        <v>626</v>
      </c>
      <c r="AB83" s="81">
        <v>1361</v>
      </c>
      <c r="AC83" s="81">
        <v>0</v>
      </c>
      <c r="AD83" s="81">
        <v>0.23686667724891261</v>
      </c>
      <c r="AE83" s="82"/>
      <c r="AF83" s="81">
        <v>1226759.8605235501</v>
      </c>
      <c r="AG83" s="81">
        <v>115500.06765137278</v>
      </c>
      <c r="AH83" s="81">
        <v>193318.28916872814</v>
      </c>
      <c r="AI83" s="81">
        <v>2749784.292402741</v>
      </c>
      <c r="AJ83" s="81">
        <v>3065857.0640813638</v>
      </c>
      <c r="AK83" s="81">
        <v>0</v>
      </c>
      <c r="AL83" s="81">
        <v>0</v>
      </c>
      <c r="AM83" s="81">
        <v>178650.15130641978</v>
      </c>
      <c r="AN83" s="81">
        <v>0</v>
      </c>
      <c r="AO83" s="81">
        <v>0</v>
      </c>
      <c r="AP83" s="82"/>
      <c r="AQ83" s="81">
        <v>14</v>
      </c>
      <c r="AR83" s="81">
        <v>8</v>
      </c>
      <c r="AS83" s="81">
        <v>0</v>
      </c>
      <c r="AT83" s="81">
        <v>0</v>
      </c>
      <c r="AU83" s="81">
        <v>0</v>
      </c>
      <c r="AV83" s="81">
        <v>0</v>
      </c>
      <c r="AW83" s="81"/>
      <c r="AX83" s="82"/>
      <c r="AY83" s="81">
        <v>67.300000000000011</v>
      </c>
      <c r="AZ83" s="81">
        <v>266.39999999999998</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1852</v>
      </c>
      <c r="B84" s="80">
        <v>85</v>
      </c>
      <c r="C84" s="80">
        <v>19</v>
      </c>
      <c r="D84" s="80">
        <v>5</v>
      </c>
      <c r="E84" s="80">
        <v>2022</v>
      </c>
      <c r="F84" s="80" t="s">
        <v>568</v>
      </c>
      <c r="G84" s="174" t="s">
        <v>1833</v>
      </c>
      <c r="H84" s="80" t="s">
        <v>1834</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14</v>
      </c>
      <c r="AR84" s="81">
        <v>8</v>
      </c>
      <c r="AS84" s="81">
        <v>0</v>
      </c>
      <c r="AT84" s="81">
        <v>0</v>
      </c>
      <c r="AU84" s="81">
        <v>0</v>
      </c>
      <c r="AV84" s="81">
        <v>0</v>
      </c>
      <c r="AW84" s="81"/>
      <c r="AX84" s="82"/>
      <c r="AY84" s="81">
        <v>67.300000000000011</v>
      </c>
      <c r="AZ84" s="81">
        <v>266.39999999999998</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1853</v>
      </c>
      <c r="B85" s="80">
        <v>52</v>
      </c>
      <c r="C85" s="80">
        <v>1</v>
      </c>
      <c r="D85" s="80">
        <v>4</v>
      </c>
      <c r="E85" s="80">
        <v>1990</v>
      </c>
      <c r="F85" s="80" t="s">
        <v>562</v>
      </c>
      <c r="G85" s="80" t="s">
        <v>1666</v>
      </c>
      <c r="H85" s="80" t="s">
        <v>1667</v>
      </c>
      <c r="I85" s="177"/>
      <c r="J85" s="81">
        <v>1.716491827085922</v>
      </c>
      <c r="K85" s="81">
        <v>0.85259831954790233</v>
      </c>
      <c r="L85" s="81">
        <v>3.7618037480944992</v>
      </c>
      <c r="M85" s="81">
        <v>1.4254794309093</v>
      </c>
      <c r="N85" s="81">
        <v>4.2678260335454761</v>
      </c>
      <c r="O85" s="81">
        <v>1.8088471865008906</v>
      </c>
      <c r="P85" s="81">
        <v>1.8574110171616538</v>
      </c>
      <c r="Q85" s="81">
        <v>0.15409627058600039</v>
      </c>
      <c r="R85" s="81">
        <v>0</v>
      </c>
      <c r="S85" s="81">
        <v>0.12548247439288812</v>
      </c>
      <c r="T85" s="82"/>
      <c r="U85" s="81">
        <v>48193</v>
      </c>
      <c r="V85" s="81">
        <v>156</v>
      </c>
      <c r="W85" s="81">
        <v>44</v>
      </c>
      <c r="X85" s="81">
        <v>478</v>
      </c>
      <c r="Y85" s="81">
        <v>913</v>
      </c>
      <c r="Z85" s="81">
        <v>744</v>
      </c>
      <c r="AA85" s="81">
        <v>451</v>
      </c>
      <c r="AB85" s="81">
        <v>2502</v>
      </c>
      <c r="AC85" s="81">
        <v>0</v>
      </c>
      <c r="AD85" s="81">
        <v>0.12548247439288812</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1854</v>
      </c>
      <c r="B86" s="80">
        <v>53</v>
      </c>
      <c r="C86" s="80">
        <v>2</v>
      </c>
      <c r="D86" s="80">
        <v>4</v>
      </c>
      <c r="E86" s="80">
        <v>2005</v>
      </c>
      <c r="F86" s="80" t="s">
        <v>565</v>
      </c>
      <c r="G86" s="80" t="s">
        <v>1666</v>
      </c>
      <c r="H86" s="80" t="s">
        <v>1667</v>
      </c>
      <c r="I86" s="177"/>
      <c r="J86" s="81">
        <v>0</v>
      </c>
      <c r="K86" s="81">
        <v>0.3606121928033601</v>
      </c>
      <c r="L86" s="81">
        <v>0.67568438665381136</v>
      </c>
      <c r="M86" s="81">
        <v>1.8965853921800047</v>
      </c>
      <c r="N86" s="81">
        <v>4.6890704488730108</v>
      </c>
      <c r="O86" s="81">
        <v>1.9644258053174801</v>
      </c>
      <c r="P86" s="81">
        <v>2.2126119435350571</v>
      </c>
      <c r="Q86" s="81">
        <v>0.1218358123838934</v>
      </c>
      <c r="R86" s="81">
        <v>0</v>
      </c>
      <c r="S86" s="81">
        <v>0.11778526765868619</v>
      </c>
      <c r="T86" s="82"/>
      <c r="U86" s="81">
        <v>0</v>
      </c>
      <c r="V86" s="81">
        <v>110</v>
      </c>
      <c r="W86" s="81">
        <v>6</v>
      </c>
      <c r="X86" s="81">
        <v>308</v>
      </c>
      <c r="Y86" s="81">
        <v>956</v>
      </c>
      <c r="Z86" s="81">
        <v>935</v>
      </c>
      <c r="AA86" s="81">
        <v>440</v>
      </c>
      <c r="AB86" s="81">
        <v>2068</v>
      </c>
      <c r="AC86" s="81">
        <v>0</v>
      </c>
      <c r="AD86" s="81">
        <v>0.11778526765868619</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1855</v>
      </c>
      <c r="B87" s="80">
        <v>54</v>
      </c>
      <c r="C87" s="80">
        <v>3</v>
      </c>
      <c r="D87" s="80">
        <v>4</v>
      </c>
      <c r="E87" s="80">
        <v>2006</v>
      </c>
      <c r="F87" s="80" t="s">
        <v>566</v>
      </c>
      <c r="G87" s="80" t="s">
        <v>1666</v>
      </c>
      <c r="H87" s="80" t="s">
        <v>1667</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1856</v>
      </c>
      <c r="B88" s="80">
        <v>55</v>
      </c>
      <c r="C88" s="80">
        <v>4</v>
      </c>
      <c r="D88" s="80">
        <v>4</v>
      </c>
      <c r="E88" s="80">
        <v>2007</v>
      </c>
      <c r="F88" s="80" t="s">
        <v>567</v>
      </c>
      <c r="G88" s="80" t="s">
        <v>1666</v>
      </c>
      <c r="H88" s="80" t="s">
        <v>1667</v>
      </c>
      <c r="I88" s="177"/>
      <c r="J88" s="81">
        <v>0</v>
      </c>
      <c r="K88" s="81">
        <v>0.30055670064562168</v>
      </c>
      <c r="L88" s="81">
        <v>1.2310322486262284</v>
      </c>
      <c r="M88" s="81">
        <v>2.1778615480838286</v>
      </c>
      <c r="N88" s="81">
        <v>4.6033832299916311</v>
      </c>
      <c r="O88" s="81">
        <v>1.8108645733151152</v>
      </c>
      <c r="P88" s="81">
        <v>2.1140915839005427</v>
      </c>
      <c r="Q88" s="81">
        <v>0.12254287809699099</v>
      </c>
      <c r="R88" s="81">
        <v>0</v>
      </c>
      <c r="S88" s="81">
        <v>0.11158879761809946</v>
      </c>
      <c r="T88" s="82"/>
      <c r="U88" s="81">
        <v>0</v>
      </c>
      <c r="V88" s="81">
        <v>100</v>
      </c>
      <c r="W88" s="81">
        <v>15</v>
      </c>
      <c r="X88" s="81">
        <v>443</v>
      </c>
      <c r="Y88" s="81">
        <v>941</v>
      </c>
      <c r="Z88" s="81">
        <v>896</v>
      </c>
      <c r="AA88" s="81">
        <v>414</v>
      </c>
      <c r="AB88" s="81">
        <v>1970</v>
      </c>
      <c r="AC88" s="81">
        <v>0</v>
      </c>
      <c r="AD88" s="81">
        <v>0.11158879761809946</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1857</v>
      </c>
      <c r="B89" s="80">
        <v>56</v>
      </c>
      <c r="C89" s="80">
        <v>5</v>
      </c>
      <c r="D89" s="80">
        <v>4</v>
      </c>
      <c r="E89" s="80">
        <v>2008</v>
      </c>
      <c r="F89" s="80" t="s">
        <v>84</v>
      </c>
      <c r="G89" s="80" t="s">
        <v>1666</v>
      </c>
      <c r="H89" s="80" t="s">
        <v>1667</v>
      </c>
      <c r="I89" s="177"/>
      <c r="J89" s="81">
        <v>0</v>
      </c>
      <c r="K89" s="81">
        <v>0.2637858348115929</v>
      </c>
      <c r="L89" s="81">
        <v>1.0629498851563326</v>
      </c>
      <c r="M89" s="81">
        <v>2.5483089055159422</v>
      </c>
      <c r="N89" s="81">
        <v>4.6355974027269893</v>
      </c>
      <c r="O89" s="81">
        <v>1.7572716353473787</v>
      </c>
      <c r="P89" s="81">
        <v>2.0453734002607997</v>
      </c>
      <c r="Q89" s="81">
        <v>0.11793023524938143</v>
      </c>
      <c r="R89" s="81">
        <v>0</v>
      </c>
      <c r="S89" s="81">
        <v>0.16978088243749803</v>
      </c>
      <c r="T89" s="82"/>
      <c r="U89" s="81">
        <v>0</v>
      </c>
      <c r="V89" s="81">
        <v>100</v>
      </c>
      <c r="W89" s="81">
        <v>15</v>
      </c>
      <c r="X89" s="81">
        <v>443</v>
      </c>
      <c r="Y89" s="81">
        <v>935</v>
      </c>
      <c r="Z89" s="81">
        <v>900</v>
      </c>
      <c r="AA89" s="81">
        <v>401</v>
      </c>
      <c r="AB89" s="81">
        <v>1927</v>
      </c>
      <c r="AC89" s="81">
        <v>0</v>
      </c>
      <c r="AD89" s="81">
        <v>0.16978088243749803</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1858</v>
      </c>
      <c r="B90" s="80">
        <v>57</v>
      </c>
      <c r="C90" s="80">
        <v>6</v>
      </c>
      <c r="D90" s="80">
        <v>4</v>
      </c>
      <c r="E90" s="80">
        <v>2009</v>
      </c>
      <c r="F90" s="80" t="s">
        <v>85</v>
      </c>
      <c r="G90" s="80" t="s">
        <v>1666</v>
      </c>
      <c r="H90" s="80" t="s">
        <v>1667</v>
      </c>
      <c r="I90" s="177"/>
      <c r="J90" s="81">
        <v>0</v>
      </c>
      <c r="K90" s="81">
        <v>0.11630375050885707</v>
      </c>
      <c r="L90" s="81">
        <v>1.2986294151769739</v>
      </c>
      <c r="M90" s="81">
        <v>2.0451434475746497</v>
      </c>
      <c r="N90" s="81">
        <v>4.0029422933344385</v>
      </c>
      <c r="O90" s="81">
        <v>1.8001108485348629</v>
      </c>
      <c r="P90" s="81">
        <v>1.9873827513515889</v>
      </c>
      <c r="Q90" s="81">
        <v>0.11123299929097616</v>
      </c>
      <c r="R90" s="81">
        <v>0</v>
      </c>
      <c r="S90" s="81">
        <v>0.23722798746567864</v>
      </c>
      <c r="T90" s="82"/>
      <c r="U90" s="81">
        <v>0</v>
      </c>
      <c r="V90" s="81">
        <v>54</v>
      </c>
      <c r="W90" s="81">
        <v>21</v>
      </c>
      <c r="X90" s="81">
        <v>449</v>
      </c>
      <c r="Y90" s="81">
        <v>940</v>
      </c>
      <c r="Z90" s="81">
        <v>910</v>
      </c>
      <c r="AA90" s="81">
        <v>400</v>
      </c>
      <c r="AB90" s="81">
        <v>1908</v>
      </c>
      <c r="AC90" s="81">
        <v>0</v>
      </c>
      <c r="AD90" s="81">
        <v>0.23722798746567864</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0</v>
      </c>
      <c r="BL90" s="81">
        <v>0</v>
      </c>
      <c r="BM90" s="82"/>
      <c r="BN90" s="81">
        <v>0</v>
      </c>
      <c r="BO90" s="81">
        <v>0</v>
      </c>
      <c r="BP90" s="81">
        <v>0</v>
      </c>
      <c r="BQ90" s="81">
        <v>0</v>
      </c>
      <c r="BR90" s="81">
        <v>0</v>
      </c>
      <c r="BS90" s="81">
        <v>0</v>
      </c>
      <c r="BT90"/>
      <c r="BU90" s="80"/>
      <c r="BV90" s="80"/>
      <c r="BW90" s="80"/>
      <c r="BX90" s="80"/>
      <c r="BY90" s="80"/>
      <c r="BZ90" s="80"/>
      <c r="CA90" s="80"/>
      <c r="CB90" s="80"/>
      <c r="CC90" s="80"/>
    </row>
    <row r="91" spans="1:81">
      <c r="A91" s="80" t="s">
        <v>1859</v>
      </c>
      <c r="B91" s="80">
        <v>58</v>
      </c>
      <c r="C91" s="80">
        <v>7</v>
      </c>
      <c r="D91" s="80">
        <v>4</v>
      </c>
      <c r="E91" s="80">
        <v>2010</v>
      </c>
      <c r="F91" s="80" t="s">
        <v>86</v>
      </c>
      <c r="G91" s="80" t="s">
        <v>1666</v>
      </c>
      <c r="H91" s="80" t="s">
        <v>1667</v>
      </c>
      <c r="I91" s="177"/>
      <c r="J91" s="81">
        <v>0</v>
      </c>
      <c r="K91" s="81">
        <v>0.12129390535167348</v>
      </c>
      <c r="L91" s="81">
        <v>1.1822751455374159</v>
      </c>
      <c r="M91" s="81">
        <v>1.8306886173213515</v>
      </c>
      <c r="N91" s="81">
        <v>3.8940358511898143</v>
      </c>
      <c r="O91" s="81">
        <v>1.7799708182304452</v>
      </c>
      <c r="P91" s="81">
        <v>2.0382862800330646</v>
      </c>
      <c r="Q91" s="81">
        <v>0.11286056249183303</v>
      </c>
      <c r="R91" s="81">
        <v>0</v>
      </c>
      <c r="S91" s="81">
        <v>0.17842121574106018</v>
      </c>
      <c r="T91" s="82"/>
      <c r="U91" s="81">
        <v>0</v>
      </c>
      <c r="V91" s="81">
        <v>54</v>
      </c>
      <c r="W91" s="81">
        <v>21</v>
      </c>
      <c r="X91" s="81">
        <v>449</v>
      </c>
      <c r="Y91" s="81">
        <v>930</v>
      </c>
      <c r="Z91" s="81">
        <v>904</v>
      </c>
      <c r="AA91" s="81">
        <v>400</v>
      </c>
      <c r="AB91" s="81">
        <v>1855</v>
      </c>
      <c r="AC91" s="81">
        <v>0</v>
      </c>
      <c r="AD91" s="81">
        <v>0.17842121574106018</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1860</v>
      </c>
      <c r="B92" s="80">
        <v>59</v>
      </c>
      <c r="C92" s="80">
        <v>8</v>
      </c>
      <c r="D92" s="80">
        <v>4</v>
      </c>
      <c r="E92" s="80">
        <v>2011</v>
      </c>
      <c r="F92" s="80" t="s">
        <v>87</v>
      </c>
      <c r="G92" s="80" t="s">
        <v>1666</v>
      </c>
      <c r="H92" s="80" t="s">
        <v>1667</v>
      </c>
      <c r="I92" s="177"/>
      <c r="J92" s="81">
        <v>0</v>
      </c>
      <c r="K92" s="81">
        <v>0.16995532286121795</v>
      </c>
      <c r="L92" s="81">
        <v>1.1031488570770349</v>
      </c>
      <c r="M92" s="81">
        <v>2.3126744116485178</v>
      </c>
      <c r="N92" s="81">
        <v>4.6115688026870769</v>
      </c>
      <c r="O92" s="81">
        <v>1.697799254728503</v>
      </c>
      <c r="P92" s="81">
        <v>1.9744345359073117</v>
      </c>
      <c r="Q92" s="81">
        <v>0.12526829365140102</v>
      </c>
      <c r="R92" s="81">
        <v>0</v>
      </c>
      <c r="S92" s="81">
        <v>0.16356748863404297</v>
      </c>
      <c r="T92" s="82"/>
      <c r="U92" s="81">
        <v>0</v>
      </c>
      <c r="V92" s="81">
        <v>54</v>
      </c>
      <c r="W92" s="81">
        <v>21</v>
      </c>
      <c r="X92" s="81">
        <v>449</v>
      </c>
      <c r="Y92" s="81">
        <v>915</v>
      </c>
      <c r="Z92" s="81">
        <v>881</v>
      </c>
      <c r="AA92" s="81">
        <v>399</v>
      </c>
      <c r="AB92" s="81">
        <v>1785</v>
      </c>
      <c r="AC92" s="81">
        <v>0</v>
      </c>
      <c r="AD92" s="81">
        <v>0.16356748863404297</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0</v>
      </c>
      <c r="BL92" s="81">
        <v>0</v>
      </c>
      <c r="BM92" s="82"/>
      <c r="BN92" s="81">
        <v>0</v>
      </c>
      <c r="BO92" s="81">
        <v>0</v>
      </c>
      <c r="BP92" s="81">
        <v>0</v>
      </c>
      <c r="BQ92" s="81">
        <v>0</v>
      </c>
      <c r="BR92" s="81">
        <v>0</v>
      </c>
      <c r="BS92" s="81">
        <v>0</v>
      </c>
      <c r="BT92"/>
      <c r="BU92" s="80">
        <v>0</v>
      </c>
      <c r="BV92" s="80">
        <v>0</v>
      </c>
      <c r="BW92" s="80">
        <v>0</v>
      </c>
      <c r="BX92" s="80">
        <v>0</v>
      </c>
      <c r="BY92" s="80">
        <v>0</v>
      </c>
      <c r="BZ92" s="80">
        <v>0</v>
      </c>
      <c r="CA92" s="80">
        <v>0</v>
      </c>
      <c r="CB92" s="80">
        <v>0</v>
      </c>
      <c r="CC92" s="80">
        <v>0</v>
      </c>
    </row>
    <row r="93" spans="1:81">
      <c r="A93" s="80" t="s">
        <v>1861</v>
      </c>
      <c r="B93" s="80">
        <v>60</v>
      </c>
      <c r="C93" s="80">
        <v>9</v>
      </c>
      <c r="D93" s="80">
        <v>4</v>
      </c>
      <c r="E93" s="80">
        <v>2012</v>
      </c>
      <c r="F93" s="80" t="s">
        <v>88</v>
      </c>
      <c r="G93" s="80" t="s">
        <v>1666</v>
      </c>
      <c r="H93" s="80" t="s">
        <v>1667</v>
      </c>
      <c r="I93" s="177"/>
      <c r="J93" s="81">
        <v>0</v>
      </c>
      <c r="K93" s="81">
        <v>0.1914612443994895</v>
      </c>
      <c r="L93" s="81">
        <v>1.1130443937837367</v>
      </c>
      <c r="M93" s="81">
        <v>2.8723342711216509</v>
      </c>
      <c r="N93" s="81">
        <v>4.9661970853925919</v>
      </c>
      <c r="O93" s="81">
        <v>1.7150303459161482</v>
      </c>
      <c r="P93" s="81">
        <v>1.9956215523856773</v>
      </c>
      <c r="Q93" s="81">
        <v>0.13106870076413984</v>
      </c>
      <c r="R93" s="81">
        <v>0</v>
      </c>
      <c r="S93" s="81">
        <v>0.11134820250753079</v>
      </c>
      <c r="T93" s="82"/>
      <c r="U93" s="81">
        <v>0</v>
      </c>
      <c r="V93" s="81">
        <v>54</v>
      </c>
      <c r="W93" s="81">
        <v>21</v>
      </c>
      <c r="X93" s="81">
        <v>449</v>
      </c>
      <c r="Y93" s="81">
        <v>897</v>
      </c>
      <c r="Z93" s="81">
        <v>897</v>
      </c>
      <c r="AA93" s="81">
        <v>401</v>
      </c>
      <c r="AB93" s="81">
        <v>1719</v>
      </c>
      <c r="AC93" s="81">
        <v>0</v>
      </c>
      <c r="AD93" s="81">
        <v>0.11134820250753079</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0</v>
      </c>
      <c r="BL93" s="81">
        <v>0</v>
      </c>
      <c r="BM93" s="82"/>
      <c r="BN93" s="81">
        <v>0</v>
      </c>
      <c r="BO93" s="81">
        <v>0</v>
      </c>
      <c r="BP93" s="81">
        <v>0</v>
      </c>
      <c r="BQ93" s="81">
        <v>0</v>
      </c>
      <c r="BR93" s="81">
        <v>0</v>
      </c>
      <c r="BS93" s="81">
        <v>0</v>
      </c>
      <c r="BT93"/>
      <c r="BU93" s="80">
        <v>0</v>
      </c>
      <c r="BV93" s="80">
        <v>0</v>
      </c>
      <c r="BW93" s="80">
        <v>0</v>
      </c>
      <c r="BX93" s="80">
        <v>0</v>
      </c>
      <c r="BY93" s="80">
        <v>0</v>
      </c>
      <c r="BZ93" s="80">
        <v>0</v>
      </c>
      <c r="CA93" s="80">
        <v>0</v>
      </c>
      <c r="CB93" s="80">
        <v>0</v>
      </c>
      <c r="CC93" s="80">
        <v>0</v>
      </c>
    </row>
    <row r="94" spans="1:81">
      <c r="A94" s="80" t="s">
        <v>1862</v>
      </c>
      <c r="B94" s="80">
        <v>61</v>
      </c>
      <c r="C94" s="80">
        <v>10</v>
      </c>
      <c r="D94" s="80">
        <v>4</v>
      </c>
      <c r="E94" s="80">
        <v>2013</v>
      </c>
      <c r="F94" s="80" t="s">
        <v>89</v>
      </c>
      <c r="G94" s="80" t="s">
        <v>1666</v>
      </c>
      <c r="H94" s="80" t="s">
        <v>1667</v>
      </c>
      <c r="I94" s="177"/>
      <c r="J94" s="81">
        <v>0</v>
      </c>
      <c r="K94" s="81">
        <v>0.15824337156408655</v>
      </c>
      <c r="L94" s="81">
        <v>0.98290596506663752</v>
      </c>
      <c r="M94" s="81">
        <v>2.6713395444886614</v>
      </c>
      <c r="N94" s="81">
        <v>4.7538843902366699</v>
      </c>
      <c r="O94" s="81">
        <v>1.6453906063035717</v>
      </c>
      <c r="P94" s="81">
        <v>1.968173293920122</v>
      </c>
      <c r="Q94" s="81">
        <v>0.12949430496601302</v>
      </c>
      <c r="R94" s="81">
        <v>0</v>
      </c>
      <c r="S94" s="81">
        <v>0.13991751891578347</v>
      </c>
      <c r="T94" s="82"/>
      <c r="U94" s="81">
        <v>0</v>
      </c>
      <c r="V94" s="81">
        <v>54</v>
      </c>
      <c r="W94" s="81">
        <v>21</v>
      </c>
      <c r="X94" s="81">
        <v>449</v>
      </c>
      <c r="Y94" s="81">
        <v>886</v>
      </c>
      <c r="Z94" s="81">
        <v>899</v>
      </c>
      <c r="AA94" s="81">
        <v>394</v>
      </c>
      <c r="AB94" s="81">
        <v>1674</v>
      </c>
      <c r="AC94" s="81">
        <v>0</v>
      </c>
      <c r="AD94" s="81">
        <v>0.13991751891578347</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0</v>
      </c>
      <c r="BL94" s="81">
        <v>0</v>
      </c>
      <c r="BM94" s="82"/>
      <c r="BN94" s="81">
        <v>0</v>
      </c>
      <c r="BO94" s="81">
        <v>0</v>
      </c>
      <c r="BP94" s="81">
        <v>0</v>
      </c>
      <c r="BQ94" s="81">
        <v>0</v>
      </c>
      <c r="BR94" s="81">
        <v>0</v>
      </c>
      <c r="BS94" s="81">
        <v>0</v>
      </c>
      <c r="BT94"/>
      <c r="BU94" s="80">
        <v>0</v>
      </c>
      <c r="BV94" s="80">
        <v>0</v>
      </c>
      <c r="BW94" s="80">
        <v>0</v>
      </c>
      <c r="BX94" s="80">
        <v>0</v>
      </c>
      <c r="BY94" s="80">
        <v>0</v>
      </c>
      <c r="BZ94" s="80">
        <v>0</v>
      </c>
      <c r="CA94" s="80">
        <v>0</v>
      </c>
      <c r="CB94" s="80">
        <v>0</v>
      </c>
      <c r="CC94" s="80">
        <v>0</v>
      </c>
    </row>
    <row r="95" spans="1:81">
      <c r="A95" s="80" t="s">
        <v>1863</v>
      </c>
      <c r="B95" s="80">
        <v>62</v>
      </c>
      <c r="C95" s="80">
        <v>11</v>
      </c>
      <c r="D95" s="80">
        <v>4</v>
      </c>
      <c r="E95" s="80">
        <v>2014</v>
      </c>
      <c r="F95" s="80" t="s">
        <v>90</v>
      </c>
      <c r="G95" s="80" t="s">
        <v>1666</v>
      </c>
      <c r="H95" s="80" t="s">
        <v>1667</v>
      </c>
      <c r="I95" s="177"/>
      <c r="J95" s="81">
        <v>0</v>
      </c>
      <c r="K95" s="81">
        <v>0.12478885389352491</v>
      </c>
      <c r="L95" s="81">
        <v>0.64194286705644832</v>
      </c>
      <c r="M95" s="81">
        <v>2.7097332806665801</v>
      </c>
      <c r="N95" s="81">
        <v>4.9542098435953896</v>
      </c>
      <c r="O95" s="81">
        <v>1.5709496826224469</v>
      </c>
      <c r="P95" s="81">
        <v>1.9834312752591308</v>
      </c>
      <c r="Q95" s="81">
        <v>0.12105248697999862</v>
      </c>
      <c r="R95" s="81">
        <v>0</v>
      </c>
      <c r="S95" s="81">
        <v>0.14759074652863713</v>
      </c>
      <c r="T95" s="82"/>
      <c r="U95" s="81">
        <v>0</v>
      </c>
      <c r="V95" s="81">
        <v>37</v>
      </c>
      <c r="W95" s="81">
        <v>14</v>
      </c>
      <c r="X95" s="81">
        <v>433</v>
      </c>
      <c r="Y95" s="81">
        <v>872</v>
      </c>
      <c r="Z95" s="81">
        <v>904</v>
      </c>
      <c r="AA95" s="81">
        <v>395</v>
      </c>
      <c r="AB95" s="81">
        <v>1631</v>
      </c>
      <c r="AC95" s="81">
        <v>0</v>
      </c>
      <c r="AD95" s="81">
        <v>0.14759074652863713</v>
      </c>
      <c r="AE95" s="82"/>
      <c r="AF95" s="81">
        <v>0</v>
      </c>
      <c r="AG95" s="81">
        <v>87563.66998805356</v>
      </c>
      <c r="AH95" s="81">
        <v>104412.07362060036</v>
      </c>
      <c r="AI95" s="81">
        <v>2851484.1567298099</v>
      </c>
      <c r="AJ95" s="81">
        <v>3750450.9626148315</v>
      </c>
      <c r="AK95" s="81">
        <v>0</v>
      </c>
      <c r="AL95" s="81">
        <v>0</v>
      </c>
      <c r="AM95" s="81">
        <v>223911.92761638795</v>
      </c>
      <c r="AN95" s="81">
        <v>0</v>
      </c>
      <c r="AO95" s="81">
        <v>0</v>
      </c>
      <c r="AP95" s="82"/>
      <c r="AQ95" s="81">
        <v>1</v>
      </c>
      <c r="AR95" s="81">
        <v>0</v>
      </c>
      <c r="AS95" s="81">
        <v>1</v>
      </c>
      <c r="AT95" s="81">
        <v>0</v>
      </c>
      <c r="AU95" s="81">
        <v>0</v>
      </c>
      <c r="AV95" s="81">
        <v>0</v>
      </c>
      <c r="AW95" s="81" t="s">
        <v>564</v>
      </c>
      <c r="AX95" s="82"/>
      <c r="AY95" s="81">
        <v>2</v>
      </c>
      <c r="AZ95" s="81">
        <v>0</v>
      </c>
      <c r="BA95" s="81">
        <v>4500</v>
      </c>
      <c r="BB95" s="81">
        <v>0</v>
      </c>
      <c r="BC95" s="81">
        <v>0</v>
      </c>
      <c r="BD95" s="81">
        <v>0</v>
      </c>
      <c r="BE95" s="81" t="s">
        <v>564</v>
      </c>
      <c r="BF95" s="82"/>
      <c r="BG95" s="81">
        <v>0</v>
      </c>
      <c r="BH95" s="81">
        <v>0</v>
      </c>
      <c r="BI95" s="81">
        <v>0</v>
      </c>
      <c r="BJ95" s="81">
        <v>0</v>
      </c>
      <c r="BK95" s="81">
        <v>0</v>
      </c>
      <c r="BL95" s="81">
        <v>0</v>
      </c>
      <c r="BM95" s="82"/>
      <c r="BN95" s="81">
        <v>0</v>
      </c>
      <c r="BO95" s="81">
        <v>0</v>
      </c>
      <c r="BP95" s="81">
        <v>0</v>
      </c>
      <c r="BQ95" s="81">
        <v>0</v>
      </c>
      <c r="BR95" s="81">
        <v>0</v>
      </c>
      <c r="BS95" s="81">
        <v>0</v>
      </c>
      <c r="BT95"/>
      <c r="BU95" s="80">
        <v>0</v>
      </c>
      <c r="BV95" s="80">
        <v>0</v>
      </c>
      <c r="BW95" s="80">
        <v>0</v>
      </c>
      <c r="BX95" s="80">
        <v>0</v>
      </c>
      <c r="BY95" s="80">
        <v>0</v>
      </c>
      <c r="BZ95" s="80">
        <v>0</v>
      </c>
      <c r="CA95" s="80">
        <v>0</v>
      </c>
      <c r="CB95" s="80">
        <v>0</v>
      </c>
      <c r="CC95" s="80">
        <v>0</v>
      </c>
    </row>
    <row r="96" spans="1:81">
      <c r="A96" s="80" t="s">
        <v>1864</v>
      </c>
      <c r="B96" s="80">
        <v>63</v>
      </c>
      <c r="C96" s="80">
        <v>12</v>
      </c>
      <c r="D96" s="80">
        <v>4</v>
      </c>
      <c r="E96" s="80">
        <v>2015</v>
      </c>
      <c r="F96" s="80" t="s">
        <v>91</v>
      </c>
      <c r="G96" s="80" t="s">
        <v>1666</v>
      </c>
      <c r="H96" s="80" t="s">
        <v>1667</v>
      </c>
      <c r="I96" s="177"/>
      <c r="J96" s="81">
        <v>0</v>
      </c>
      <c r="K96" s="81">
        <v>0.11965953873461845</v>
      </c>
      <c r="L96" s="81">
        <v>0.67571183745322616</v>
      </c>
      <c r="M96" s="81">
        <v>2.621864330323957</v>
      </c>
      <c r="N96" s="81">
        <v>4.4814133122361062</v>
      </c>
      <c r="O96" s="81">
        <v>1.5318616949656827</v>
      </c>
      <c r="P96" s="81">
        <v>1.9749412805139532</v>
      </c>
      <c r="Q96" s="81">
        <v>0.11429024054608959</v>
      </c>
      <c r="R96" s="81">
        <v>0</v>
      </c>
      <c r="S96" s="81">
        <v>0.12671974927574861</v>
      </c>
      <c r="T96" s="82"/>
      <c r="U96" s="81">
        <v>0</v>
      </c>
      <c r="V96" s="81">
        <v>37</v>
      </c>
      <c r="W96" s="81">
        <v>14</v>
      </c>
      <c r="X96" s="81">
        <v>433</v>
      </c>
      <c r="Y96" s="81">
        <v>857</v>
      </c>
      <c r="Z96" s="81">
        <v>890</v>
      </c>
      <c r="AA96" s="81">
        <v>393</v>
      </c>
      <c r="AB96" s="81">
        <v>1573</v>
      </c>
      <c r="AC96" s="81">
        <v>0</v>
      </c>
      <c r="AD96" s="81">
        <v>0.12671974927574861</v>
      </c>
      <c r="AE96" s="82"/>
      <c r="AF96" s="81">
        <v>0</v>
      </c>
      <c r="AG96" s="81">
        <v>79719.562076152957</v>
      </c>
      <c r="AH96" s="81">
        <v>87370.800370005134</v>
      </c>
      <c r="AI96" s="81">
        <v>2753915.1441078624</v>
      </c>
      <c r="AJ96" s="81">
        <v>3537314.388172722</v>
      </c>
      <c r="AK96" s="81">
        <v>0</v>
      </c>
      <c r="AL96" s="81">
        <v>0</v>
      </c>
      <c r="AM96" s="81">
        <v>215573.05151317382</v>
      </c>
      <c r="AN96" s="81">
        <v>0</v>
      </c>
      <c r="AO96" s="81">
        <v>0</v>
      </c>
      <c r="AP96" s="82"/>
      <c r="AQ96" s="81">
        <v>2</v>
      </c>
      <c r="AR96" s="81">
        <v>0</v>
      </c>
      <c r="AS96" s="81">
        <v>1</v>
      </c>
      <c r="AT96" s="81">
        <v>0</v>
      </c>
      <c r="AU96" s="81">
        <v>0</v>
      </c>
      <c r="AV96" s="81">
        <v>0</v>
      </c>
      <c r="AW96" s="81" t="s">
        <v>564</v>
      </c>
      <c r="AX96" s="82"/>
      <c r="AY96" s="81">
        <v>5.0999999999999996</v>
      </c>
      <c r="AZ96" s="81">
        <v>0</v>
      </c>
      <c r="BA96" s="81">
        <v>4500</v>
      </c>
      <c r="BB96" s="81">
        <v>0</v>
      </c>
      <c r="BC96" s="81">
        <v>0</v>
      </c>
      <c r="BD96" s="81">
        <v>0</v>
      </c>
      <c r="BE96" s="81" t="s">
        <v>564</v>
      </c>
      <c r="BF96" s="82"/>
      <c r="BG96" s="81">
        <v>0</v>
      </c>
      <c r="BH96" s="81">
        <v>0</v>
      </c>
      <c r="BI96" s="81">
        <v>0</v>
      </c>
      <c r="BJ96" s="81">
        <v>0</v>
      </c>
      <c r="BK96" s="81">
        <v>0</v>
      </c>
      <c r="BL96" s="81">
        <v>0</v>
      </c>
      <c r="BM96" s="82"/>
      <c r="BN96" s="81">
        <v>0</v>
      </c>
      <c r="BO96" s="81">
        <v>0</v>
      </c>
      <c r="BP96" s="81">
        <v>0</v>
      </c>
      <c r="BQ96" s="81">
        <v>0</v>
      </c>
      <c r="BR96" s="81">
        <v>0</v>
      </c>
      <c r="BS96" s="81">
        <v>0</v>
      </c>
      <c r="BT96"/>
      <c r="BU96" s="80">
        <v>0</v>
      </c>
      <c r="BV96" s="80">
        <v>0</v>
      </c>
      <c r="BW96" s="80">
        <v>0</v>
      </c>
      <c r="BX96" s="80">
        <v>0</v>
      </c>
      <c r="BY96" s="80">
        <v>0</v>
      </c>
      <c r="BZ96" s="80">
        <v>0</v>
      </c>
      <c r="CA96" s="80">
        <v>0</v>
      </c>
      <c r="CB96" s="80">
        <v>0</v>
      </c>
      <c r="CC96" s="80">
        <v>0</v>
      </c>
    </row>
    <row r="97" spans="1:81">
      <c r="A97" s="80" t="s">
        <v>1865</v>
      </c>
      <c r="B97" s="80">
        <v>64</v>
      </c>
      <c r="C97" s="80">
        <v>13</v>
      </c>
      <c r="D97" s="80">
        <v>4</v>
      </c>
      <c r="E97" s="80">
        <v>2016</v>
      </c>
      <c r="F97" s="80" t="s">
        <v>92</v>
      </c>
      <c r="G97" s="80" t="s">
        <v>1666</v>
      </c>
      <c r="H97" s="80" t="s">
        <v>1667</v>
      </c>
      <c r="I97" s="177"/>
      <c r="J97" s="81">
        <v>0</v>
      </c>
      <c r="K97" s="81">
        <v>0.11287221732866459</v>
      </c>
      <c r="L97" s="81">
        <v>0.72662549051359315</v>
      </c>
      <c r="M97" s="81">
        <v>2.2479445959317492</v>
      </c>
      <c r="N97" s="81">
        <v>4.4828529309586598</v>
      </c>
      <c r="O97" s="81">
        <v>1.5353634061096324</v>
      </c>
      <c r="P97" s="81">
        <v>1.9580649394264698</v>
      </c>
      <c r="Q97" s="81">
        <v>0.10905585100241658</v>
      </c>
      <c r="R97" s="81">
        <v>0</v>
      </c>
      <c r="S97" s="81">
        <v>0.13393166277050592</v>
      </c>
      <c r="T97" s="82"/>
      <c r="U97" s="81">
        <v>0</v>
      </c>
      <c r="V97" s="81">
        <v>37</v>
      </c>
      <c r="W97" s="81">
        <v>14</v>
      </c>
      <c r="X97" s="81">
        <v>433</v>
      </c>
      <c r="Y97" s="81">
        <v>843</v>
      </c>
      <c r="Z97" s="81">
        <v>903</v>
      </c>
      <c r="AA97" s="81">
        <v>403</v>
      </c>
      <c r="AB97" s="81">
        <v>1544</v>
      </c>
      <c r="AC97" s="81">
        <v>0</v>
      </c>
      <c r="AD97" s="81">
        <v>0.13393166277050589</v>
      </c>
      <c r="AE97" s="82"/>
      <c r="AF97" s="81">
        <v>0</v>
      </c>
      <c r="AG97" s="81">
        <v>75989.046165558961</v>
      </c>
      <c r="AH97" s="81">
        <v>74051.058562445134</v>
      </c>
      <c r="AI97" s="81">
        <v>2748956.382643152</v>
      </c>
      <c r="AJ97" s="81">
        <v>3621692.5546951471</v>
      </c>
      <c r="AK97" s="81">
        <v>0</v>
      </c>
      <c r="AL97" s="81">
        <v>0</v>
      </c>
      <c r="AM97" s="81">
        <v>211763.11460961599</v>
      </c>
      <c r="AN97" s="81">
        <v>0</v>
      </c>
      <c r="AO97" s="81">
        <v>0</v>
      </c>
      <c r="AP97" s="82"/>
      <c r="AQ97" s="81">
        <v>2</v>
      </c>
      <c r="AR97" s="81">
        <v>0</v>
      </c>
      <c r="AS97" s="81">
        <v>1</v>
      </c>
      <c r="AT97" s="81">
        <v>0</v>
      </c>
      <c r="AU97" s="81">
        <v>0</v>
      </c>
      <c r="AV97" s="81">
        <v>0</v>
      </c>
      <c r="AW97" s="81" t="s">
        <v>564</v>
      </c>
      <c r="AX97" s="82"/>
      <c r="AY97" s="81">
        <v>5.0999999999999996</v>
      </c>
      <c r="AZ97" s="81">
        <v>0</v>
      </c>
      <c r="BA97" s="81">
        <v>4500</v>
      </c>
      <c r="BB97" s="81">
        <v>0</v>
      </c>
      <c r="BC97" s="81">
        <v>0</v>
      </c>
      <c r="BD97" s="81">
        <v>0</v>
      </c>
      <c r="BE97" s="81" t="s">
        <v>564</v>
      </c>
      <c r="BF97" s="82"/>
      <c r="BG97" s="81">
        <v>0</v>
      </c>
      <c r="BH97" s="81">
        <v>0</v>
      </c>
      <c r="BI97" s="81">
        <v>0</v>
      </c>
      <c r="BJ97" s="81">
        <v>0</v>
      </c>
      <c r="BK97" s="81">
        <v>0</v>
      </c>
      <c r="BL97" s="81">
        <v>0</v>
      </c>
      <c r="BM97" s="82"/>
      <c r="BN97" s="81">
        <v>0</v>
      </c>
      <c r="BO97" s="81">
        <v>0</v>
      </c>
      <c r="BP97" s="81">
        <v>0</v>
      </c>
      <c r="BQ97" s="81">
        <v>0</v>
      </c>
      <c r="BR97" s="81">
        <v>0</v>
      </c>
      <c r="BS97" s="81">
        <v>0</v>
      </c>
      <c r="BT97"/>
      <c r="BU97" s="80">
        <v>0</v>
      </c>
      <c r="BV97" s="80">
        <v>0</v>
      </c>
      <c r="BW97" s="80">
        <v>0</v>
      </c>
      <c r="BX97" s="80">
        <v>0</v>
      </c>
      <c r="BY97" s="80">
        <v>0</v>
      </c>
      <c r="BZ97" s="80">
        <v>0</v>
      </c>
      <c r="CA97" s="80">
        <v>0</v>
      </c>
      <c r="CB97" s="80">
        <v>0</v>
      </c>
      <c r="CC97" s="80">
        <v>0</v>
      </c>
    </row>
    <row r="98" spans="1:81">
      <c r="A98" s="80" t="s">
        <v>1866</v>
      </c>
      <c r="B98" s="80">
        <v>65</v>
      </c>
      <c r="C98" s="80">
        <v>14</v>
      </c>
      <c r="D98" s="80">
        <v>4</v>
      </c>
      <c r="E98" s="80">
        <v>2017</v>
      </c>
      <c r="F98" s="80" t="s">
        <v>71</v>
      </c>
      <c r="G98" s="80" t="s">
        <v>1666</v>
      </c>
      <c r="H98" s="80" t="s">
        <v>1667</v>
      </c>
      <c r="I98" s="177"/>
      <c r="J98" s="81">
        <v>0</v>
      </c>
      <c r="K98" s="81">
        <v>0.11533850597673567</v>
      </c>
      <c r="L98" s="81">
        <v>0.65593213654567695</v>
      </c>
      <c r="M98" s="81">
        <v>2.2539915005493114</v>
      </c>
      <c r="N98" s="81">
        <v>4.365915522176639</v>
      </c>
      <c r="O98" s="81">
        <v>1.5370706855702412</v>
      </c>
      <c r="P98" s="81">
        <v>1.9601451282317106</v>
      </c>
      <c r="Q98" s="81">
        <v>0.10361209949888718</v>
      </c>
      <c r="R98" s="81">
        <v>0</v>
      </c>
      <c r="S98" s="81">
        <v>0.12078420399104539</v>
      </c>
      <c r="T98" s="82"/>
      <c r="U98" s="81">
        <v>0</v>
      </c>
      <c r="V98" s="81">
        <v>37</v>
      </c>
      <c r="W98" s="81">
        <v>14</v>
      </c>
      <c r="X98" s="81">
        <v>433</v>
      </c>
      <c r="Y98" s="81">
        <v>839</v>
      </c>
      <c r="Z98" s="81">
        <v>919</v>
      </c>
      <c r="AA98" s="81">
        <v>406</v>
      </c>
      <c r="AB98" s="81">
        <v>1517</v>
      </c>
      <c r="AC98" s="81">
        <v>0</v>
      </c>
      <c r="AD98" s="81">
        <v>0.12078420399104541</v>
      </c>
      <c r="AE98" s="82"/>
      <c r="AF98" s="81">
        <v>0</v>
      </c>
      <c r="AG98" s="81">
        <v>76209.835999319301</v>
      </c>
      <c r="AH98" s="81">
        <v>90461.20287107279</v>
      </c>
      <c r="AI98" s="81">
        <v>2680945.4713680921</v>
      </c>
      <c r="AJ98" s="81">
        <v>3158768.9030074938</v>
      </c>
      <c r="AK98" s="81">
        <v>0</v>
      </c>
      <c r="AL98" s="81">
        <v>0</v>
      </c>
      <c r="AM98" s="81">
        <v>208385.5602601259</v>
      </c>
      <c r="AN98" s="81">
        <v>0</v>
      </c>
      <c r="AO98" s="81">
        <v>0</v>
      </c>
      <c r="AP98" s="82"/>
      <c r="AQ98" s="81">
        <v>2</v>
      </c>
      <c r="AR98" s="81">
        <v>0</v>
      </c>
      <c r="AS98" s="81">
        <v>1</v>
      </c>
      <c r="AT98" s="81">
        <v>0</v>
      </c>
      <c r="AU98" s="81">
        <v>0</v>
      </c>
      <c r="AV98" s="81">
        <v>0</v>
      </c>
      <c r="AW98" s="81" t="s">
        <v>564</v>
      </c>
      <c r="AX98" s="82"/>
      <c r="AY98" s="81">
        <v>5.0999999999999996</v>
      </c>
      <c r="AZ98" s="81">
        <v>0</v>
      </c>
      <c r="BA98" s="81">
        <v>4500</v>
      </c>
      <c r="BB98" s="81">
        <v>0</v>
      </c>
      <c r="BC98" s="81">
        <v>0</v>
      </c>
      <c r="BD98" s="81">
        <v>0</v>
      </c>
      <c r="BE98" s="81" t="s">
        <v>564</v>
      </c>
      <c r="BF98" s="82"/>
      <c r="BG98" s="81">
        <v>0</v>
      </c>
      <c r="BH98" s="81">
        <v>0</v>
      </c>
      <c r="BI98" s="81">
        <v>0</v>
      </c>
      <c r="BJ98" s="81">
        <v>0</v>
      </c>
      <c r="BK98" s="81">
        <v>0</v>
      </c>
      <c r="BL98" s="81">
        <v>0</v>
      </c>
      <c r="BM98" s="82"/>
      <c r="BN98" s="81">
        <v>0</v>
      </c>
      <c r="BO98" s="81">
        <v>0</v>
      </c>
      <c r="BP98" s="81">
        <v>0</v>
      </c>
      <c r="BQ98" s="81">
        <v>0</v>
      </c>
      <c r="BR98" s="81">
        <v>0</v>
      </c>
      <c r="BS98" s="81">
        <v>0</v>
      </c>
      <c r="BT98"/>
      <c r="BU98" s="80">
        <v>0</v>
      </c>
      <c r="BV98" s="80">
        <v>0</v>
      </c>
      <c r="BW98" s="80">
        <v>0</v>
      </c>
      <c r="BX98" s="80">
        <v>0</v>
      </c>
      <c r="BY98" s="80">
        <v>0</v>
      </c>
      <c r="BZ98" s="80">
        <v>0</v>
      </c>
      <c r="CA98" s="80">
        <v>0</v>
      </c>
      <c r="CB98" s="80">
        <v>0</v>
      </c>
      <c r="CC98" s="80">
        <v>0</v>
      </c>
    </row>
    <row r="99" spans="1:81">
      <c r="A99" s="80" t="s">
        <v>1867</v>
      </c>
      <c r="B99" s="80">
        <v>66</v>
      </c>
      <c r="C99" s="80">
        <v>15</v>
      </c>
      <c r="D99" s="80">
        <v>4</v>
      </c>
      <c r="E99" s="80">
        <v>2018</v>
      </c>
      <c r="F99" s="80" t="s">
        <v>93</v>
      </c>
      <c r="G99" s="80" t="s">
        <v>1666</v>
      </c>
      <c r="H99" s="80" t="s">
        <v>1667</v>
      </c>
      <c r="I99" s="177"/>
      <c r="J99" s="81">
        <v>0</v>
      </c>
      <c r="K99" s="81">
        <v>0.10734890915540063</v>
      </c>
      <c r="L99" s="81">
        <v>0.60173324891035085</v>
      </c>
      <c r="M99" s="81">
        <v>2.2651083587901235</v>
      </c>
      <c r="N99" s="81">
        <v>3.9621330222550641</v>
      </c>
      <c r="O99" s="81">
        <v>1.4950634940848373</v>
      </c>
      <c r="P99" s="81">
        <v>1.9788724597185443</v>
      </c>
      <c r="Q99" s="81">
        <v>9.3611616876149481E-2</v>
      </c>
      <c r="R99" s="81">
        <v>0</v>
      </c>
      <c r="S99" s="81">
        <v>0.1417802221727924</v>
      </c>
      <c r="T99" s="82"/>
      <c r="U99" s="81">
        <v>0</v>
      </c>
      <c r="V99" s="81">
        <v>37</v>
      </c>
      <c r="W99" s="81">
        <v>14</v>
      </c>
      <c r="X99" s="81">
        <v>433</v>
      </c>
      <c r="Y99" s="81">
        <v>827</v>
      </c>
      <c r="Z99" s="81">
        <v>911</v>
      </c>
      <c r="AA99" s="81">
        <v>414</v>
      </c>
      <c r="AB99" s="81">
        <v>1477</v>
      </c>
      <c r="AC99" s="81">
        <v>0</v>
      </c>
      <c r="AD99" s="81">
        <v>0.1417802221727924</v>
      </c>
      <c r="AE99" s="82"/>
      <c r="AF99" s="81">
        <v>0</v>
      </c>
      <c r="AG99" s="81">
        <v>68951.670519986015</v>
      </c>
      <c r="AH99" s="81">
        <v>85259.694836742419</v>
      </c>
      <c r="AI99" s="81">
        <v>2740473.893780217</v>
      </c>
      <c r="AJ99" s="81">
        <v>3017621.5527497968</v>
      </c>
      <c r="AK99" s="81">
        <v>0</v>
      </c>
      <c r="AL99" s="81">
        <v>0</v>
      </c>
      <c r="AM99" s="81">
        <v>203310.6905211054</v>
      </c>
      <c r="AN99" s="81">
        <v>0</v>
      </c>
      <c r="AO99" s="81">
        <v>0</v>
      </c>
      <c r="AP99" s="82"/>
      <c r="AQ99" s="81">
        <v>2</v>
      </c>
      <c r="AR99" s="81">
        <v>0</v>
      </c>
      <c r="AS99" s="81">
        <v>1</v>
      </c>
      <c r="AT99" s="81">
        <v>0</v>
      </c>
      <c r="AU99" s="81">
        <v>0</v>
      </c>
      <c r="AV99" s="81">
        <v>0</v>
      </c>
      <c r="AW99" s="81" t="s">
        <v>564</v>
      </c>
      <c r="AX99" s="82"/>
      <c r="AY99" s="81">
        <v>5</v>
      </c>
      <c r="AZ99" s="81">
        <v>0</v>
      </c>
      <c r="BA99" s="81">
        <v>4500</v>
      </c>
      <c r="BB99" s="81">
        <v>0</v>
      </c>
      <c r="BC99" s="81">
        <v>0</v>
      </c>
      <c r="BD99" s="81">
        <v>0</v>
      </c>
      <c r="BE99" s="81" t="s">
        <v>564</v>
      </c>
      <c r="BF99" s="82"/>
      <c r="BG99" s="81">
        <v>0</v>
      </c>
      <c r="BH99" s="81">
        <v>0</v>
      </c>
      <c r="BI99" s="81">
        <v>0</v>
      </c>
      <c r="BJ99" s="81">
        <v>0</v>
      </c>
      <c r="BK99" s="81">
        <v>0</v>
      </c>
      <c r="BL99" s="81">
        <v>0</v>
      </c>
      <c r="BM99" s="82"/>
      <c r="BN99" s="81">
        <v>0</v>
      </c>
      <c r="BO99" s="81">
        <v>0</v>
      </c>
      <c r="BP99" s="81">
        <v>0</v>
      </c>
      <c r="BQ99" s="81">
        <v>0</v>
      </c>
      <c r="BR99" s="81">
        <v>0</v>
      </c>
      <c r="BS99" s="81">
        <v>0</v>
      </c>
      <c r="BT99"/>
      <c r="BU99" s="80">
        <v>0</v>
      </c>
      <c r="BV99" s="80">
        <v>0</v>
      </c>
      <c r="BW99" s="80">
        <v>0</v>
      </c>
      <c r="BX99" s="80">
        <v>0</v>
      </c>
      <c r="BY99" s="80">
        <v>0</v>
      </c>
      <c r="BZ99" s="80">
        <v>0</v>
      </c>
      <c r="CA99" s="80">
        <v>0</v>
      </c>
      <c r="CB99" s="80">
        <v>0</v>
      </c>
      <c r="CC99" s="80">
        <v>0</v>
      </c>
    </row>
    <row r="100" spans="1:81">
      <c r="A100" s="80" t="s">
        <v>1868</v>
      </c>
      <c r="B100" s="80">
        <v>67</v>
      </c>
      <c r="C100" s="80">
        <v>16</v>
      </c>
      <c r="D100" s="80">
        <v>4</v>
      </c>
      <c r="E100" s="80">
        <v>2019</v>
      </c>
      <c r="F100" s="80" t="s">
        <v>73</v>
      </c>
      <c r="G100" s="80" t="s">
        <v>1666</v>
      </c>
      <c r="H100" s="80" t="s">
        <v>1667</v>
      </c>
      <c r="I100" s="177"/>
      <c r="J100" s="81">
        <v>0</v>
      </c>
      <c r="K100" s="81">
        <v>9.9611883036121798E-2</v>
      </c>
      <c r="L100" s="81">
        <v>0.60442921918350545</v>
      </c>
      <c r="M100" s="81">
        <v>2.0320078763541995</v>
      </c>
      <c r="N100" s="81">
        <v>3.9625643827257271</v>
      </c>
      <c r="O100" s="81">
        <v>1.4055969415998468</v>
      </c>
      <c r="P100" s="81">
        <v>1.9263718984175038</v>
      </c>
      <c r="Q100" s="81">
        <v>8.8428695956494427E-2</v>
      </c>
      <c r="R100" s="81">
        <v>0</v>
      </c>
      <c r="S100" s="81">
        <v>0.17666024272621658</v>
      </c>
      <c r="T100" s="82"/>
      <c r="U100" s="81">
        <v>0</v>
      </c>
      <c r="V100" s="81">
        <v>37</v>
      </c>
      <c r="W100" s="81">
        <v>14</v>
      </c>
      <c r="X100" s="81">
        <v>433</v>
      </c>
      <c r="Y100" s="81">
        <v>817</v>
      </c>
      <c r="Z100" s="81">
        <v>880</v>
      </c>
      <c r="AA100" s="81">
        <v>400</v>
      </c>
      <c r="AB100" s="81">
        <v>1433</v>
      </c>
      <c r="AC100" s="81">
        <v>0</v>
      </c>
      <c r="AD100" s="81">
        <v>0.17666024272621661</v>
      </c>
      <c r="AE100" s="82"/>
      <c r="AF100" s="81">
        <v>0</v>
      </c>
      <c r="AG100" s="81">
        <v>68931.251995231971</v>
      </c>
      <c r="AH100" s="81">
        <v>92055.003169432763</v>
      </c>
      <c r="AI100" s="81">
        <v>2685436.9148328151</v>
      </c>
      <c r="AJ100" s="81">
        <v>3031938.2133671409</v>
      </c>
      <c r="AK100" s="81">
        <v>0</v>
      </c>
      <c r="AL100" s="81">
        <v>0</v>
      </c>
      <c r="AM100" s="81">
        <v>195163.81238177567</v>
      </c>
      <c r="AN100" s="81">
        <v>0</v>
      </c>
      <c r="AO100" s="81">
        <v>0</v>
      </c>
      <c r="AP100" s="82"/>
      <c r="AQ100" s="81">
        <v>3</v>
      </c>
      <c r="AR100" s="81">
        <v>0</v>
      </c>
      <c r="AS100" s="81">
        <v>1</v>
      </c>
      <c r="AT100" s="81">
        <v>0</v>
      </c>
      <c r="AU100" s="81">
        <v>0</v>
      </c>
      <c r="AV100" s="81">
        <v>0</v>
      </c>
      <c r="AW100" s="81" t="s">
        <v>564</v>
      </c>
      <c r="AX100" s="82"/>
      <c r="AY100" s="81">
        <v>8.1999999999999993</v>
      </c>
      <c r="AZ100" s="81">
        <v>0</v>
      </c>
      <c r="BA100" s="81">
        <v>4500</v>
      </c>
      <c r="BB100" s="81">
        <v>0</v>
      </c>
      <c r="BC100" s="81">
        <v>0</v>
      </c>
      <c r="BD100" s="81">
        <v>0</v>
      </c>
      <c r="BE100" s="81" t="s">
        <v>564</v>
      </c>
      <c r="BF100" s="82"/>
      <c r="BG100" s="81">
        <v>0</v>
      </c>
      <c r="BH100" s="81">
        <v>0</v>
      </c>
      <c r="BI100" s="81">
        <v>0</v>
      </c>
      <c r="BJ100" s="81">
        <v>0</v>
      </c>
      <c r="BK100" s="81">
        <v>0</v>
      </c>
      <c r="BL100" s="81">
        <v>0</v>
      </c>
      <c r="BM100" s="82"/>
      <c r="BN100" s="81">
        <v>0</v>
      </c>
      <c r="BO100" s="81">
        <v>0</v>
      </c>
      <c r="BP100" s="81">
        <v>0</v>
      </c>
      <c r="BQ100" s="81">
        <v>0</v>
      </c>
      <c r="BR100" s="81">
        <v>0</v>
      </c>
      <c r="BS100" s="81">
        <v>0</v>
      </c>
      <c r="BT100"/>
      <c r="BU100" s="80">
        <v>0</v>
      </c>
      <c r="BV100" s="80">
        <v>0</v>
      </c>
      <c r="BW100" s="80">
        <v>0</v>
      </c>
      <c r="BX100" s="80">
        <v>0</v>
      </c>
      <c r="BY100" s="80">
        <v>0</v>
      </c>
      <c r="BZ100" s="80">
        <v>0</v>
      </c>
      <c r="CA100" s="80">
        <v>0</v>
      </c>
      <c r="CB100" s="80">
        <v>0</v>
      </c>
      <c r="CC100" s="80">
        <v>0</v>
      </c>
    </row>
    <row r="101" spans="1:81">
      <c r="A101" s="80" t="s">
        <v>1869</v>
      </c>
      <c r="B101" s="80">
        <v>68</v>
      </c>
      <c r="C101" s="80">
        <v>17</v>
      </c>
      <c r="D101" s="80">
        <v>4</v>
      </c>
      <c r="E101" s="80">
        <v>2020</v>
      </c>
      <c r="F101" s="80" t="s">
        <v>218</v>
      </c>
      <c r="G101" s="80" t="s">
        <v>1666</v>
      </c>
      <c r="H101" s="80" t="s">
        <v>1667</v>
      </c>
      <c r="I101" s="177"/>
      <c r="J101" s="81">
        <v>0</v>
      </c>
      <c r="K101" s="81">
        <v>9.8936883845192683E-2</v>
      </c>
      <c r="L101" s="81">
        <v>0.82599279256257241</v>
      </c>
      <c r="M101" s="81">
        <v>1.9546688866128024</v>
      </c>
      <c r="N101" s="81">
        <v>3.5696779922189781</v>
      </c>
      <c r="O101" s="81">
        <v>1.2482950215058293</v>
      </c>
      <c r="P101" s="81">
        <v>1.9015794056934949</v>
      </c>
      <c r="Q101" s="81">
        <v>8.3138071183599255E-2</v>
      </c>
      <c r="R101" s="81">
        <v>0</v>
      </c>
      <c r="S101" s="81">
        <v>0.170934245439647</v>
      </c>
      <c r="T101" s="82"/>
      <c r="U101" s="81">
        <v>0</v>
      </c>
      <c r="V101" s="81">
        <v>34</v>
      </c>
      <c r="W101" s="81">
        <v>17</v>
      </c>
      <c r="X101" s="81">
        <v>438</v>
      </c>
      <c r="Y101" s="81">
        <v>803</v>
      </c>
      <c r="Z101" s="81">
        <v>892</v>
      </c>
      <c r="AA101" s="81">
        <v>429</v>
      </c>
      <c r="AB101" s="81">
        <v>1410</v>
      </c>
      <c r="AC101" s="81">
        <v>0</v>
      </c>
      <c r="AD101" s="81">
        <v>0.170934245439647</v>
      </c>
      <c r="AE101" s="82"/>
      <c r="AF101" s="81">
        <v>0</v>
      </c>
      <c r="AG101" s="81">
        <v>63388.920439927235</v>
      </c>
      <c r="AH101" s="81">
        <v>121130.42899594168</v>
      </c>
      <c r="AI101" s="81">
        <v>2514856.5662321765</v>
      </c>
      <c r="AJ101" s="81">
        <v>3042261.2367101219</v>
      </c>
      <c r="AK101" s="81"/>
      <c r="AL101" s="81"/>
      <c r="AM101" s="81">
        <v>184020.66542673454</v>
      </c>
      <c r="AN101" s="81"/>
      <c r="AO101" s="81"/>
      <c r="AP101" s="82"/>
      <c r="AQ101" s="81">
        <v>3</v>
      </c>
      <c r="AR101" s="81">
        <v>0</v>
      </c>
      <c r="AS101" s="81">
        <v>1</v>
      </c>
      <c r="AT101" s="81">
        <v>0</v>
      </c>
      <c r="AU101" s="81">
        <v>0</v>
      </c>
      <c r="AV101" s="81">
        <v>0</v>
      </c>
      <c r="AW101" s="81">
        <v>1</v>
      </c>
      <c r="AX101" s="82"/>
      <c r="AY101" s="81">
        <v>8.1999999999999993</v>
      </c>
      <c r="AZ101" s="81">
        <v>0</v>
      </c>
      <c r="BA101" s="81">
        <v>4500</v>
      </c>
      <c r="BB101" s="81">
        <v>0</v>
      </c>
      <c r="BC101" s="81">
        <v>0</v>
      </c>
      <c r="BD101" s="81">
        <v>0</v>
      </c>
      <c r="BE101" s="81">
        <v>4500</v>
      </c>
      <c r="BF101" s="82"/>
      <c r="BG101" s="81">
        <v>0</v>
      </c>
      <c r="BH101" s="81">
        <v>0</v>
      </c>
      <c r="BI101" s="81">
        <v>0</v>
      </c>
      <c r="BJ101" s="81">
        <v>0</v>
      </c>
      <c r="BK101" s="81">
        <v>0</v>
      </c>
      <c r="BL101" s="81">
        <v>0</v>
      </c>
      <c r="BM101" s="82"/>
      <c r="BN101" s="81">
        <v>0</v>
      </c>
      <c r="BO101" s="81">
        <v>0</v>
      </c>
      <c r="BP101" s="81">
        <v>0</v>
      </c>
      <c r="BQ101" s="81">
        <v>0</v>
      </c>
      <c r="BR101" s="81">
        <v>0</v>
      </c>
      <c r="BS101" s="81">
        <v>0</v>
      </c>
      <c r="BT101"/>
      <c r="BU101" s="80">
        <v>0</v>
      </c>
      <c r="BV101" s="80">
        <v>0</v>
      </c>
      <c r="BW101" s="80">
        <v>0</v>
      </c>
      <c r="BX101" s="80">
        <v>0</v>
      </c>
      <c r="BY101" s="80">
        <v>0</v>
      </c>
      <c r="BZ101" s="80">
        <v>0</v>
      </c>
      <c r="CA101" s="80">
        <v>0</v>
      </c>
      <c r="CB101" s="80">
        <v>0</v>
      </c>
      <c r="CC101" s="80">
        <v>0</v>
      </c>
    </row>
    <row r="102" spans="1:81">
      <c r="A102" s="80" t="s">
        <v>1669</v>
      </c>
      <c r="B102" s="80">
        <v>68</v>
      </c>
      <c r="C102" s="80">
        <v>18</v>
      </c>
      <c r="D102" s="80">
        <v>4</v>
      </c>
      <c r="E102" s="80">
        <v>2021</v>
      </c>
      <c r="F102" s="80" t="s">
        <v>75</v>
      </c>
      <c r="G102" s="174" t="s">
        <v>1666</v>
      </c>
      <c r="H102" s="80" t="s">
        <v>1667</v>
      </c>
      <c r="I102" s="177"/>
      <c r="J102" s="81">
        <v>0</v>
      </c>
      <c r="K102" s="81">
        <v>9.5303682333361006E-2</v>
      </c>
      <c r="L102" s="81">
        <v>0.75379189011290249</v>
      </c>
      <c r="M102" s="81">
        <v>1.9742777236835327</v>
      </c>
      <c r="N102" s="81">
        <v>3.2726280015666478</v>
      </c>
      <c r="O102" s="81">
        <v>1.1824073623895803</v>
      </c>
      <c r="P102" s="81">
        <v>1.9544755220656644</v>
      </c>
      <c r="Q102" s="81">
        <v>8.067489039303509E-2</v>
      </c>
      <c r="R102" s="81">
        <v>0</v>
      </c>
      <c r="S102" s="81">
        <v>0.12703544384240631</v>
      </c>
      <c r="T102" s="82"/>
      <c r="U102" s="81">
        <v>0</v>
      </c>
      <c r="V102" s="81">
        <v>34</v>
      </c>
      <c r="W102" s="81">
        <v>17</v>
      </c>
      <c r="X102" s="81">
        <v>438</v>
      </c>
      <c r="Y102" s="81">
        <v>775</v>
      </c>
      <c r="Z102" s="81">
        <v>870</v>
      </c>
      <c r="AA102" s="81">
        <v>430</v>
      </c>
      <c r="AB102" s="81">
        <v>1352</v>
      </c>
      <c r="AC102" s="81">
        <v>0</v>
      </c>
      <c r="AD102" s="81">
        <v>0.12703544384240631</v>
      </c>
      <c r="AE102" s="82"/>
      <c r="AF102" s="81">
        <v>0</v>
      </c>
      <c r="AG102" s="81">
        <v>64483.547596589728</v>
      </c>
      <c r="AH102" s="81">
        <v>108600.47894744657</v>
      </c>
      <c r="AI102" s="81">
        <v>2744080.0451973588</v>
      </c>
      <c r="AJ102" s="81">
        <v>2861376.4931183401</v>
      </c>
      <c r="AK102" s="81">
        <v>0</v>
      </c>
      <c r="AL102" s="81">
        <v>0</v>
      </c>
      <c r="AM102" s="81">
        <v>177468.77631614954</v>
      </c>
      <c r="AN102" s="81">
        <v>0</v>
      </c>
      <c r="AO102" s="81">
        <v>0</v>
      </c>
      <c r="AP102" s="82"/>
      <c r="AQ102" s="81">
        <v>3</v>
      </c>
      <c r="AR102" s="81">
        <v>0</v>
      </c>
      <c r="AS102" s="81">
        <v>0</v>
      </c>
      <c r="AT102" s="81">
        <v>0</v>
      </c>
      <c r="AU102" s="81">
        <v>0</v>
      </c>
      <c r="AV102" s="81">
        <v>0</v>
      </c>
      <c r="AW102" s="81"/>
      <c r="AX102" s="82"/>
      <c r="AY102" s="81">
        <v>8.1999999999999993</v>
      </c>
      <c r="AZ102" s="81">
        <v>0</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1665</v>
      </c>
      <c r="B103" s="80">
        <v>68</v>
      </c>
      <c r="C103" s="80">
        <v>19</v>
      </c>
      <c r="D103" s="80">
        <v>4</v>
      </c>
      <c r="E103" s="80">
        <v>2022</v>
      </c>
      <c r="F103" s="80" t="s">
        <v>568</v>
      </c>
      <c r="G103" s="174" t="s">
        <v>1666</v>
      </c>
      <c r="H103" s="80" t="s">
        <v>1667</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6</v>
      </c>
      <c r="AR103" s="81">
        <v>0</v>
      </c>
      <c r="AS103" s="81">
        <v>2</v>
      </c>
      <c r="AT103" s="81">
        <v>0</v>
      </c>
      <c r="AU103" s="81">
        <v>0</v>
      </c>
      <c r="AV103" s="81">
        <v>0</v>
      </c>
      <c r="AW103" s="81"/>
      <c r="AX103" s="82"/>
      <c r="AY103" s="81">
        <v>24.1</v>
      </c>
      <c r="AZ103" s="81">
        <v>0</v>
      </c>
      <c r="BA103" s="81">
        <v>4319.2</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1870</v>
      </c>
      <c r="B104" s="80">
        <v>18</v>
      </c>
      <c r="C104" s="80">
        <v>1</v>
      </c>
      <c r="D104" s="80">
        <v>2</v>
      </c>
      <c r="E104" s="80">
        <v>1990</v>
      </c>
      <c r="F104" s="80" t="s">
        <v>562</v>
      </c>
      <c r="G104" s="80" t="s">
        <v>1680</v>
      </c>
      <c r="H104" s="80" t="s">
        <v>1681</v>
      </c>
      <c r="I104" s="177"/>
      <c r="J104" s="81">
        <v>7.1855233574092141</v>
      </c>
      <c r="K104" s="81">
        <v>1.0493517779051107</v>
      </c>
      <c r="L104" s="81">
        <v>9.0625272113185673</v>
      </c>
      <c r="M104" s="81">
        <v>1.8191264704072656</v>
      </c>
      <c r="N104" s="81">
        <v>4.5109004626192615</v>
      </c>
      <c r="O104" s="81">
        <v>1.9012345428006669</v>
      </c>
      <c r="P104" s="81">
        <v>3.2370843891109979</v>
      </c>
      <c r="Q104" s="81">
        <v>0.16216446061268544</v>
      </c>
      <c r="R104" s="81">
        <v>0</v>
      </c>
      <c r="S104" s="81">
        <v>0.13205250003056532</v>
      </c>
      <c r="T104" s="82"/>
      <c r="U104" s="81">
        <v>201744</v>
      </c>
      <c r="V104" s="81">
        <v>192</v>
      </c>
      <c r="W104" s="81">
        <v>106</v>
      </c>
      <c r="X104" s="81">
        <v>610</v>
      </c>
      <c r="Y104" s="81">
        <v>965</v>
      </c>
      <c r="Z104" s="81">
        <v>782</v>
      </c>
      <c r="AA104" s="81">
        <v>786</v>
      </c>
      <c r="AB104" s="81">
        <v>2633</v>
      </c>
      <c r="AC104" s="81">
        <v>0</v>
      </c>
      <c r="AD104" s="81">
        <v>0.13205250003056532</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1871</v>
      </c>
      <c r="B105" s="80">
        <v>19</v>
      </c>
      <c r="C105" s="80">
        <v>2</v>
      </c>
      <c r="D105" s="80">
        <v>2</v>
      </c>
      <c r="E105" s="80">
        <v>2005</v>
      </c>
      <c r="F105" s="80" t="s">
        <v>565</v>
      </c>
      <c r="G105" s="80" t="s">
        <v>1680</v>
      </c>
      <c r="H105" s="80" t="s">
        <v>1681</v>
      </c>
      <c r="I105" s="177"/>
      <c r="J105" s="81">
        <v>3.35450019807806</v>
      </c>
      <c r="K105" s="81">
        <v>0.34094243683226771</v>
      </c>
      <c r="L105" s="81">
        <v>4.3919485132497735</v>
      </c>
      <c r="M105" s="81">
        <v>2.5123598701605259</v>
      </c>
      <c r="N105" s="81">
        <v>4.3015845017381071</v>
      </c>
      <c r="O105" s="81">
        <v>2.0778792742876875</v>
      </c>
      <c r="P105" s="81">
        <v>2.7909082469589928</v>
      </c>
      <c r="Q105" s="81">
        <v>0.11370556958458138</v>
      </c>
      <c r="R105" s="81">
        <v>0</v>
      </c>
      <c r="S105" s="81">
        <v>0</v>
      </c>
      <c r="T105" s="82"/>
      <c r="U105" s="81">
        <v>103605</v>
      </c>
      <c r="V105" s="81">
        <v>104</v>
      </c>
      <c r="W105" s="81">
        <v>39</v>
      </c>
      <c r="X105" s="81">
        <v>408</v>
      </c>
      <c r="Y105" s="81">
        <v>877</v>
      </c>
      <c r="Z105" s="81">
        <v>989</v>
      </c>
      <c r="AA105" s="81">
        <v>555</v>
      </c>
      <c r="AB105" s="81">
        <v>1930</v>
      </c>
      <c r="AC105" s="81">
        <v>0</v>
      </c>
      <c r="AD105" s="81">
        <v>0</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1872</v>
      </c>
      <c r="B106" s="80">
        <v>20</v>
      </c>
      <c r="C106" s="80">
        <v>3</v>
      </c>
      <c r="D106" s="80">
        <v>2</v>
      </c>
      <c r="E106" s="80">
        <v>2006</v>
      </c>
      <c r="F106" s="80" t="s">
        <v>566</v>
      </c>
      <c r="G106" s="80" t="s">
        <v>1680</v>
      </c>
      <c r="H106" s="80" t="s">
        <v>1681</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1873</v>
      </c>
      <c r="B107" s="80">
        <v>21</v>
      </c>
      <c r="C107" s="80">
        <v>4</v>
      </c>
      <c r="D107" s="80">
        <v>2</v>
      </c>
      <c r="E107" s="80">
        <v>2007</v>
      </c>
      <c r="F107" s="80" t="s">
        <v>567</v>
      </c>
      <c r="G107" s="80" t="s">
        <v>1680</v>
      </c>
      <c r="H107" s="80" t="s">
        <v>1681</v>
      </c>
      <c r="I107" s="177"/>
      <c r="J107" s="81">
        <v>3.2243090399588654</v>
      </c>
      <c r="K107" s="81">
        <v>0.30356226765207789</v>
      </c>
      <c r="L107" s="81">
        <v>5.9910236099809788</v>
      </c>
      <c r="M107" s="81">
        <v>3.1610947526363469</v>
      </c>
      <c r="N107" s="81">
        <v>4.1435341081858779</v>
      </c>
      <c r="O107" s="81">
        <v>1.9644646933730934</v>
      </c>
      <c r="P107" s="81">
        <v>2.7932562714821181</v>
      </c>
      <c r="Q107" s="81">
        <v>0.11290117956651709</v>
      </c>
      <c r="R107" s="81">
        <v>0</v>
      </c>
      <c r="S107" s="81">
        <v>5.6106823499999993E-2</v>
      </c>
      <c r="T107" s="82"/>
      <c r="U107" s="81">
        <v>105887</v>
      </c>
      <c r="V107" s="81">
        <v>101</v>
      </c>
      <c r="W107" s="81">
        <v>73</v>
      </c>
      <c r="X107" s="81">
        <v>643</v>
      </c>
      <c r="Y107" s="81">
        <v>847</v>
      </c>
      <c r="Z107" s="81">
        <v>972</v>
      </c>
      <c r="AA107" s="81">
        <v>547</v>
      </c>
      <c r="AB107" s="81">
        <v>1815</v>
      </c>
      <c r="AC107" s="81">
        <v>0</v>
      </c>
      <c r="AD107" s="81">
        <v>5.6106823499999993E-2</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1874</v>
      </c>
      <c r="B108" s="80">
        <v>22</v>
      </c>
      <c r="C108" s="80">
        <v>5</v>
      </c>
      <c r="D108" s="80">
        <v>2</v>
      </c>
      <c r="E108" s="80">
        <v>2008</v>
      </c>
      <c r="F108" s="80" t="s">
        <v>84</v>
      </c>
      <c r="G108" s="80" t="s">
        <v>1680</v>
      </c>
      <c r="H108" s="80" t="s">
        <v>1681</v>
      </c>
      <c r="I108" s="177"/>
      <c r="J108" s="81">
        <v>2.2152810828996894</v>
      </c>
      <c r="K108" s="81">
        <v>0.26642369315970882</v>
      </c>
      <c r="L108" s="81">
        <v>3.826619586562797</v>
      </c>
      <c r="M108" s="81">
        <v>3.6987869666969546</v>
      </c>
      <c r="N108" s="81">
        <v>4.2389687479482099</v>
      </c>
      <c r="O108" s="81">
        <v>1.8646604575074961</v>
      </c>
      <c r="P108" s="81">
        <v>2.6778579429848377</v>
      </c>
      <c r="Q108" s="81">
        <v>0.10954598915225364</v>
      </c>
      <c r="R108" s="81">
        <v>0</v>
      </c>
      <c r="S108" s="81">
        <v>0.11652955650000001</v>
      </c>
      <c r="T108" s="82"/>
      <c r="U108" s="81">
        <v>76438</v>
      </c>
      <c r="V108" s="81">
        <v>101</v>
      </c>
      <c r="W108" s="81">
        <v>54</v>
      </c>
      <c r="X108" s="81">
        <v>643</v>
      </c>
      <c r="Y108" s="81">
        <v>855</v>
      </c>
      <c r="Z108" s="81">
        <v>955</v>
      </c>
      <c r="AA108" s="81">
        <v>525</v>
      </c>
      <c r="AB108" s="81">
        <v>1790</v>
      </c>
      <c r="AC108" s="81">
        <v>0</v>
      </c>
      <c r="AD108" s="81">
        <v>0.11652955650000001</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1875</v>
      </c>
      <c r="B109" s="80">
        <v>23</v>
      </c>
      <c r="C109" s="80">
        <v>6</v>
      </c>
      <c r="D109" s="80">
        <v>2</v>
      </c>
      <c r="E109" s="80">
        <v>2009</v>
      </c>
      <c r="F109" s="80" t="s">
        <v>85</v>
      </c>
      <c r="G109" s="80" t="s">
        <v>1680</v>
      </c>
      <c r="H109" s="80" t="s">
        <v>1681</v>
      </c>
      <c r="I109" s="177"/>
      <c r="J109" s="81">
        <v>2.737373361073423</v>
      </c>
      <c r="K109" s="81">
        <v>0.1679943062905713</v>
      </c>
      <c r="L109" s="81">
        <v>3.4011722778444557</v>
      </c>
      <c r="M109" s="81">
        <v>2.6281687511148619</v>
      </c>
      <c r="N109" s="81">
        <v>3.4876699342988351</v>
      </c>
      <c r="O109" s="81">
        <v>1.8119797112724554</v>
      </c>
      <c r="P109" s="81">
        <v>2.4991338098246234</v>
      </c>
      <c r="Q109" s="81">
        <v>0.10033123258897797</v>
      </c>
      <c r="R109" s="81">
        <v>0</v>
      </c>
      <c r="S109" s="81">
        <v>0.11998228409999999</v>
      </c>
      <c r="T109" s="82"/>
      <c r="U109" s="81">
        <v>95384</v>
      </c>
      <c r="V109" s="81">
        <v>78</v>
      </c>
      <c r="W109" s="81">
        <v>55</v>
      </c>
      <c r="X109" s="81">
        <v>577</v>
      </c>
      <c r="Y109" s="81">
        <v>819</v>
      </c>
      <c r="Z109" s="81">
        <v>916</v>
      </c>
      <c r="AA109" s="81">
        <v>503</v>
      </c>
      <c r="AB109" s="81">
        <v>1721</v>
      </c>
      <c r="AC109" s="81">
        <v>0</v>
      </c>
      <c r="AD109" s="81">
        <v>0.11998228409999999</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1876</v>
      </c>
      <c r="B110" s="80">
        <v>24</v>
      </c>
      <c r="C110" s="80">
        <v>7</v>
      </c>
      <c r="D110" s="80">
        <v>2</v>
      </c>
      <c r="E110" s="80">
        <v>2010</v>
      </c>
      <c r="F110" s="80" t="s">
        <v>86</v>
      </c>
      <c r="G110" s="80" t="s">
        <v>1680</v>
      </c>
      <c r="H110" s="80" t="s">
        <v>1681</v>
      </c>
      <c r="I110" s="177"/>
      <c r="J110" s="81">
        <v>2.6039468800395094</v>
      </c>
      <c r="K110" s="81">
        <v>0.17520230773019502</v>
      </c>
      <c r="L110" s="81">
        <v>3.0964349049789464</v>
      </c>
      <c r="M110" s="81">
        <v>2.3525775772704227</v>
      </c>
      <c r="N110" s="81">
        <v>3.5046322660708333</v>
      </c>
      <c r="O110" s="81">
        <v>1.772094841158629</v>
      </c>
      <c r="P110" s="81">
        <v>2.5835278599419089</v>
      </c>
      <c r="Q110" s="81">
        <v>0.10416026036982109</v>
      </c>
      <c r="R110" s="81">
        <v>0</v>
      </c>
      <c r="S110" s="81">
        <v>0.13897228589999996</v>
      </c>
      <c r="T110" s="82"/>
      <c r="U110" s="81">
        <v>101570</v>
      </c>
      <c r="V110" s="81">
        <v>78</v>
      </c>
      <c r="W110" s="81">
        <v>55</v>
      </c>
      <c r="X110" s="81">
        <v>577</v>
      </c>
      <c r="Y110" s="81">
        <v>837</v>
      </c>
      <c r="Z110" s="81">
        <v>900</v>
      </c>
      <c r="AA110" s="81">
        <v>507</v>
      </c>
      <c r="AB110" s="81">
        <v>1712</v>
      </c>
      <c r="AC110" s="81">
        <v>0</v>
      </c>
      <c r="AD110" s="81">
        <v>0.13897228589999996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1877</v>
      </c>
      <c r="B111" s="80">
        <v>25</v>
      </c>
      <c r="C111" s="80">
        <v>8</v>
      </c>
      <c r="D111" s="80">
        <v>2</v>
      </c>
      <c r="E111" s="80">
        <v>2011</v>
      </c>
      <c r="F111" s="80" t="s">
        <v>87</v>
      </c>
      <c r="G111" s="80" t="s">
        <v>1680</v>
      </c>
      <c r="H111" s="80" t="s">
        <v>1681</v>
      </c>
      <c r="I111" s="177"/>
      <c r="J111" s="81">
        <v>1.9425972483919753</v>
      </c>
      <c r="K111" s="81">
        <v>0.24549102191064817</v>
      </c>
      <c r="L111" s="81">
        <v>2.8891993875827109</v>
      </c>
      <c r="M111" s="81">
        <v>2.9719668942565587</v>
      </c>
      <c r="N111" s="81">
        <v>4.2184514621301457</v>
      </c>
      <c r="O111" s="81">
        <v>1.7035806369806998</v>
      </c>
      <c r="P111" s="81">
        <v>2.5237133165732555</v>
      </c>
      <c r="Q111" s="81">
        <v>0.11670653912732767</v>
      </c>
      <c r="R111" s="81">
        <v>0</v>
      </c>
      <c r="S111" s="81">
        <v>0.1268877393</v>
      </c>
      <c r="T111" s="82"/>
      <c r="U111" s="81">
        <v>71363</v>
      </c>
      <c r="V111" s="81">
        <v>78</v>
      </c>
      <c r="W111" s="81">
        <v>55</v>
      </c>
      <c r="X111" s="81">
        <v>577</v>
      </c>
      <c r="Y111" s="81">
        <v>837</v>
      </c>
      <c r="Z111" s="81">
        <v>884</v>
      </c>
      <c r="AA111" s="81">
        <v>510</v>
      </c>
      <c r="AB111" s="81">
        <v>1663</v>
      </c>
      <c r="AC111" s="81">
        <v>0</v>
      </c>
      <c r="AD111" s="81">
        <v>0.1268877393</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1878</v>
      </c>
      <c r="B112" s="80">
        <v>26</v>
      </c>
      <c r="C112" s="80">
        <v>9</v>
      </c>
      <c r="D112" s="80">
        <v>2</v>
      </c>
      <c r="E112" s="80">
        <v>2012</v>
      </c>
      <c r="F112" s="80" t="s">
        <v>88</v>
      </c>
      <c r="G112" s="80" t="s">
        <v>1680</v>
      </c>
      <c r="H112" s="80" t="s">
        <v>1681</v>
      </c>
      <c r="I112" s="177"/>
      <c r="J112" s="81">
        <v>2.5038084790887298</v>
      </c>
      <c r="K112" s="81">
        <v>0.27655513079926264</v>
      </c>
      <c r="L112" s="81">
        <v>2.9151162694335961</v>
      </c>
      <c r="M112" s="81">
        <v>3.6911734397264864</v>
      </c>
      <c r="N112" s="81">
        <v>4.6672286989809972</v>
      </c>
      <c r="O112" s="81">
        <v>1.7131183834346364</v>
      </c>
      <c r="P112" s="81">
        <v>2.5380722985453747</v>
      </c>
      <c r="Q112" s="81">
        <v>0.12664637112811883</v>
      </c>
      <c r="R112" s="81">
        <v>0</v>
      </c>
      <c r="S112" s="81">
        <v>0.14933046870000002</v>
      </c>
      <c r="T112" s="82"/>
      <c r="U112" s="81">
        <v>88129</v>
      </c>
      <c r="V112" s="81">
        <v>78</v>
      </c>
      <c r="W112" s="81">
        <v>55</v>
      </c>
      <c r="X112" s="81">
        <v>577</v>
      </c>
      <c r="Y112" s="81">
        <v>843</v>
      </c>
      <c r="Z112" s="81">
        <v>896</v>
      </c>
      <c r="AA112" s="81">
        <v>510</v>
      </c>
      <c r="AB112" s="81">
        <v>1661</v>
      </c>
      <c r="AC112" s="81">
        <v>0</v>
      </c>
      <c r="AD112" s="81">
        <v>0.14933046870000002</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1879</v>
      </c>
      <c r="B113" s="80">
        <v>27</v>
      </c>
      <c r="C113" s="80">
        <v>10</v>
      </c>
      <c r="D113" s="80">
        <v>2</v>
      </c>
      <c r="E113" s="80">
        <v>2013</v>
      </c>
      <c r="F113" s="80" t="s">
        <v>89</v>
      </c>
      <c r="G113" s="80" t="s">
        <v>1680</v>
      </c>
      <c r="H113" s="80" t="s">
        <v>1681</v>
      </c>
      <c r="I113" s="177"/>
      <c r="J113" s="81">
        <v>1.8478031359665001</v>
      </c>
      <c r="K113" s="81">
        <v>0.22857375892590281</v>
      </c>
      <c r="L113" s="81">
        <v>2.5742775275554797</v>
      </c>
      <c r="M113" s="81">
        <v>3.4328795482627119</v>
      </c>
      <c r="N113" s="81">
        <v>4.496337606115496</v>
      </c>
      <c r="O113" s="81">
        <v>1.6307486431773999</v>
      </c>
      <c r="P113" s="81">
        <v>2.5875983914990441</v>
      </c>
      <c r="Q113" s="81">
        <v>0.12725097471271887</v>
      </c>
      <c r="R113" s="81">
        <v>0</v>
      </c>
      <c r="S113" s="81">
        <v>0.15796228769999998</v>
      </c>
      <c r="T113" s="82"/>
      <c r="U113" s="81">
        <v>66223</v>
      </c>
      <c r="V113" s="81">
        <v>78</v>
      </c>
      <c r="W113" s="81">
        <v>55</v>
      </c>
      <c r="X113" s="81">
        <v>577</v>
      </c>
      <c r="Y113" s="81">
        <v>838</v>
      </c>
      <c r="Z113" s="81">
        <v>891</v>
      </c>
      <c r="AA113" s="81">
        <v>518</v>
      </c>
      <c r="AB113" s="81">
        <v>1645</v>
      </c>
      <c r="AC113" s="81">
        <v>0</v>
      </c>
      <c r="AD113" s="81">
        <v>0.15796228769999998</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1880</v>
      </c>
      <c r="B114" s="80">
        <v>28</v>
      </c>
      <c r="C114" s="80">
        <v>11</v>
      </c>
      <c r="D114" s="80">
        <v>2</v>
      </c>
      <c r="E114" s="80">
        <v>2014</v>
      </c>
      <c r="F114" s="80" t="s">
        <v>90</v>
      </c>
      <c r="G114" s="80" t="s">
        <v>1680</v>
      </c>
      <c r="H114" s="80" t="s">
        <v>1681</v>
      </c>
      <c r="I114" s="177"/>
      <c r="J114" s="81">
        <v>1.8544022184078734</v>
      </c>
      <c r="K114" s="81">
        <v>0.24957770778704982</v>
      </c>
      <c r="L114" s="81">
        <v>3.3014204591474487</v>
      </c>
      <c r="M114" s="81">
        <v>3.2917314217797253</v>
      </c>
      <c r="N114" s="81">
        <v>4.7212710780134959</v>
      </c>
      <c r="O114" s="81">
        <v>1.5431452634609879</v>
      </c>
      <c r="P114" s="81">
        <v>2.6110994003411339</v>
      </c>
      <c r="Q114" s="81">
        <v>0.12023606922599495</v>
      </c>
      <c r="R114" s="81">
        <v>0</v>
      </c>
      <c r="S114" s="81">
        <v>0.15882546959999999</v>
      </c>
      <c r="T114" s="82"/>
      <c r="U114" s="81">
        <v>73811</v>
      </c>
      <c r="V114" s="81">
        <v>74</v>
      </c>
      <c r="W114" s="81">
        <v>72</v>
      </c>
      <c r="X114" s="81">
        <v>526</v>
      </c>
      <c r="Y114" s="81">
        <v>831</v>
      </c>
      <c r="Z114" s="81">
        <v>888</v>
      </c>
      <c r="AA114" s="81">
        <v>520</v>
      </c>
      <c r="AB114" s="81">
        <v>1620</v>
      </c>
      <c r="AC114" s="81">
        <v>0</v>
      </c>
      <c r="AD114" s="81">
        <v>0.15882546959999999</v>
      </c>
      <c r="AE114" s="82"/>
      <c r="AF114" s="81">
        <v>601128.10662831669</v>
      </c>
      <c r="AG114" s="81">
        <v>175127.33997610712</v>
      </c>
      <c r="AH114" s="81">
        <v>536976.37862023048</v>
      </c>
      <c r="AI114" s="81">
        <v>3463927.6361198151</v>
      </c>
      <c r="AJ114" s="81">
        <v>3574110.9517579409</v>
      </c>
      <c r="AK114" s="81">
        <v>0</v>
      </c>
      <c r="AL114" s="81">
        <v>0</v>
      </c>
      <c r="AM114" s="81">
        <v>222401.79199175263</v>
      </c>
      <c r="AN114" s="81">
        <v>0</v>
      </c>
      <c r="AO114" s="81">
        <v>0</v>
      </c>
      <c r="AP114" s="82"/>
      <c r="AQ114" s="81">
        <v>3</v>
      </c>
      <c r="AR114" s="81">
        <v>1</v>
      </c>
      <c r="AS114" s="81">
        <v>0</v>
      </c>
      <c r="AT114" s="81">
        <v>0</v>
      </c>
      <c r="AU114" s="81">
        <v>0</v>
      </c>
      <c r="AV114" s="81">
        <v>0</v>
      </c>
      <c r="AW114" s="81" t="s">
        <v>564</v>
      </c>
      <c r="AX114" s="82"/>
      <c r="AY114" s="81">
        <v>11.22</v>
      </c>
      <c r="AZ114" s="81">
        <v>10</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1881</v>
      </c>
      <c r="B115" s="80">
        <v>29</v>
      </c>
      <c r="C115" s="80">
        <v>12</v>
      </c>
      <c r="D115" s="80">
        <v>2</v>
      </c>
      <c r="E115" s="80">
        <v>2015</v>
      </c>
      <c r="F115" s="80" t="s">
        <v>91</v>
      </c>
      <c r="G115" s="80" t="s">
        <v>1680</v>
      </c>
      <c r="H115" s="80" t="s">
        <v>1681</v>
      </c>
      <c r="I115" s="177"/>
      <c r="J115" s="81">
        <v>1.5884919805758166</v>
      </c>
      <c r="K115" s="81">
        <v>0.23931907746923689</v>
      </c>
      <c r="L115" s="81">
        <v>3.4750894497594484</v>
      </c>
      <c r="M115" s="81">
        <v>3.1849899255205574</v>
      </c>
      <c r="N115" s="81">
        <v>4.172891275571077</v>
      </c>
      <c r="O115" s="81">
        <v>1.5043226083146142</v>
      </c>
      <c r="P115" s="81">
        <v>2.6282297448061005</v>
      </c>
      <c r="Q115" s="81">
        <v>0.11363632308587673</v>
      </c>
      <c r="R115" s="81">
        <v>0</v>
      </c>
      <c r="S115" s="81">
        <v>0.14415137729999999</v>
      </c>
      <c r="T115" s="82"/>
      <c r="U115" s="81">
        <v>63392</v>
      </c>
      <c r="V115" s="81">
        <v>74</v>
      </c>
      <c r="W115" s="81">
        <v>72</v>
      </c>
      <c r="X115" s="81">
        <v>526</v>
      </c>
      <c r="Y115" s="81">
        <v>798</v>
      </c>
      <c r="Z115" s="81">
        <v>874</v>
      </c>
      <c r="AA115" s="81">
        <v>523</v>
      </c>
      <c r="AB115" s="81">
        <v>1564</v>
      </c>
      <c r="AC115" s="81">
        <v>0</v>
      </c>
      <c r="AD115" s="81">
        <v>0.14415137729999999</v>
      </c>
      <c r="AE115" s="82"/>
      <c r="AF115" s="81">
        <v>489215.11761907418</v>
      </c>
      <c r="AG115" s="81">
        <v>159439.12415230591</v>
      </c>
      <c r="AH115" s="81">
        <v>449335.54476002639</v>
      </c>
      <c r="AI115" s="81">
        <v>3345402.6923804516</v>
      </c>
      <c r="AJ115" s="81">
        <v>3293788.6601654985</v>
      </c>
      <c r="AK115" s="81">
        <v>0</v>
      </c>
      <c r="AL115" s="81">
        <v>0</v>
      </c>
      <c r="AM115" s="81">
        <v>214339.63926675389</v>
      </c>
      <c r="AN115" s="81">
        <v>0</v>
      </c>
      <c r="AO115" s="81">
        <v>0</v>
      </c>
      <c r="AP115" s="82"/>
      <c r="AQ115" s="81">
        <v>3</v>
      </c>
      <c r="AR115" s="81">
        <v>1</v>
      </c>
      <c r="AS115" s="81">
        <v>0</v>
      </c>
      <c r="AT115" s="81">
        <v>0</v>
      </c>
      <c r="AU115" s="81">
        <v>0</v>
      </c>
      <c r="AV115" s="81">
        <v>0</v>
      </c>
      <c r="AW115" s="81" t="s">
        <v>564</v>
      </c>
      <c r="AX115" s="82"/>
      <c r="AY115" s="81">
        <v>11.22</v>
      </c>
      <c r="AZ115" s="81">
        <v>10</v>
      </c>
      <c r="BA115" s="81">
        <v>0</v>
      </c>
      <c r="BB115" s="81">
        <v>0</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1882</v>
      </c>
      <c r="B116" s="80">
        <v>30</v>
      </c>
      <c r="C116" s="80">
        <v>13</v>
      </c>
      <c r="D116" s="80">
        <v>2</v>
      </c>
      <c r="E116" s="80">
        <v>2016</v>
      </c>
      <c r="F116" s="80" t="s">
        <v>92</v>
      </c>
      <c r="G116" s="80" t="s">
        <v>1680</v>
      </c>
      <c r="H116" s="80" t="s">
        <v>1681</v>
      </c>
      <c r="I116" s="177"/>
      <c r="J116" s="81">
        <v>2.4595572922700204</v>
      </c>
      <c r="K116" s="81">
        <v>0.22574443465732918</v>
      </c>
      <c r="L116" s="81">
        <v>3.7369310940699076</v>
      </c>
      <c r="M116" s="81">
        <v>2.7307594860510398</v>
      </c>
      <c r="N116" s="81">
        <v>4.3658627002574848</v>
      </c>
      <c r="O116" s="81">
        <v>1.4809540716738538</v>
      </c>
      <c r="P116" s="81">
        <v>2.7986238340189735</v>
      </c>
      <c r="Q116" s="81">
        <v>0.11131607589365837</v>
      </c>
      <c r="R116" s="81">
        <v>0</v>
      </c>
      <c r="S116" s="81">
        <v>0.1476041049</v>
      </c>
      <c r="T116" s="82"/>
      <c r="U116" s="81">
        <v>93429</v>
      </c>
      <c r="V116" s="81">
        <v>74</v>
      </c>
      <c r="W116" s="81">
        <v>72</v>
      </c>
      <c r="X116" s="81">
        <v>526</v>
      </c>
      <c r="Y116" s="81">
        <v>821</v>
      </c>
      <c r="Z116" s="81">
        <v>871</v>
      </c>
      <c r="AA116" s="81">
        <v>576</v>
      </c>
      <c r="AB116" s="81">
        <v>1576</v>
      </c>
      <c r="AC116" s="81">
        <v>0</v>
      </c>
      <c r="AD116" s="81">
        <v>0.1476041049</v>
      </c>
      <c r="AE116" s="82"/>
      <c r="AF116" s="81">
        <v>770742.15195594891</v>
      </c>
      <c r="AG116" s="81">
        <v>151978.09233111789</v>
      </c>
      <c r="AH116" s="81">
        <v>380834.01546400361</v>
      </c>
      <c r="AI116" s="81">
        <v>3339378.8851508042</v>
      </c>
      <c r="AJ116" s="81">
        <v>3527176.2602665671</v>
      </c>
      <c r="AK116" s="81">
        <v>0</v>
      </c>
      <c r="AL116" s="81">
        <v>0</v>
      </c>
      <c r="AM116" s="81">
        <v>216151.987451266</v>
      </c>
      <c r="AN116" s="81">
        <v>0</v>
      </c>
      <c r="AO116" s="81">
        <v>0</v>
      </c>
      <c r="AP116" s="82"/>
      <c r="AQ116" s="81">
        <v>3</v>
      </c>
      <c r="AR116" s="81">
        <v>1</v>
      </c>
      <c r="AS116" s="81">
        <v>0</v>
      </c>
      <c r="AT116" s="81">
        <v>0</v>
      </c>
      <c r="AU116" s="81">
        <v>0</v>
      </c>
      <c r="AV116" s="81">
        <v>0</v>
      </c>
      <c r="AW116" s="81" t="s">
        <v>564</v>
      </c>
      <c r="AX116" s="82"/>
      <c r="AY116" s="81">
        <v>11.22</v>
      </c>
      <c r="AZ116" s="81">
        <v>10</v>
      </c>
      <c r="BA116" s="81">
        <v>0</v>
      </c>
      <c r="BB116" s="81">
        <v>0</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1883</v>
      </c>
      <c r="B117" s="80">
        <v>31</v>
      </c>
      <c r="C117" s="80">
        <v>14</v>
      </c>
      <c r="D117" s="80">
        <v>2</v>
      </c>
      <c r="E117" s="80">
        <v>2017</v>
      </c>
      <c r="F117" s="80" t="s">
        <v>71</v>
      </c>
      <c r="G117" s="80" t="s">
        <v>1680</v>
      </c>
      <c r="H117" s="80" t="s">
        <v>1681</v>
      </c>
      <c r="I117" s="177"/>
      <c r="J117" s="81">
        <v>2.1480770591151286</v>
      </c>
      <c r="K117" s="81">
        <v>0.23067701195347134</v>
      </c>
      <c r="L117" s="81">
        <v>3.3733652736634823</v>
      </c>
      <c r="M117" s="81">
        <v>2.7381051484732977</v>
      </c>
      <c r="N117" s="81">
        <v>4.2046004075312569</v>
      </c>
      <c r="O117" s="81">
        <v>1.4400629600391488</v>
      </c>
      <c r="P117" s="81">
        <v>2.8146911570420872</v>
      </c>
      <c r="Q117" s="81">
        <v>0.10607092321804337</v>
      </c>
      <c r="R117" s="81">
        <v>0</v>
      </c>
      <c r="S117" s="81">
        <v>0.1691836524</v>
      </c>
      <c r="T117" s="82"/>
      <c r="U117" s="81">
        <v>80290</v>
      </c>
      <c r="V117" s="81">
        <v>74</v>
      </c>
      <c r="W117" s="81">
        <v>72</v>
      </c>
      <c r="X117" s="81">
        <v>526</v>
      </c>
      <c r="Y117" s="81">
        <v>808</v>
      </c>
      <c r="Z117" s="81">
        <v>861</v>
      </c>
      <c r="AA117" s="81">
        <v>583</v>
      </c>
      <c r="AB117" s="81">
        <v>1553</v>
      </c>
      <c r="AC117" s="81">
        <v>0</v>
      </c>
      <c r="AD117" s="81">
        <v>0.1691836524</v>
      </c>
      <c r="AE117" s="82"/>
      <c r="AF117" s="81">
        <v>650852.69028343866</v>
      </c>
      <c r="AG117" s="81">
        <v>152419.6719986386</v>
      </c>
      <c r="AH117" s="81">
        <v>465229.04333694582</v>
      </c>
      <c r="AI117" s="81">
        <v>3256760.549514126</v>
      </c>
      <c r="AJ117" s="81">
        <v>3042056.3452086458</v>
      </c>
      <c r="AK117" s="81">
        <v>0</v>
      </c>
      <c r="AL117" s="81">
        <v>0</v>
      </c>
      <c r="AM117" s="81">
        <v>213330.76801844139</v>
      </c>
      <c r="AN117" s="81">
        <v>0</v>
      </c>
      <c r="AO117" s="81">
        <v>0</v>
      </c>
      <c r="AP117" s="82"/>
      <c r="AQ117" s="81">
        <v>3</v>
      </c>
      <c r="AR117" s="81">
        <v>1</v>
      </c>
      <c r="AS117" s="81">
        <v>0</v>
      </c>
      <c r="AT117" s="81">
        <v>0</v>
      </c>
      <c r="AU117" s="81">
        <v>0</v>
      </c>
      <c r="AV117" s="81">
        <v>0</v>
      </c>
      <c r="AW117" s="81" t="s">
        <v>564</v>
      </c>
      <c r="AX117" s="82"/>
      <c r="AY117" s="81">
        <v>11.22</v>
      </c>
      <c r="AZ117" s="81">
        <v>10</v>
      </c>
      <c r="BA117" s="81">
        <v>0</v>
      </c>
      <c r="BB117" s="81">
        <v>0</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1884</v>
      </c>
      <c r="B118" s="80">
        <v>32</v>
      </c>
      <c r="C118" s="80">
        <v>15</v>
      </c>
      <c r="D118" s="80">
        <v>2</v>
      </c>
      <c r="E118" s="80">
        <v>2018</v>
      </c>
      <c r="F118" s="80" t="s">
        <v>93</v>
      </c>
      <c r="G118" s="80" t="s">
        <v>1680</v>
      </c>
      <c r="H118" s="80" t="s">
        <v>1681</v>
      </c>
      <c r="I118" s="177"/>
      <c r="J118" s="81">
        <v>2.5909488724110905</v>
      </c>
      <c r="K118" s="81">
        <v>0.21469781831080126</v>
      </c>
      <c r="L118" s="81">
        <v>3.0946281372532334</v>
      </c>
      <c r="M118" s="81">
        <v>2.751609692202321</v>
      </c>
      <c r="N118" s="81">
        <v>3.7992400080390154</v>
      </c>
      <c r="O118" s="81">
        <v>1.4162895668443627</v>
      </c>
      <c r="P118" s="81">
        <v>2.8153523641889437</v>
      </c>
      <c r="Q118" s="81">
        <v>9.5576383377950852E-2</v>
      </c>
      <c r="R118" s="81">
        <v>0</v>
      </c>
      <c r="S118" s="81">
        <v>0.16832047050000004</v>
      </c>
      <c r="T118" s="82"/>
      <c r="U118" s="81">
        <v>101190</v>
      </c>
      <c r="V118" s="81">
        <v>74</v>
      </c>
      <c r="W118" s="81">
        <v>72</v>
      </c>
      <c r="X118" s="81">
        <v>526</v>
      </c>
      <c r="Y118" s="81">
        <v>793</v>
      </c>
      <c r="Z118" s="81">
        <v>863</v>
      </c>
      <c r="AA118" s="81">
        <v>589</v>
      </c>
      <c r="AB118" s="81">
        <v>1508</v>
      </c>
      <c r="AC118" s="81">
        <v>0</v>
      </c>
      <c r="AD118" s="81">
        <v>0.16832047050000001</v>
      </c>
      <c r="AE118" s="82"/>
      <c r="AF118" s="81">
        <v>823410.72136897594</v>
      </c>
      <c r="AG118" s="81">
        <v>137903.341039972</v>
      </c>
      <c r="AH118" s="81">
        <v>438478.43058896111</v>
      </c>
      <c r="AI118" s="81">
        <v>3329074.5222364762</v>
      </c>
      <c r="AJ118" s="81">
        <v>2893559.7234952711</v>
      </c>
      <c r="AK118" s="81">
        <v>0</v>
      </c>
      <c r="AL118" s="81">
        <v>0</v>
      </c>
      <c r="AM118" s="81">
        <v>207577.87495316649</v>
      </c>
      <c r="AN118" s="81">
        <v>0</v>
      </c>
      <c r="AO118" s="81">
        <v>0</v>
      </c>
      <c r="AP118" s="82"/>
      <c r="AQ118" s="81">
        <v>3</v>
      </c>
      <c r="AR118" s="81">
        <v>1</v>
      </c>
      <c r="AS118" s="81">
        <v>0</v>
      </c>
      <c r="AT118" s="81">
        <v>0</v>
      </c>
      <c r="AU118" s="81">
        <v>0</v>
      </c>
      <c r="AV118" s="81">
        <v>0</v>
      </c>
      <c r="AW118" s="81" t="s">
        <v>564</v>
      </c>
      <c r="AX118" s="82"/>
      <c r="AY118" s="81">
        <v>11.22</v>
      </c>
      <c r="AZ118" s="81">
        <v>10</v>
      </c>
      <c r="BA118" s="81">
        <v>0</v>
      </c>
      <c r="BB118" s="81">
        <v>0</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1885</v>
      </c>
      <c r="B119" s="80">
        <v>33</v>
      </c>
      <c r="C119" s="80">
        <v>16</v>
      </c>
      <c r="D119" s="80">
        <v>2</v>
      </c>
      <c r="E119" s="80">
        <v>2019</v>
      </c>
      <c r="F119" s="80" t="s">
        <v>73</v>
      </c>
      <c r="G119" s="80" t="s">
        <v>1680</v>
      </c>
      <c r="H119" s="80" t="s">
        <v>1681</v>
      </c>
      <c r="I119" s="177"/>
      <c r="J119" s="81">
        <v>2.1089181316616235</v>
      </c>
      <c r="K119" s="81">
        <v>0.1992237660722436</v>
      </c>
      <c r="L119" s="81">
        <v>3.1084931272294569</v>
      </c>
      <c r="M119" s="81">
        <v>2.4684437481808521</v>
      </c>
      <c r="N119" s="81">
        <v>3.7249075225622499</v>
      </c>
      <c r="O119" s="81">
        <v>1.3449007100307624</v>
      </c>
      <c r="P119" s="81">
        <v>2.5235471869269297</v>
      </c>
      <c r="Q119" s="81">
        <v>8.9292619015385516E-2</v>
      </c>
      <c r="R119" s="81">
        <v>0</v>
      </c>
      <c r="S119" s="81">
        <v>0.17349956190000002</v>
      </c>
      <c r="T119" s="82"/>
      <c r="U119" s="81">
        <v>86643</v>
      </c>
      <c r="V119" s="81">
        <v>74</v>
      </c>
      <c r="W119" s="81">
        <v>72</v>
      </c>
      <c r="X119" s="81">
        <v>526</v>
      </c>
      <c r="Y119" s="81">
        <v>768</v>
      </c>
      <c r="Z119" s="81">
        <v>842</v>
      </c>
      <c r="AA119" s="81">
        <v>524</v>
      </c>
      <c r="AB119" s="81">
        <v>1447</v>
      </c>
      <c r="AC119" s="81">
        <v>0</v>
      </c>
      <c r="AD119" s="81">
        <v>0.17349956189999999</v>
      </c>
      <c r="AE119" s="82"/>
      <c r="AF119" s="81">
        <v>691829.63490549685</v>
      </c>
      <c r="AG119" s="81">
        <v>137862.50399046391</v>
      </c>
      <c r="AH119" s="81">
        <v>473425.73058565409</v>
      </c>
      <c r="AI119" s="81">
        <v>3262216.667903142</v>
      </c>
      <c r="AJ119" s="81">
        <v>2850096.1418188047</v>
      </c>
      <c r="AK119" s="81">
        <v>0</v>
      </c>
      <c r="AL119" s="81">
        <v>0</v>
      </c>
      <c r="AM119" s="81">
        <v>197070.50698983209</v>
      </c>
      <c r="AN119" s="81">
        <v>0</v>
      </c>
      <c r="AO119" s="81">
        <v>0</v>
      </c>
      <c r="AP119" s="82"/>
      <c r="AQ119" s="81">
        <v>3</v>
      </c>
      <c r="AR119" s="81">
        <v>1</v>
      </c>
      <c r="AS119" s="81">
        <v>0</v>
      </c>
      <c r="AT119" s="81">
        <v>0</v>
      </c>
      <c r="AU119" s="81">
        <v>0</v>
      </c>
      <c r="AV119" s="81">
        <v>0</v>
      </c>
      <c r="AW119" s="81" t="s">
        <v>564</v>
      </c>
      <c r="AX119" s="82"/>
      <c r="AY119" s="81">
        <v>11.22</v>
      </c>
      <c r="AZ119" s="81">
        <v>10</v>
      </c>
      <c r="BA119" s="81">
        <v>0</v>
      </c>
      <c r="BB119" s="81">
        <v>0</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1886</v>
      </c>
      <c r="B120" s="80">
        <v>34</v>
      </c>
      <c r="C120" s="80">
        <v>17</v>
      </c>
      <c r="D120" s="80">
        <v>2</v>
      </c>
      <c r="E120" s="80">
        <v>2020</v>
      </c>
      <c r="F120" s="80" t="s">
        <v>218</v>
      </c>
      <c r="G120" s="80" t="s">
        <v>1680</v>
      </c>
      <c r="H120" s="80" t="s">
        <v>1681</v>
      </c>
      <c r="I120" s="177"/>
      <c r="J120" s="81">
        <v>1.5254083822179241</v>
      </c>
      <c r="K120" s="81">
        <v>0.21242330943232549</v>
      </c>
      <c r="L120" s="81">
        <v>3.0610321136142389</v>
      </c>
      <c r="M120" s="81">
        <v>2.1153266033207037</v>
      </c>
      <c r="N120" s="81">
        <v>3.3162886453242315</v>
      </c>
      <c r="O120" s="81">
        <v>1.1741250258333975</v>
      </c>
      <c r="P120" s="81">
        <v>2.6418212722455081</v>
      </c>
      <c r="Q120" s="81">
        <v>8.1722955078346496E-2</v>
      </c>
      <c r="R120" s="81">
        <v>0</v>
      </c>
      <c r="S120" s="81">
        <v>0.15796228770000001</v>
      </c>
      <c r="T120" s="82"/>
      <c r="U120" s="81">
        <v>71042</v>
      </c>
      <c r="V120" s="81">
        <v>73</v>
      </c>
      <c r="W120" s="81">
        <v>63</v>
      </c>
      <c r="X120" s="81">
        <v>474</v>
      </c>
      <c r="Y120" s="81">
        <v>746</v>
      </c>
      <c r="Z120" s="81">
        <v>839</v>
      </c>
      <c r="AA120" s="81">
        <v>596</v>
      </c>
      <c r="AB120" s="81">
        <v>1386</v>
      </c>
      <c r="AC120" s="81">
        <v>0</v>
      </c>
      <c r="AD120" s="81">
        <v>0.15796228770000001</v>
      </c>
      <c r="AE120" s="82"/>
      <c r="AF120" s="81">
        <v>554689.35994025727</v>
      </c>
      <c r="AG120" s="81">
        <v>136099.74094454962</v>
      </c>
      <c r="AH120" s="81">
        <v>448895.11922025442</v>
      </c>
      <c r="AI120" s="81">
        <v>2721557.1059224922</v>
      </c>
      <c r="AJ120" s="81">
        <v>2826309.9409536123</v>
      </c>
      <c r="AK120" s="81"/>
      <c r="AL120" s="81"/>
      <c r="AM120" s="81">
        <v>180888.39878117311</v>
      </c>
      <c r="AN120" s="81"/>
      <c r="AO120" s="81"/>
      <c r="AP120" s="82"/>
      <c r="AQ120" s="81">
        <v>3</v>
      </c>
      <c r="AR120" s="81">
        <v>1</v>
      </c>
      <c r="AS120" s="81">
        <v>0</v>
      </c>
      <c r="AT120" s="81">
        <v>0</v>
      </c>
      <c r="AU120" s="81">
        <v>0</v>
      </c>
      <c r="AV120" s="81">
        <v>0</v>
      </c>
      <c r="AW120" s="81">
        <v>0</v>
      </c>
      <c r="AX120" s="82"/>
      <c r="AY120" s="81">
        <v>11.22</v>
      </c>
      <c r="AZ120" s="81">
        <v>10</v>
      </c>
      <c r="BA120" s="81">
        <v>0</v>
      </c>
      <c r="BB120" s="81">
        <v>0</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1685</v>
      </c>
      <c r="B121" s="80">
        <v>34</v>
      </c>
      <c r="C121" s="80">
        <v>18</v>
      </c>
      <c r="D121" s="80">
        <v>2</v>
      </c>
      <c r="E121" s="80">
        <v>2021</v>
      </c>
      <c r="F121" s="80" t="s">
        <v>75</v>
      </c>
      <c r="G121" s="174" t="s">
        <v>1680</v>
      </c>
      <c r="H121" s="80" t="s">
        <v>1681</v>
      </c>
      <c r="I121" s="177"/>
      <c r="J121" s="81">
        <v>2.1331386942381436</v>
      </c>
      <c r="K121" s="81">
        <v>0.20462261206868687</v>
      </c>
      <c r="L121" s="81">
        <v>2.79346406335958</v>
      </c>
      <c r="M121" s="81">
        <v>2.1365471256301243</v>
      </c>
      <c r="N121" s="81">
        <v>3.048822473717574</v>
      </c>
      <c r="O121" s="81">
        <v>1.089989315674073</v>
      </c>
      <c r="P121" s="81">
        <v>2.7271751470683694</v>
      </c>
      <c r="Q121" s="81">
        <v>7.948147485467659E-2</v>
      </c>
      <c r="R121" s="81">
        <v>0</v>
      </c>
      <c r="S121" s="81">
        <v>0.17781547140000001</v>
      </c>
      <c r="T121" s="82"/>
      <c r="U121" s="81">
        <v>102021</v>
      </c>
      <c r="V121" s="81">
        <v>73</v>
      </c>
      <c r="W121" s="81">
        <v>63</v>
      </c>
      <c r="X121" s="81">
        <v>474</v>
      </c>
      <c r="Y121" s="81">
        <v>722</v>
      </c>
      <c r="Z121" s="81">
        <v>802</v>
      </c>
      <c r="AA121" s="81">
        <v>600</v>
      </c>
      <c r="AB121" s="81">
        <v>1332</v>
      </c>
      <c r="AC121" s="81">
        <v>0</v>
      </c>
      <c r="AD121" s="81">
        <v>0.17781547140000001</v>
      </c>
      <c r="AE121" s="82"/>
      <c r="AF121" s="81">
        <v>781436.94653367181</v>
      </c>
      <c r="AG121" s="81">
        <v>138449.96983973676</v>
      </c>
      <c r="AH121" s="81">
        <v>402460.59845230205</v>
      </c>
      <c r="AI121" s="81">
        <v>2969620.8708300181</v>
      </c>
      <c r="AJ121" s="81">
        <v>2665695.2619760535</v>
      </c>
      <c r="AK121" s="81">
        <v>0</v>
      </c>
      <c r="AL121" s="81">
        <v>0</v>
      </c>
      <c r="AM121" s="81">
        <v>174843.49855999349</v>
      </c>
      <c r="AN121" s="81">
        <v>0</v>
      </c>
      <c r="AO121" s="81">
        <v>0</v>
      </c>
      <c r="AP121" s="82"/>
      <c r="AQ121" s="81">
        <v>3</v>
      </c>
      <c r="AR121" s="81">
        <v>1</v>
      </c>
      <c r="AS121" s="81">
        <v>0</v>
      </c>
      <c r="AT121" s="81">
        <v>0</v>
      </c>
      <c r="AU121" s="81">
        <v>0</v>
      </c>
      <c r="AV121" s="81">
        <v>0</v>
      </c>
      <c r="AW121" s="81"/>
      <c r="AX121" s="82"/>
      <c r="AY121" s="81">
        <v>11.22</v>
      </c>
      <c r="AZ121" s="81">
        <v>10</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1679</v>
      </c>
      <c r="B122" s="80">
        <v>34</v>
      </c>
      <c r="C122" s="80">
        <v>19</v>
      </c>
      <c r="D122" s="80">
        <v>2</v>
      </c>
      <c r="E122" s="80">
        <v>2022</v>
      </c>
      <c r="F122" s="80" t="s">
        <v>568</v>
      </c>
      <c r="G122" s="174" t="s">
        <v>1680</v>
      </c>
      <c r="H122" s="80" t="s">
        <v>1681</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v>
      </c>
      <c r="AR122" s="81">
        <v>1</v>
      </c>
      <c r="AS122" s="81">
        <v>0</v>
      </c>
      <c r="AT122" s="81">
        <v>0</v>
      </c>
      <c r="AU122" s="81">
        <v>0</v>
      </c>
      <c r="AV122" s="81">
        <v>0</v>
      </c>
      <c r="AW122" s="81"/>
      <c r="AX122" s="82"/>
      <c r="AY122" s="81">
        <v>11.219999999999999</v>
      </c>
      <c r="AZ122" s="81">
        <v>10</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1887</v>
      </c>
      <c r="B123" s="80">
        <v>103</v>
      </c>
      <c r="C123" s="80">
        <v>1</v>
      </c>
      <c r="D123" s="80">
        <v>7</v>
      </c>
      <c r="E123" s="80">
        <v>1990</v>
      </c>
      <c r="F123" s="80" t="s">
        <v>562</v>
      </c>
      <c r="G123" s="80" t="s">
        <v>1888</v>
      </c>
      <c r="H123" s="80" t="s">
        <v>1889</v>
      </c>
      <c r="I123" s="177"/>
      <c r="J123" s="81">
        <v>0</v>
      </c>
      <c r="K123" s="81">
        <v>0.43254181039331235</v>
      </c>
      <c r="L123" s="81">
        <v>0.56983228204319136</v>
      </c>
      <c r="M123" s="81">
        <v>1.4713223565711637</v>
      </c>
      <c r="N123" s="81">
        <v>2.9970738492300284</v>
      </c>
      <c r="O123" s="81">
        <v>1.3639291285309134</v>
      </c>
      <c r="P123" s="81">
        <v>1.8903584409693994</v>
      </c>
      <c r="Q123" s="81">
        <v>0.11652683611059662</v>
      </c>
      <c r="R123" s="81">
        <v>1.0504971663584262</v>
      </c>
      <c r="S123" s="81">
        <v>0.11917359746989115</v>
      </c>
      <c r="T123" s="82"/>
      <c r="U123" s="81">
        <v>0</v>
      </c>
      <c r="V123" s="81">
        <v>101</v>
      </c>
      <c r="W123" s="81">
        <v>6</v>
      </c>
      <c r="X123" s="81">
        <v>319</v>
      </c>
      <c r="Y123" s="81">
        <v>689</v>
      </c>
      <c r="Z123" s="81">
        <v>561</v>
      </c>
      <c r="AA123" s="81">
        <v>459</v>
      </c>
      <c r="AB123" s="81">
        <v>1892</v>
      </c>
      <c r="AC123" s="81">
        <v>181948</v>
      </c>
      <c r="AD123" s="81">
        <v>0.11917359746989115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1890</v>
      </c>
      <c r="B124" s="80">
        <v>104</v>
      </c>
      <c r="C124" s="80">
        <v>2</v>
      </c>
      <c r="D124" s="80">
        <v>7</v>
      </c>
      <c r="E124" s="80">
        <v>2005</v>
      </c>
      <c r="F124" s="80" t="s">
        <v>565</v>
      </c>
      <c r="G124" s="80" t="s">
        <v>1888</v>
      </c>
      <c r="H124" s="80" t="s">
        <v>1889</v>
      </c>
      <c r="I124" s="177"/>
      <c r="J124" s="81">
        <v>0.85651062749107165</v>
      </c>
      <c r="K124" s="81">
        <v>0.56561089992324065</v>
      </c>
      <c r="L124" s="81">
        <v>0.55201456389853243</v>
      </c>
      <c r="M124" s="81">
        <v>3.0253621106241519</v>
      </c>
      <c r="N124" s="81">
        <v>3.9565042074673689</v>
      </c>
      <c r="O124" s="81">
        <v>1.7081050050514561</v>
      </c>
      <c r="P124" s="81">
        <v>3.22840197215797</v>
      </c>
      <c r="Q124" s="81">
        <v>0.10604664520841786</v>
      </c>
      <c r="R124" s="81">
        <v>2.4305701278301806</v>
      </c>
      <c r="S124" s="81">
        <v>0</v>
      </c>
      <c r="T124" s="82"/>
      <c r="U124" s="81">
        <v>34941</v>
      </c>
      <c r="V124" s="81">
        <v>150</v>
      </c>
      <c r="W124" s="81">
        <v>6</v>
      </c>
      <c r="X124" s="81">
        <v>282</v>
      </c>
      <c r="Y124" s="81">
        <v>798</v>
      </c>
      <c r="Z124" s="81">
        <v>813</v>
      </c>
      <c r="AA124" s="81">
        <v>642</v>
      </c>
      <c r="AB124" s="81">
        <v>1800</v>
      </c>
      <c r="AC124" s="81">
        <v>429796</v>
      </c>
      <c r="AD124" s="81">
        <v>0</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1891</v>
      </c>
      <c r="B125" s="80">
        <v>105</v>
      </c>
      <c r="C125" s="80">
        <v>3</v>
      </c>
      <c r="D125" s="80">
        <v>7</v>
      </c>
      <c r="E125" s="80">
        <v>2006</v>
      </c>
      <c r="F125" s="80" t="s">
        <v>566</v>
      </c>
      <c r="G125" s="80" t="s">
        <v>1888</v>
      </c>
      <c r="H125" s="80" t="s">
        <v>1889</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1892</v>
      </c>
      <c r="B126" s="80">
        <v>106</v>
      </c>
      <c r="C126" s="80">
        <v>4</v>
      </c>
      <c r="D126" s="80">
        <v>7</v>
      </c>
      <c r="E126" s="80">
        <v>2007</v>
      </c>
      <c r="F126" s="80" t="s">
        <v>567</v>
      </c>
      <c r="G126" s="80" t="s">
        <v>1888</v>
      </c>
      <c r="H126" s="80" t="s">
        <v>1889</v>
      </c>
      <c r="I126" s="177"/>
      <c r="J126" s="81">
        <v>0</v>
      </c>
      <c r="K126" s="81">
        <v>0.48360003070542967</v>
      </c>
      <c r="L126" s="81">
        <v>0.60256519897657457</v>
      </c>
      <c r="M126" s="81">
        <v>3.4455743958348872</v>
      </c>
      <c r="N126" s="81">
        <v>3.5000160183393136</v>
      </c>
      <c r="O126" s="81">
        <v>1.3642115926202039</v>
      </c>
      <c r="P126" s="81">
        <v>3.3039064125208966</v>
      </c>
      <c r="Q126" s="81">
        <v>0.10823584156790068</v>
      </c>
      <c r="R126" s="81">
        <v>2.6086543290119271</v>
      </c>
      <c r="S126" s="81">
        <v>0</v>
      </c>
      <c r="T126" s="82"/>
      <c r="U126" s="81">
        <v>0</v>
      </c>
      <c r="V126" s="81">
        <v>130</v>
      </c>
      <c r="W126" s="81">
        <v>8</v>
      </c>
      <c r="X126" s="81">
        <v>446</v>
      </c>
      <c r="Y126" s="81">
        <v>795</v>
      </c>
      <c r="Z126" s="81">
        <v>675</v>
      </c>
      <c r="AA126" s="81">
        <v>647</v>
      </c>
      <c r="AB126" s="81">
        <v>1740</v>
      </c>
      <c r="AC126" s="81">
        <v>474522</v>
      </c>
      <c r="AD126" s="81">
        <v>0</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1893</v>
      </c>
      <c r="B127" s="80">
        <v>107</v>
      </c>
      <c r="C127" s="80">
        <v>5</v>
      </c>
      <c r="D127" s="80">
        <v>7</v>
      </c>
      <c r="E127" s="80">
        <v>2008</v>
      </c>
      <c r="F127" s="80" t="s">
        <v>84</v>
      </c>
      <c r="G127" s="80" t="s">
        <v>1888</v>
      </c>
      <c r="H127" s="80" t="s">
        <v>1889</v>
      </c>
      <c r="I127" s="177"/>
      <c r="J127" s="81">
        <v>1.2605343770358306</v>
      </c>
      <c r="K127" s="81">
        <v>0.37438183426511051</v>
      </c>
      <c r="L127" s="81">
        <v>0.54741839797765202</v>
      </c>
      <c r="M127" s="81">
        <v>3.8513583973026391</v>
      </c>
      <c r="N127" s="81">
        <v>3.5594772032774062</v>
      </c>
      <c r="O127" s="81">
        <v>1.362861779413856</v>
      </c>
      <c r="P127" s="81">
        <v>3.1165165774547345</v>
      </c>
      <c r="Q127" s="81">
        <v>0.10312010710700971</v>
      </c>
      <c r="R127" s="81">
        <v>2.7962968470338003</v>
      </c>
      <c r="S127" s="81">
        <v>0</v>
      </c>
      <c r="T127" s="82"/>
      <c r="U127" s="81">
        <v>65450</v>
      </c>
      <c r="V127" s="81">
        <v>130</v>
      </c>
      <c r="W127" s="81">
        <v>8</v>
      </c>
      <c r="X127" s="81">
        <v>446</v>
      </c>
      <c r="Y127" s="81">
        <v>765</v>
      </c>
      <c r="Z127" s="81">
        <v>698</v>
      </c>
      <c r="AA127" s="81">
        <v>611</v>
      </c>
      <c r="AB127" s="81">
        <v>1685</v>
      </c>
      <c r="AC127" s="81">
        <v>528182</v>
      </c>
      <c r="AD127" s="81">
        <v>0</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1894</v>
      </c>
      <c r="B128" s="80">
        <v>108</v>
      </c>
      <c r="C128" s="80">
        <v>6</v>
      </c>
      <c r="D128" s="80">
        <v>7</v>
      </c>
      <c r="E128" s="80">
        <v>2009</v>
      </c>
      <c r="F128" s="80" t="s">
        <v>85</v>
      </c>
      <c r="G128" s="80" t="s">
        <v>1888</v>
      </c>
      <c r="H128" s="80" t="s">
        <v>1889</v>
      </c>
      <c r="I128" s="177"/>
      <c r="J128" s="81">
        <v>1.7160841154264597</v>
      </c>
      <c r="K128" s="81">
        <v>0.31163556780142382</v>
      </c>
      <c r="L128" s="81">
        <v>3.6513316261910824</v>
      </c>
      <c r="M128" s="81">
        <v>2.7548087020525416</v>
      </c>
      <c r="N128" s="81">
        <v>3.2356152725593166</v>
      </c>
      <c r="O128" s="81">
        <v>1.3352470579791564</v>
      </c>
      <c r="P128" s="81">
        <v>3.1748439452841635</v>
      </c>
      <c r="Q128" s="81">
        <v>9.5725673394016178E-2</v>
      </c>
      <c r="R128" s="81">
        <v>2.4633416397488337</v>
      </c>
      <c r="S128" s="81">
        <v>0</v>
      </c>
      <c r="T128" s="82"/>
      <c r="U128" s="81">
        <v>79760</v>
      </c>
      <c r="V128" s="81">
        <v>108</v>
      </c>
      <c r="W128" s="81">
        <v>81</v>
      </c>
      <c r="X128" s="81">
        <v>356</v>
      </c>
      <c r="Y128" s="81">
        <v>780</v>
      </c>
      <c r="Z128" s="81">
        <v>675</v>
      </c>
      <c r="AA128" s="81">
        <v>639</v>
      </c>
      <c r="AB128" s="81">
        <v>1642</v>
      </c>
      <c r="AC128" s="81">
        <v>453929</v>
      </c>
      <c r="AD128" s="81">
        <v>0</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1895</v>
      </c>
      <c r="B129" s="80">
        <v>109</v>
      </c>
      <c r="C129" s="80">
        <v>7</v>
      </c>
      <c r="D129" s="80">
        <v>7</v>
      </c>
      <c r="E129" s="80">
        <v>2010</v>
      </c>
      <c r="F129" s="80" t="s">
        <v>86</v>
      </c>
      <c r="G129" s="80" t="s">
        <v>1888</v>
      </c>
      <c r="H129" s="80" t="s">
        <v>1889</v>
      </c>
      <c r="I129" s="177"/>
      <c r="J129" s="81">
        <v>1.3212346706677063</v>
      </c>
      <c r="K129" s="81">
        <v>0.33039088066600414</v>
      </c>
      <c r="L129" s="81">
        <v>3.559921949948003</v>
      </c>
      <c r="M129" s="81">
        <v>2.855964259923931</v>
      </c>
      <c r="N129" s="81">
        <v>3.3669413640056089</v>
      </c>
      <c r="O129" s="81">
        <v>1.3507300678164662</v>
      </c>
      <c r="P129" s="81">
        <v>3.3173109207538118</v>
      </c>
      <c r="Q129" s="81">
        <v>9.679846626658023E-2</v>
      </c>
      <c r="R129" s="81">
        <v>2.4400017134811418</v>
      </c>
      <c r="S129" s="81">
        <v>0</v>
      </c>
      <c r="T129" s="82"/>
      <c r="U129" s="81">
        <v>69631</v>
      </c>
      <c r="V129" s="81">
        <v>108</v>
      </c>
      <c r="W129" s="81">
        <v>81</v>
      </c>
      <c r="X129" s="81">
        <v>356</v>
      </c>
      <c r="Y129" s="81">
        <v>769</v>
      </c>
      <c r="Z129" s="81">
        <v>686</v>
      </c>
      <c r="AA129" s="81">
        <v>651</v>
      </c>
      <c r="AB129" s="81">
        <v>1591</v>
      </c>
      <c r="AC129" s="81">
        <v>426094</v>
      </c>
      <c r="AD129" s="81">
        <v>0</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1896</v>
      </c>
      <c r="B130" s="80">
        <v>110</v>
      </c>
      <c r="C130" s="80">
        <v>8</v>
      </c>
      <c r="D130" s="80">
        <v>7</v>
      </c>
      <c r="E130" s="80">
        <v>2011</v>
      </c>
      <c r="F130" s="80" t="s">
        <v>87</v>
      </c>
      <c r="G130" s="80" t="s">
        <v>1888</v>
      </c>
      <c r="H130" s="80" t="s">
        <v>1889</v>
      </c>
      <c r="I130" s="177"/>
      <c r="J130" s="81">
        <v>0</v>
      </c>
      <c r="K130" s="81">
        <v>0.37328060533252061</v>
      </c>
      <c r="L130" s="81">
        <v>3.9965706358807025</v>
      </c>
      <c r="M130" s="81">
        <v>2.7800509750814673</v>
      </c>
      <c r="N130" s="81">
        <v>3.5260798990795479</v>
      </c>
      <c r="O130" s="81">
        <v>1.3239365357531003</v>
      </c>
      <c r="P130" s="81">
        <v>3.2313427367104621</v>
      </c>
      <c r="Q130" s="81">
        <v>0.10982906418176056</v>
      </c>
      <c r="R130" s="81">
        <v>2.5054928388706261</v>
      </c>
      <c r="S130" s="81">
        <v>0.17233490000000001</v>
      </c>
      <c r="T130" s="82"/>
      <c r="U130" s="81">
        <v>0</v>
      </c>
      <c r="V130" s="81">
        <v>108</v>
      </c>
      <c r="W130" s="81">
        <v>81</v>
      </c>
      <c r="X130" s="81">
        <v>356</v>
      </c>
      <c r="Y130" s="81">
        <v>781</v>
      </c>
      <c r="Z130" s="81">
        <v>687</v>
      </c>
      <c r="AA130" s="81">
        <v>653</v>
      </c>
      <c r="AB130" s="81">
        <v>1565</v>
      </c>
      <c r="AC130" s="81">
        <v>436807</v>
      </c>
      <c r="AD130" s="81">
        <v>0.17233490000000001</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1897</v>
      </c>
      <c r="B131" s="80">
        <v>111</v>
      </c>
      <c r="C131" s="80">
        <v>9</v>
      </c>
      <c r="D131" s="80">
        <v>7</v>
      </c>
      <c r="E131" s="80">
        <v>2012</v>
      </c>
      <c r="F131" s="80" t="s">
        <v>88</v>
      </c>
      <c r="G131" s="80" t="s">
        <v>1888</v>
      </c>
      <c r="H131" s="80" t="s">
        <v>1889</v>
      </c>
      <c r="I131" s="177"/>
      <c r="J131" s="81">
        <v>0.41051651688545415</v>
      </c>
      <c r="K131" s="81">
        <v>0.33036421938818167</v>
      </c>
      <c r="L131" s="81">
        <v>3.8559955458690718</v>
      </c>
      <c r="M131" s="81">
        <v>2.8816042900347543</v>
      </c>
      <c r="N131" s="81">
        <v>3.0612834021477018</v>
      </c>
      <c r="O131" s="81">
        <v>1.3861727990961064</v>
      </c>
      <c r="P131" s="81">
        <v>3.2298214152077422</v>
      </c>
      <c r="Q131" s="81">
        <v>0.11764921773069681</v>
      </c>
      <c r="R131" s="81">
        <v>2.5014454457255115</v>
      </c>
      <c r="S131" s="81">
        <v>0.19515762999999997</v>
      </c>
      <c r="T131" s="82"/>
      <c r="U131" s="81">
        <v>25850</v>
      </c>
      <c r="V131" s="81">
        <v>108</v>
      </c>
      <c r="W131" s="81">
        <v>81</v>
      </c>
      <c r="X131" s="81">
        <v>356</v>
      </c>
      <c r="Y131" s="81">
        <v>779</v>
      </c>
      <c r="Z131" s="81">
        <v>725</v>
      </c>
      <c r="AA131" s="81">
        <v>649</v>
      </c>
      <c r="AB131" s="81">
        <v>1543</v>
      </c>
      <c r="AC131" s="81">
        <v>424806</v>
      </c>
      <c r="AD131" s="81">
        <v>0.19515762999999997</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1898</v>
      </c>
      <c r="B132" s="80">
        <v>112</v>
      </c>
      <c r="C132" s="80">
        <v>10</v>
      </c>
      <c r="D132" s="80">
        <v>7</v>
      </c>
      <c r="E132" s="80">
        <v>2013</v>
      </c>
      <c r="F132" s="80" t="s">
        <v>89</v>
      </c>
      <c r="G132" s="80" t="s">
        <v>1888</v>
      </c>
      <c r="H132" s="80" t="s">
        <v>1889</v>
      </c>
      <c r="I132" s="177"/>
      <c r="J132" s="81">
        <v>0.52656812490722893</v>
      </c>
      <c r="K132" s="81">
        <v>0.30692757997121656</v>
      </c>
      <c r="L132" s="81">
        <v>3.4561534903159954</v>
      </c>
      <c r="M132" s="81">
        <v>2.9744180229808688</v>
      </c>
      <c r="N132" s="81">
        <v>3.1058591861338005</v>
      </c>
      <c r="O132" s="81">
        <v>1.3690235522970764</v>
      </c>
      <c r="P132" s="81">
        <v>3.2569771259794917</v>
      </c>
      <c r="Q132" s="81">
        <v>0.12059834016846732</v>
      </c>
      <c r="R132" s="81">
        <v>2.5456197932177944</v>
      </c>
      <c r="S132" s="81">
        <v>0.19049992999999998</v>
      </c>
      <c r="T132" s="82"/>
      <c r="U132" s="81">
        <v>32011</v>
      </c>
      <c r="V132" s="81">
        <v>108</v>
      </c>
      <c r="W132" s="81">
        <v>81</v>
      </c>
      <c r="X132" s="81">
        <v>356</v>
      </c>
      <c r="Y132" s="81">
        <v>790</v>
      </c>
      <c r="Z132" s="81">
        <v>748</v>
      </c>
      <c r="AA132" s="81">
        <v>652</v>
      </c>
      <c r="AB132" s="81">
        <v>1559</v>
      </c>
      <c r="AC132" s="81">
        <v>421992</v>
      </c>
      <c r="AD132" s="81">
        <v>0.19049992999999998</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1899</v>
      </c>
      <c r="B133" s="80">
        <v>113</v>
      </c>
      <c r="C133" s="80">
        <v>11</v>
      </c>
      <c r="D133" s="80">
        <v>7</v>
      </c>
      <c r="E133" s="80">
        <v>2014</v>
      </c>
      <c r="F133" s="80" t="s">
        <v>90</v>
      </c>
      <c r="G133" s="80" t="s">
        <v>1888</v>
      </c>
      <c r="H133" s="80" t="s">
        <v>1889</v>
      </c>
      <c r="I133" s="177"/>
      <c r="J133" s="81">
        <v>1.4465938294188796</v>
      </c>
      <c r="K133" s="81">
        <v>0.34087850993108909</v>
      </c>
      <c r="L133" s="81">
        <v>3.4062374513919855</v>
      </c>
      <c r="M133" s="81">
        <v>2.9676049497531634</v>
      </c>
      <c r="N133" s="81">
        <v>3.1259092359290719</v>
      </c>
      <c r="O133" s="81">
        <v>1.3589409865163204</v>
      </c>
      <c r="P133" s="81">
        <v>3.2538315604251054</v>
      </c>
      <c r="Q133" s="81">
        <v>0.1155602220894285</v>
      </c>
      <c r="R133" s="81">
        <v>2.9241028131915194</v>
      </c>
      <c r="S133" s="81">
        <v>0.29253671328000003</v>
      </c>
      <c r="T133" s="82"/>
      <c r="U133" s="81">
        <v>86736</v>
      </c>
      <c r="V133" s="81">
        <v>110</v>
      </c>
      <c r="W133" s="81">
        <v>71</v>
      </c>
      <c r="X133" s="81">
        <v>402</v>
      </c>
      <c r="Y133" s="81">
        <v>793</v>
      </c>
      <c r="Z133" s="81">
        <v>782</v>
      </c>
      <c r="AA133" s="81">
        <v>648</v>
      </c>
      <c r="AB133" s="81">
        <v>1557</v>
      </c>
      <c r="AC133" s="81">
        <v>486258</v>
      </c>
      <c r="AD133" s="81">
        <v>0.29253671328000003</v>
      </c>
      <c r="AE133" s="82"/>
      <c r="AF133" s="81">
        <v>901147.04178470524</v>
      </c>
      <c r="AG133" s="81">
        <v>214823.92646182864</v>
      </c>
      <c r="AH133" s="81">
        <v>815376.5151349419</v>
      </c>
      <c r="AI133" s="81">
        <v>2790147.0734663517</v>
      </c>
      <c r="AJ133" s="81">
        <v>3262262.5559213622</v>
      </c>
      <c r="AK133" s="81">
        <v>0</v>
      </c>
      <c r="AL133" s="81">
        <v>0</v>
      </c>
      <c r="AM133" s="81">
        <v>213752.83341429557</v>
      </c>
      <c r="AN133" s="81">
        <v>0</v>
      </c>
      <c r="AO133" s="81">
        <v>0</v>
      </c>
      <c r="AP133" s="82"/>
      <c r="AQ133" s="81">
        <v>0</v>
      </c>
      <c r="AR133" s="81">
        <v>12</v>
      </c>
      <c r="AS133" s="81">
        <v>0</v>
      </c>
      <c r="AT133" s="81">
        <v>0</v>
      </c>
      <c r="AU133" s="81">
        <v>0</v>
      </c>
      <c r="AV133" s="81">
        <v>0</v>
      </c>
      <c r="AW133" s="81" t="s">
        <v>564</v>
      </c>
      <c r="AX133" s="82"/>
      <c r="AY133" s="81">
        <v>0</v>
      </c>
      <c r="AZ133" s="81">
        <v>327.8</v>
      </c>
      <c r="BA133" s="81">
        <v>0</v>
      </c>
      <c r="BB133" s="81">
        <v>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1900</v>
      </c>
      <c r="B134" s="80">
        <v>114</v>
      </c>
      <c r="C134" s="80">
        <v>12</v>
      </c>
      <c r="D134" s="80">
        <v>7</v>
      </c>
      <c r="E134" s="80">
        <v>2015</v>
      </c>
      <c r="F134" s="80" t="s">
        <v>91</v>
      </c>
      <c r="G134" s="80" t="s">
        <v>1888</v>
      </c>
      <c r="H134" s="80" t="s">
        <v>1889</v>
      </c>
      <c r="I134" s="177"/>
      <c r="J134" s="81">
        <v>1.3426350472483501</v>
      </c>
      <c r="K134" s="81">
        <v>0.3390166483957826</v>
      </c>
      <c r="L134" s="81">
        <v>3.9122178777697014</v>
      </c>
      <c r="M134" s="81">
        <v>2.6866657946052701</v>
      </c>
      <c r="N134" s="81">
        <v>2.9713868897683544</v>
      </c>
      <c r="O134" s="81">
        <v>1.3786755254691143</v>
      </c>
      <c r="P134" s="81">
        <v>3.2664423214607368</v>
      </c>
      <c r="Q134" s="81">
        <v>0.11116596823618377</v>
      </c>
      <c r="R134" s="81">
        <v>3.237845599249769</v>
      </c>
      <c r="S134" s="81">
        <v>0.12227987015999997</v>
      </c>
      <c r="T134" s="82"/>
      <c r="U134" s="81">
        <v>78124</v>
      </c>
      <c r="V134" s="81">
        <v>110</v>
      </c>
      <c r="W134" s="81">
        <v>71</v>
      </c>
      <c r="X134" s="81">
        <v>402</v>
      </c>
      <c r="Y134" s="81">
        <v>796</v>
      </c>
      <c r="Z134" s="81">
        <v>801</v>
      </c>
      <c r="AA134" s="81">
        <v>650</v>
      </c>
      <c r="AB134" s="81">
        <v>1530</v>
      </c>
      <c r="AC134" s="81">
        <v>554652</v>
      </c>
      <c r="AD134" s="81">
        <v>0.12227987015999997</v>
      </c>
      <c r="AE134" s="82"/>
      <c r="AF134" s="81">
        <v>1013847.9287824198</v>
      </c>
      <c r="AG134" s="81">
        <v>217119.16386068222</v>
      </c>
      <c r="AH134" s="81">
        <v>786666.95842100505</v>
      </c>
      <c r="AI134" s="81">
        <v>2707811.1456390116</v>
      </c>
      <c r="AJ134" s="81">
        <v>3082519.9284679112</v>
      </c>
      <c r="AK134" s="81">
        <v>0</v>
      </c>
      <c r="AL134" s="81">
        <v>0</v>
      </c>
      <c r="AM134" s="81">
        <v>209680.08189138968</v>
      </c>
      <c r="AN134" s="81">
        <v>0</v>
      </c>
      <c r="AO134" s="81">
        <v>0</v>
      </c>
      <c r="AP134" s="82"/>
      <c r="AQ134" s="81">
        <v>0</v>
      </c>
      <c r="AR134" s="81">
        <v>18</v>
      </c>
      <c r="AS134" s="81">
        <v>0</v>
      </c>
      <c r="AT134" s="81">
        <v>0</v>
      </c>
      <c r="AU134" s="81">
        <v>0</v>
      </c>
      <c r="AV134" s="81">
        <v>0</v>
      </c>
      <c r="AW134" s="81" t="s">
        <v>564</v>
      </c>
      <c r="AX134" s="82"/>
      <c r="AY134" s="81">
        <v>0</v>
      </c>
      <c r="AZ134" s="81">
        <v>431.6</v>
      </c>
      <c r="BA134" s="81">
        <v>0</v>
      </c>
      <c r="BB134" s="81">
        <v>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1901</v>
      </c>
      <c r="B135" s="80">
        <v>115</v>
      </c>
      <c r="C135" s="80">
        <v>13</v>
      </c>
      <c r="D135" s="80">
        <v>7</v>
      </c>
      <c r="E135" s="80">
        <v>2016</v>
      </c>
      <c r="F135" s="80" t="s">
        <v>92</v>
      </c>
      <c r="G135" s="80" t="s">
        <v>1888</v>
      </c>
      <c r="H135" s="80" t="s">
        <v>1889</v>
      </c>
      <c r="I135" s="177"/>
      <c r="J135" s="81">
        <v>1.8646809487298373</v>
      </c>
      <c r="K135" s="81">
        <v>0.3232782651474076</v>
      </c>
      <c r="L135" s="81">
        <v>3.7336941224239677</v>
      </c>
      <c r="M135" s="81">
        <v>2.7845466147943774</v>
      </c>
      <c r="N135" s="81">
        <v>2.9652678908486414</v>
      </c>
      <c r="O135" s="81">
        <v>1.4044409451235398</v>
      </c>
      <c r="P135" s="81">
        <v>3.333083246765653</v>
      </c>
      <c r="Q135" s="81">
        <v>0.10778447450109307</v>
      </c>
      <c r="R135" s="81">
        <v>4.0689442543607797</v>
      </c>
      <c r="S135" s="81">
        <v>0.19841801999999997</v>
      </c>
      <c r="T135" s="82"/>
      <c r="U135" s="81">
        <v>89648</v>
      </c>
      <c r="V135" s="81">
        <v>110</v>
      </c>
      <c r="W135" s="81">
        <v>71</v>
      </c>
      <c r="X135" s="81">
        <v>402</v>
      </c>
      <c r="Y135" s="81">
        <v>798</v>
      </c>
      <c r="Z135" s="81">
        <v>826</v>
      </c>
      <c r="AA135" s="81">
        <v>686</v>
      </c>
      <c r="AB135" s="81">
        <v>1526</v>
      </c>
      <c r="AC135" s="81">
        <v>694935.62607323925</v>
      </c>
      <c r="AD135" s="81">
        <v>0.19841802</v>
      </c>
      <c r="AE135" s="82"/>
      <c r="AF135" s="81">
        <v>1548041.4284007689</v>
      </c>
      <c r="AG135" s="81">
        <v>189282.8078500191</v>
      </c>
      <c r="AH135" s="81">
        <v>591260.08188451128</v>
      </c>
      <c r="AI135" s="81">
        <v>2906791.0190165918</v>
      </c>
      <c r="AJ135" s="81">
        <v>3274040.8427819191</v>
      </c>
      <c r="AK135" s="81">
        <v>0</v>
      </c>
      <c r="AL135" s="81">
        <v>0</v>
      </c>
      <c r="AM135" s="81">
        <v>209294.37363618781</v>
      </c>
      <c r="AN135" s="81">
        <v>0</v>
      </c>
      <c r="AO135" s="81">
        <v>0</v>
      </c>
      <c r="AP135" s="82"/>
      <c r="AQ135" s="81">
        <v>0</v>
      </c>
      <c r="AR135" s="81">
        <v>18</v>
      </c>
      <c r="AS135" s="81">
        <v>0</v>
      </c>
      <c r="AT135" s="81">
        <v>0</v>
      </c>
      <c r="AU135" s="81">
        <v>0</v>
      </c>
      <c r="AV135" s="81">
        <v>0</v>
      </c>
      <c r="AW135" s="81" t="s">
        <v>564</v>
      </c>
      <c r="AX135" s="82"/>
      <c r="AY135" s="81">
        <v>0</v>
      </c>
      <c r="AZ135" s="81">
        <v>431.6</v>
      </c>
      <c r="BA135" s="81">
        <v>0</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1902</v>
      </c>
      <c r="B136" s="80">
        <v>116</v>
      </c>
      <c r="C136" s="80">
        <v>14</v>
      </c>
      <c r="D136" s="80">
        <v>7</v>
      </c>
      <c r="E136" s="80">
        <v>2017</v>
      </c>
      <c r="F136" s="80" t="s">
        <v>71</v>
      </c>
      <c r="G136" s="80" t="s">
        <v>1888</v>
      </c>
      <c r="H136" s="80" t="s">
        <v>1889</v>
      </c>
      <c r="I136" s="177"/>
      <c r="J136" s="81">
        <v>1.4437850670686065</v>
      </c>
      <c r="K136" s="81">
        <v>0.34801845433710787</v>
      </c>
      <c r="L136" s="81">
        <v>2.8988064882965947</v>
      </c>
      <c r="M136" s="81">
        <v>2.7960348631340692</v>
      </c>
      <c r="N136" s="81">
        <v>3.0267202052109479</v>
      </c>
      <c r="O136" s="81">
        <v>1.406612020200841</v>
      </c>
      <c r="P136" s="81">
        <v>3.3119693545984075</v>
      </c>
      <c r="Q136" s="81">
        <v>0.10115327577973099</v>
      </c>
      <c r="R136" s="81">
        <v>3.9979219344879957</v>
      </c>
      <c r="S136" s="81">
        <v>0.19807724343999999</v>
      </c>
      <c r="T136" s="82"/>
      <c r="U136" s="81">
        <v>76400</v>
      </c>
      <c r="V136" s="81">
        <v>110</v>
      </c>
      <c r="W136" s="81">
        <v>71</v>
      </c>
      <c r="X136" s="81">
        <v>402</v>
      </c>
      <c r="Y136" s="81">
        <v>792</v>
      </c>
      <c r="Z136" s="81">
        <v>841</v>
      </c>
      <c r="AA136" s="81">
        <v>686</v>
      </c>
      <c r="AB136" s="81">
        <v>1481</v>
      </c>
      <c r="AC136" s="81">
        <v>696353.99999999988</v>
      </c>
      <c r="AD136" s="81">
        <v>0.19807724343999999</v>
      </c>
      <c r="AE136" s="82"/>
      <c r="AF136" s="81">
        <v>1137143.740134404</v>
      </c>
      <c r="AG136" s="81">
        <v>204761.90406890851</v>
      </c>
      <c r="AH136" s="81">
        <v>618144.44174300658</v>
      </c>
      <c r="AI136" s="81">
        <v>2980667.9799511172</v>
      </c>
      <c r="AJ136" s="81">
        <v>3319872.6260280758</v>
      </c>
      <c r="AK136" s="81">
        <v>0</v>
      </c>
      <c r="AL136" s="81">
        <v>0</v>
      </c>
      <c r="AM136" s="81">
        <v>203440.3525018105</v>
      </c>
      <c r="AN136" s="81">
        <v>0</v>
      </c>
      <c r="AO136" s="81">
        <v>0</v>
      </c>
      <c r="AP136" s="82"/>
      <c r="AQ136" s="81">
        <v>0</v>
      </c>
      <c r="AR136" s="81">
        <v>18</v>
      </c>
      <c r="AS136" s="81">
        <v>0</v>
      </c>
      <c r="AT136" s="81">
        <v>0</v>
      </c>
      <c r="AU136" s="81">
        <v>0</v>
      </c>
      <c r="AV136" s="81">
        <v>0</v>
      </c>
      <c r="AW136" s="81" t="s">
        <v>564</v>
      </c>
      <c r="AX136" s="82"/>
      <c r="AY136" s="81">
        <v>0</v>
      </c>
      <c r="AZ136" s="81">
        <v>431.6</v>
      </c>
      <c r="BA136" s="81">
        <v>0</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1903</v>
      </c>
      <c r="B137" s="80">
        <v>117</v>
      </c>
      <c r="C137" s="80">
        <v>15</v>
      </c>
      <c r="D137" s="80">
        <v>7</v>
      </c>
      <c r="E137" s="80">
        <v>2018</v>
      </c>
      <c r="F137" s="80" t="s">
        <v>93</v>
      </c>
      <c r="G137" s="80" t="s">
        <v>1888</v>
      </c>
      <c r="H137" s="80" t="s">
        <v>1889</v>
      </c>
      <c r="I137" s="177"/>
      <c r="J137" s="81">
        <v>2.384417664581616</v>
      </c>
      <c r="K137" s="81">
        <v>0.33203572791359931</v>
      </c>
      <c r="L137" s="81">
        <v>2.7288663296828193</v>
      </c>
      <c r="M137" s="81">
        <v>3.235062172079243</v>
      </c>
      <c r="N137" s="81">
        <v>2.6521564462336924</v>
      </c>
      <c r="O137" s="81">
        <v>1.3686969858032427</v>
      </c>
      <c r="P137" s="81">
        <v>3.2790012255239644</v>
      </c>
      <c r="Q137" s="81">
        <v>9.0632777341160292E-2</v>
      </c>
      <c r="R137" s="81">
        <v>3.8896782089792366</v>
      </c>
      <c r="S137" s="81">
        <v>0.23029347432</v>
      </c>
      <c r="T137" s="82"/>
      <c r="U137" s="81">
        <v>130055</v>
      </c>
      <c r="V137" s="81">
        <v>110</v>
      </c>
      <c r="W137" s="81">
        <v>71</v>
      </c>
      <c r="X137" s="81">
        <v>402</v>
      </c>
      <c r="Y137" s="81">
        <v>773</v>
      </c>
      <c r="Z137" s="81">
        <v>834</v>
      </c>
      <c r="AA137" s="81">
        <v>686</v>
      </c>
      <c r="AB137" s="81">
        <v>1430</v>
      </c>
      <c r="AC137" s="81">
        <v>674844.99999999988</v>
      </c>
      <c r="AD137" s="81">
        <v>0.23029347432</v>
      </c>
      <c r="AE137" s="82"/>
      <c r="AF137" s="81">
        <v>1526774.364716663</v>
      </c>
      <c r="AG137" s="81">
        <v>183355.35862099519</v>
      </c>
      <c r="AH137" s="81">
        <v>571008.64406211185</v>
      </c>
      <c r="AI137" s="81">
        <v>3495353.5638511018</v>
      </c>
      <c r="AJ137" s="81">
        <v>2859829.3737343238</v>
      </c>
      <c r="AK137" s="81">
        <v>0</v>
      </c>
      <c r="AL137" s="81">
        <v>0</v>
      </c>
      <c r="AM137" s="81">
        <v>196841.08831765791</v>
      </c>
      <c r="AN137" s="81">
        <v>0</v>
      </c>
      <c r="AO137" s="81">
        <v>0</v>
      </c>
      <c r="AP137" s="82"/>
      <c r="AQ137" s="81">
        <v>0</v>
      </c>
      <c r="AR137" s="81">
        <v>18</v>
      </c>
      <c r="AS137" s="81">
        <v>0</v>
      </c>
      <c r="AT137" s="81">
        <v>0</v>
      </c>
      <c r="AU137" s="81">
        <v>0</v>
      </c>
      <c r="AV137" s="81">
        <v>0</v>
      </c>
      <c r="AW137" s="81" t="s">
        <v>564</v>
      </c>
      <c r="AX137" s="82"/>
      <c r="AY137" s="81">
        <v>0</v>
      </c>
      <c r="AZ137" s="81">
        <v>432</v>
      </c>
      <c r="BA137" s="81">
        <v>0</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1904</v>
      </c>
      <c r="B138" s="80">
        <v>118</v>
      </c>
      <c r="C138" s="80">
        <v>16</v>
      </c>
      <c r="D138" s="80">
        <v>7</v>
      </c>
      <c r="E138" s="80">
        <v>2019</v>
      </c>
      <c r="F138" s="80" t="s">
        <v>73</v>
      </c>
      <c r="G138" s="80" t="s">
        <v>1888</v>
      </c>
      <c r="H138" s="80" t="s">
        <v>1889</v>
      </c>
      <c r="I138" s="177"/>
      <c r="J138" s="81">
        <v>1.3551251332519678</v>
      </c>
      <c r="K138" s="81">
        <v>0.31067840861818768</v>
      </c>
      <c r="L138" s="81">
        <v>2.7751028226380594</v>
      </c>
      <c r="M138" s="81">
        <v>2.6624971093091072</v>
      </c>
      <c r="N138" s="81">
        <v>2.5804487009846153</v>
      </c>
      <c r="O138" s="81">
        <v>1.3305252867644006</v>
      </c>
      <c r="P138" s="81">
        <v>3.2266729298493186</v>
      </c>
      <c r="Q138" s="81">
        <v>8.688597620847463E-2</v>
      </c>
      <c r="R138" s="81">
        <v>3.8786927402205915</v>
      </c>
      <c r="S138" s="81">
        <v>0.24497846561999997</v>
      </c>
      <c r="T138" s="82"/>
      <c r="U138" s="81">
        <v>74287</v>
      </c>
      <c r="V138" s="81">
        <v>110</v>
      </c>
      <c r="W138" s="81">
        <v>71</v>
      </c>
      <c r="X138" s="81">
        <v>402</v>
      </c>
      <c r="Y138" s="81">
        <v>766</v>
      </c>
      <c r="Z138" s="81">
        <v>833</v>
      </c>
      <c r="AA138" s="81">
        <v>670</v>
      </c>
      <c r="AB138" s="81">
        <v>1408</v>
      </c>
      <c r="AC138" s="81">
        <v>683961</v>
      </c>
      <c r="AD138" s="81">
        <v>0.24497846562</v>
      </c>
      <c r="AE138" s="82"/>
      <c r="AF138" s="81">
        <v>1104618.0612842329</v>
      </c>
      <c r="AG138" s="81">
        <v>178244.9897878179</v>
      </c>
      <c r="AH138" s="81">
        <v>630831.05561617063</v>
      </c>
      <c r="AI138" s="81">
        <v>2759921.513847108</v>
      </c>
      <c r="AJ138" s="81">
        <v>2736132.6288318047</v>
      </c>
      <c r="AK138" s="81">
        <v>0</v>
      </c>
      <c r="AL138" s="81">
        <v>0</v>
      </c>
      <c r="AM138" s="81">
        <v>191759.00058167489</v>
      </c>
      <c r="AN138" s="81">
        <v>0</v>
      </c>
      <c r="AO138" s="81">
        <v>0</v>
      </c>
      <c r="AP138" s="82"/>
      <c r="AQ138" s="81">
        <v>0</v>
      </c>
      <c r="AR138" s="81">
        <v>18</v>
      </c>
      <c r="AS138" s="81">
        <v>0</v>
      </c>
      <c r="AT138" s="81">
        <v>0</v>
      </c>
      <c r="AU138" s="81">
        <v>0</v>
      </c>
      <c r="AV138" s="81">
        <v>0</v>
      </c>
      <c r="AW138" s="81" t="s">
        <v>564</v>
      </c>
      <c r="AX138" s="82"/>
      <c r="AY138" s="81">
        <v>0</v>
      </c>
      <c r="AZ138" s="81">
        <v>431.6</v>
      </c>
      <c r="BA138" s="81">
        <v>0</v>
      </c>
      <c r="BB138" s="81">
        <v>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1905</v>
      </c>
      <c r="B139" s="80">
        <v>119</v>
      </c>
      <c r="C139" s="80">
        <v>17</v>
      </c>
      <c r="D139" s="80">
        <v>7</v>
      </c>
      <c r="E139" s="80">
        <v>2020</v>
      </c>
      <c r="F139" s="80" t="s">
        <v>218</v>
      </c>
      <c r="G139" s="80" t="s">
        <v>1888</v>
      </c>
      <c r="H139" s="80" t="s">
        <v>1889</v>
      </c>
      <c r="I139" s="177"/>
      <c r="J139" s="81">
        <v>0</v>
      </c>
      <c r="K139" s="81">
        <v>0.23928267283185714</v>
      </c>
      <c r="L139" s="81">
        <v>2.7386994321465363</v>
      </c>
      <c r="M139" s="81">
        <v>1.9602936439020482</v>
      </c>
      <c r="N139" s="81">
        <v>2.3399698292301583</v>
      </c>
      <c r="O139" s="81">
        <v>1.1307425755344283</v>
      </c>
      <c r="P139" s="81">
        <v>2.9831303963443405</v>
      </c>
      <c r="Q139" s="81">
        <v>7.983613360467616E-2</v>
      </c>
      <c r="R139" s="81">
        <v>3.5989356304591285</v>
      </c>
      <c r="S139" s="81">
        <v>0.18136157663999999</v>
      </c>
      <c r="T139" s="82"/>
      <c r="U139" s="81">
        <v>0</v>
      </c>
      <c r="V139" s="81">
        <v>100</v>
      </c>
      <c r="W139" s="81">
        <v>69</v>
      </c>
      <c r="X139" s="81">
        <v>383</v>
      </c>
      <c r="Y139" s="81">
        <v>745</v>
      </c>
      <c r="Z139" s="81">
        <v>808</v>
      </c>
      <c r="AA139" s="81">
        <v>673</v>
      </c>
      <c r="AB139" s="81">
        <v>1354</v>
      </c>
      <c r="AC139" s="81">
        <v>637939.99999999988</v>
      </c>
      <c r="AD139" s="81">
        <v>0.18136157663999999</v>
      </c>
      <c r="AE139" s="82"/>
      <c r="AF139" s="81">
        <v>0</v>
      </c>
      <c r="AG139" s="81">
        <v>136930.73511214901</v>
      </c>
      <c r="AH139" s="81">
        <v>686598.66837084165</v>
      </c>
      <c r="AI139" s="81">
        <v>2201713.5801638258</v>
      </c>
      <c r="AJ139" s="81">
        <v>2779784.9790730458</v>
      </c>
      <c r="AK139" s="81"/>
      <c r="AL139" s="81"/>
      <c r="AM139" s="81">
        <v>176712.04325375785</v>
      </c>
      <c r="AN139" s="81"/>
      <c r="AO139" s="81"/>
      <c r="AP139" s="82"/>
      <c r="AQ139" s="81">
        <v>0</v>
      </c>
      <c r="AR139" s="81">
        <v>18</v>
      </c>
      <c r="AS139" s="81">
        <v>0</v>
      </c>
      <c r="AT139" s="81">
        <v>0</v>
      </c>
      <c r="AU139" s="81">
        <v>0</v>
      </c>
      <c r="AV139" s="81">
        <v>0</v>
      </c>
      <c r="AW139" s="81">
        <v>0</v>
      </c>
      <c r="AX139" s="82"/>
      <c r="AY139" s="81">
        <v>0</v>
      </c>
      <c r="AZ139" s="81">
        <v>431.6</v>
      </c>
      <c r="BA139" s="81">
        <v>0</v>
      </c>
      <c r="BB139" s="81">
        <v>0</v>
      </c>
      <c r="BC139" s="81">
        <v>0</v>
      </c>
      <c r="BD139" s="81">
        <v>0</v>
      </c>
      <c r="BE139" s="81">
        <v>0</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1906</v>
      </c>
      <c r="B140" s="80">
        <v>119</v>
      </c>
      <c r="C140" s="80">
        <v>18</v>
      </c>
      <c r="D140" s="80">
        <v>7</v>
      </c>
      <c r="E140" s="80">
        <v>2021</v>
      </c>
      <c r="F140" s="80" t="s">
        <v>75</v>
      </c>
      <c r="G140" s="174" t="s">
        <v>1888</v>
      </c>
      <c r="H140" s="80" t="s">
        <v>1889</v>
      </c>
      <c r="I140" s="177"/>
      <c r="J140" s="81">
        <v>0</v>
      </c>
      <c r="K140" s="81">
        <v>0.25339347109818888</v>
      </c>
      <c r="L140" s="81">
        <v>2.952242362585189</v>
      </c>
      <c r="M140" s="81">
        <v>2.1102519246595226</v>
      </c>
      <c r="N140" s="81">
        <v>2.2514588129082975</v>
      </c>
      <c r="O140" s="81">
        <v>1.0655257150729092</v>
      </c>
      <c r="P140" s="81">
        <v>3.1726137544228696</v>
      </c>
      <c r="Q140" s="81">
        <v>7.8467071647071854E-2</v>
      </c>
      <c r="R140" s="81">
        <v>3.5642743940244701</v>
      </c>
      <c r="S140" s="81">
        <v>0.13055072785999999</v>
      </c>
      <c r="T140" s="82"/>
      <c r="U140" s="81">
        <v>0</v>
      </c>
      <c r="V140" s="81">
        <v>100</v>
      </c>
      <c r="W140" s="81">
        <v>69</v>
      </c>
      <c r="X140" s="81">
        <v>383</v>
      </c>
      <c r="Y140" s="81">
        <v>725</v>
      </c>
      <c r="Z140" s="81">
        <v>784</v>
      </c>
      <c r="AA140" s="81">
        <v>698</v>
      </c>
      <c r="AB140" s="81">
        <v>1315</v>
      </c>
      <c r="AC140" s="81">
        <v>612377</v>
      </c>
      <c r="AD140" s="81">
        <v>0.13055072785999999</v>
      </c>
      <c r="AE140" s="82"/>
      <c r="AF140" s="81">
        <v>0</v>
      </c>
      <c r="AG140" s="81">
        <v>146742.91247859207</v>
      </c>
      <c r="AH140" s="81">
        <v>725978.79708188795</v>
      </c>
      <c r="AI140" s="81">
        <v>2412448.2596738464</v>
      </c>
      <c r="AJ140" s="81">
        <v>2682964.1093216869</v>
      </c>
      <c r="AK140" s="81">
        <v>0</v>
      </c>
      <c r="AL140" s="81">
        <v>0</v>
      </c>
      <c r="AM140" s="81">
        <v>172612.01246726085</v>
      </c>
      <c r="AN140" s="81">
        <v>0</v>
      </c>
      <c r="AO140" s="81">
        <v>0</v>
      </c>
      <c r="AP140" s="82"/>
      <c r="AQ140" s="81">
        <v>0</v>
      </c>
      <c r="AR140" s="81">
        <v>18</v>
      </c>
      <c r="AS140" s="81">
        <v>0</v>
      </c>
      <c r="AT140" s="81">
        <v>0</v>
      </c>
      <c r="AU140" s="81">
        <v>0</v>
      </c>
      <c r="AV140" s="81">
        <v>0</v>
      </c>
      <c r="AW140" s="81"/>
      <c r="AX140" s="82"/>
      <c r="AY140" s="81">
        <v>0</v>
      </c>
      <c r="AZ140" s="81">
        <v>431.6</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1907</v>
      </c>
      <c r="B141" s="80">
        <v>119</v>
      </c>
      <c r="C141" s="80">
        <v>19</v>
      </c>
      <c r="D141" s="80">
        <v>7</v>
      </c>
      <c r="E141" s="80">
        <v>2022</v>
      </c>
      <c r="F141" s="80" t="s">
        <v>568</v>
      </c>
      <c r="G141" s="174" t="s">
        <v>1888</v>
      </c>
      <c r="H141" s="80" t="s">
        <v>1889</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0</v>
      </c>
      <c r="AR141" s="81">
        <v>18</v>
      </c>
      <c r="AS141" s="81">
        <v>0</v>
      </c>
      <c r="AT141" s="81">
        <v>0</v>
      </c>
      <c r="AU141" s="81">
        <v>0</v>
      </c>
      <c r="AV141" s="81">
        <v>0</v>
      </c>
      <c r="AW141" s="81"/>
      <c r="AX141" s="82"/>
      <c r="AY141" s="81">
        <v>0</v>
      </c>
      <c r="AZ141" s="81">
        <v>431.59999999999997</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1908</v>
      </c>
      <c r="B142" s="80">
        <v>137</v>
      </c>
      <c r="C142" s="80">
        <v>1</v>
      </c>
      <c r="D142" s="80">
        <v>9</v>
      </c>
      <c r="E142" s="80">
        <v>1990</v>
      </c>
      <c r="F142" s="80" t="s">
        <v>562</v>
      </c>
      <c r="G142" s="80" t="s">
        <v>1909</v>
      </c>
      <c r="H142" s="80" t="s">
        <v>1910</v>
      </c>
      <c r="I142" s="177"/>
      <c r="J142" s="81">
        <v>0</v>
      </c>
      <c r="K142" s="81">
        <v>0.12677467643253323</v>
      </c>
      <c r="L142" s="81">
        <v>2.3912183539080645</v>
      </c>
      <c r="M142" s="81">
        <v>0.57704146367100329</v>
      </c>
      <c r="N142" s="81">
        <v>1.3544069175170144</v>
      </c>
      <c r="O142" s="81">
        <v>1.3225979428178556</v>
      </c>
      <c r="P142" s="81">
        <v>2.1127535516716822</v>
      </c>
      <c r="Q142" s="81">
        <v>0.11492551595262859</v>
      </c>
      <c r="R142" s="81">
        <v>0</v>
      </c>
      <c r="S142" s="81">
        <v>0.11322034892574255</v>
      </c>
      <c r="T142" s="82"/>
      <c r="U142" s="81">
        <v>0</v>
      </c>
      <c r="V142" s="81">
        <v>39</v>
      </c>
      <c r="W142" s="81">
        <v>27</v>
      </c>
      <c r="X142" s="81">
        <v>199</v>
      </c>
      <c r="Y142" s="81">
        <v>464</v>
      </c>
      <c r="Z142" s="81">
        <v>544</v>
      </c>
      <c r="AA142" s="81">
        <v>513</v>
      </c>
      <c r="AB142" s="81">
        <v>1866</v>
      </c>
      <c r="AC142" s="81">
        <v>0</v>
      </c>
      <c r="AD142" s="81">
        <v>0.11322034892574255</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1911</v>
      </c>
      <c r="B143" s="80">
        <v>138</v>
      </c>
      <c r="C143" s="80">
        <v>2</v>
      </c>
      <c r="D143" s="80">
        <v>9</v>
      </c>
      <c r="E143" s="80">
        <v>2005</v>
      </c>
      <c r="F143" s="80" t="s">
        <v>565</v>
      </c>
      <c r="G143" s="80" t="s">
        <v>1909</v>
      </c>
      <c r="H143" s="80" t="s">
        <v>1910</v>
      </c>
      <c r="I143" s="177"/>
      <c r="J143" s="81">
        <v>0.17918292104623681</v>
      </c>
      <c r="K143" s="81">
        <v>0.16793261808899276</v>
      </c>
      <c r="L143" s="81">
        <v>3.6016025054360741</v>
      </c>
      <c r="M143" s="81">
        <v>0.71684885952688437</v>
      </c>
      <c r="N143" s="81">
        <v>2.1843604791794351</v>
      </c>
      <c r="O143" s="81">
        <v>1.8635782773439624</v>
      </c>
      <c r="P143" s="81">
        <v>2.7959369104670269</v>
      </c>
      <c r="Q143" s="81">
        <v>0.10039082413063558</v>
      </c>
      <c r="R143" s="81">
        <v>0</v>
      </c>
      <c r="S143" s="81">
        <v>0.11817785190850799</v>
      </c>
      <c r="T143" s="82"/>
      <c r="U143" s="81">
        <v>19394</v>
      </c>
      <c r="V143" s="81">
        <v>64</v>
      </c>
      <c r="W143" s="81">
        <v>43</v>
      </c>
      <c r="X143" s="81">
        <v>116</v>
      </c>
      <c r="Y143" s="81">
        <v>482</v>
      </c>
      <c r="Z143" s="81">
        <v>887</v>
      </c>
      <c r="AA143" s="81">
        <v>556</v>
      </c>
      <c r="AB143" s="81">
        <v>1704</v>
      </c>
      <c r="AC143" s="81">
        <v>0</v>
      </c>
      <c r="AD143" s="81">
        <v>0.11817785190850799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1912</v>
      </c>
      <c r="B144" s="80">
        <v>139</v>
      </c>
      <c r="C144" s="80">
        <v>3</v>
      </c>
      <c r="D144" s="80">
        <v>9</v>
      </c>
      <c r="E144" s="80">
        <v>2006</v>
      </c>
      <c r="F144" s="80" t="s">
        <v>566</v>
      </c>
      <c r="G144" s="80" t="s">
        <v>1909</v>
      </c>
      <c r="H144" s="80" t="s">
        <v>1910</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1913</v>
      </c>
      <c r="B145" s="80">
        <v>140</v>
      </c>
      <c r="C145" s="80">
        <v>4</v>
      </c>
      <c r="D145" s="80">
        <v>9</v>
      </c>
      <c r="E145" s="80">
        <v>2007</v>
      </c>
      <c r="F145" s="80" t="s">
        <v>567</v>
      </c>
      <c r="G145" s="80" t="s">
        <v>1909</v>
      </c>
      <c r="H145" s="80" t="s">
        <v>1910</v>
      </c>
      <c r="I145" s="177"/>
      <c r="J145" s="81">
        <v>0.17113549983680176</v>
      </c>
      <c r="K145" s="81">
        <v>0.29116578826551437</v>
      </c>
      <c r="L145" s="81">
        <v>2.7399076169203087</v>
      </c>
      <c r="M145" s="81">
        <v>0.91782595375993237</v>
      </c>
      <c r="N145" s="81">
        <v>2.1903884970366456</v>
      </c>
      <c r="O145" s="81">
        <v>1.8088435191038259</v>
      </c>
      <c r="P145" s="81">
        <v>2.8698537926379348</v>
      </c>
      <c r="Q145" s="81">
        <v>0.1020153909030788</v>
      </c>
      <c r="R145" s="81">
        <v>0</v>
      </c>
      <c r="S145" s="81">
        <v>0.15668056228860058</v>
      </c>
      <c r="T145" s="82"/>
      <c r="U145" s="81">
        <v>21856</v>
      </c>
      <c r="V145" s="81">
        <v>116</v>
      </c>
      <c r="W145" s="81">
        <v>41</v>
      </c>
      <c r="X145" s="81">
        <v>200</v>
      </c>
      <c r="Y145" s="81">
        <v>474</v>
      </c>
      <c r="Z145" s="81">
        <v>895</v>
      </c>
      <c r="AA145" s="81">
        <v>562</v>
      </c>
      <c r="AB145" s="81">
        <v>1640</v>
      </c>
      <c r="AC145" s="81">
        <v>0</v>
      </c>
      <c r="AD145" s="81">
        <v>0.15668056228860058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1914</v>
      </c>
      <c r="B146" s="80">
        <v>141</v>
      </c>
      <c r="C146" s="80">
        <v>5</v>
      </c>
      <c r="D146" s="80">
        <v>9</v>
      </c>
      <c r="E146" s="80">
        <v>2008</v>
      </c>
      <c r="F146" s="80" t="s">
        <v>84</v>
      </c>
      <c r="G146" s="80" t="s">
        <v>1909</v>
      </c>
      <c r="H146" s="80" t="s">
        <v>1910</v>
      </c>
      <c r="I146" s="177"/>
      <c r="J146" s="81">
        <v>0.14292775357946574</v>
      </c>
      <c r="K146" s="81">
        <v>0.23067437048835443</v>
      </c>
      <c r="L146" s="81">
        <v>2.6766769442988476</v>
      </c>
      <c r="M146" s="81">
        <v>1.0285226849865765</v>
      </c>
      <c r="N146" s="81">
        <v>2.0812060984617204</v>
      </c>
      <c r="O146" s="81">
        <v>1.7357938709153551</v>
      </c>
      <c r="P146" s="81">
        <v>2.8512811240543314</v>
      </c>
      <c r="Q146" s="81">
        <v>9.7795804840950462E-2</v>
      </c>
      <c r="R146" s="81">
        <v>0</v>
      </c>
      <c r="S146" s="81">
        <v>0.11594544254562646</v>
      </c>
      <c r="T146" s="82"/>
      <c r="U146" s="81">
        <v>19022</v>
      </c>
      <c r="V146" s="81">
        <v>116</v>
      </c>
      <c r="W146" s="81">
        <v>41</v>
      </c>
      <c r="X146" s="81">
        <v>200</v>
      </c>
      <c r="Y146" s="81">
        <v>472</v>
      </c>
      <c r="Z146" s="81">
        <v>889</v>
      </c>
      <c r="AA146" s="81">
        <v>559</v>
      </c>
      <c r="AB146" s="81">
        <v>1598</v>
      </c>
      <c r="AC146" s="81">
        <v>0</v>
      </c>
      <c r="AD146" s="81">
        <v>0.11594544254562646</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1915</v>
      </c>
      <c r="B147" s="80">
        <v>142</v>
      </c>
      <c r="C147" s="80">
        <v>6</v>
      </c>
      <c r="D147" s="80">
        <v>9</v>
      </c>
      <c r="E147" s="80">
        <v>2009</v>
      </c>
      <c r="F147" s="80" t="s">
        <v>85</v>
      </c>
      <c r="G147" s="80" t="s">
        <v>1909</v>
      </c>
      <c r="H147" s="80" t="s">
        <v>1910</v>
      </c>
      <c r="I147" s="177"/>
      <c r="J147" s="81">
        <v>0</v>
      </c>
      <c r="K147" s="81">
        <v>0.1676678165100548</v>
      </c>
      <c r="L147" s="81">
        <v>1.7058638741899084</v>
      </c>
      <c r="M147" s="81">
        <v>1.022642971869971</v>
      </c>
      <c r="N147" s="81">
        <v>1.8971406974964704</v>
      </c>
      <c r="O147" s="81">
        <v>1.7704386916908816</v>
      </c>
      <c r="P147" s="81">
        <v>2.7475566537435721</v>
      </c>
      <c r="Q147" s="81">
        <v>9.1877991028605055E-2</v>
      </c>
      <c r="R147" s="81">
        <v>0</v>
      </c>
      <c r="S147" s="81">
        <v>0.11939723501166324</v>
      </c>
      <c r="T147" s="82"/>
      <c r="U147" s="81">
        <v>0</v>
      </c>
      <c r="V147" s="81">
        <v>86</v>
      </c>
      <c r="W147" s="81">
        <v>36</v>
      </c>
      <c r="X147" s="81">
        <v>197</v>
      </c>
      <c r="Y147" s="81">
        <v>470</v>
      </c>
      <c r="Z147" s="81">
        <v>895</v>
      </c>
      <c r="AA147" s="81">
        <v>553</v>
      </c>
      <c r="AB147" s="81">
        <v>1576</v>
      </c>
      <c r="AC147" s="81">
        <v>0</v>
      </c>
      <c r="AD147" s="81">
        <v>0.11939723501166324</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1916</v>
      </c>
      <c r="B148" s="80">
        <v>143</v>
      </c>
      <c r="C148" s="80">
        <v>7</v>
      </c>
      <c r="D148" s="80">
        <v>9</v>
      </c>
      <c r="E148" s="80">
        <v>2010</v>
      </c>
      <c r="F148" s="80" t="s">
        <v>86</v>
      </c>
      <c r="G148" s="80" t="s">
        <v>1909</v>
      </c>
      <c r="H148" s="80" t="s">
        <v>1910</v>
      </c>
      <c r="I148" s="177"/>
      <c r="J148" s="81">
        <v>0.12489461743452776</v>
      </c>
      <c r="K148" s="81">
        <v>0.17089652859675183</v>
      </c>
      <c r="L148" s="81">
        <v>1.615004677470981</v>
      </c>
      <c r="M148" s="81">
        <v>0.99735312850942259</v>
      </c>
      <c r="N148" s="81">
        <v>1.9206575307419609</v>
      </c>
      <c r="O148" s="81">
        <v>1.7484669099431807</v>
      </c>
      <c r="P148" s="81">
        <v>2.8026436350454631</v>
      </c>
      <c r="Q148" s="81">
        <v>9.430397404977961E-2</v>
      </c>
      <c r="R148" s="81">
        <v>0</v>
      </c>
      <c r="S148" s="81">
        <v>0.12242202671801444</v>
      </c>
      <c r="T148" s="82"/>
      <c r="U148" s="81">
        <v>15393</v>
      </c>
      <c r="V148" s="81">
        <v>86</v>
      </c>
      <c r="W148" s="81">
        <v>36</v>
      </c>
      <c r="X148" s="81">
        <v>197</v>
      </c>
      <c r="Y148" s="81">
        <v>475</v>
      </c>
      <c r="Z148" s="81">
        <v>888</v>
      </c>
      <c r="AA148" s="81">
        <v>550</v>
      </c>
      <c r="AB148" s="81">
        <v>1550</v>
      </c>
      <c r="AC148" s="81">
        <v>0</v>
      </c>
      <c r="AD148" s="81">
        <v>0.12242202671801444</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1917</v>
      </c>
      <c r="B149" s="80">
        <v>144</v>
      </c>
      <c r="C149" s="80">
        <v>8</v>
      </c>
      <c r="D149" s="80">
        <v>9</v>
      </c>
      <c r="E149" s="80">
        <v>2011</v>
      </c>
      <c r="F149" s="80" t="s">
        <v>87</v>
      </c>
      <c r="G149" s="80" t="s">
        <v>1909</v>
      </c>
      <c r="H149" s="80" t="s">
        <v>1910</v>
      </c>
      <c r="I149" s="177"/>
      <c r="J149" s="81">
        <v>0</v>
      </c>
      <c r="K149" s="81">
        <v>0.22955920151992654</v>
      </c>
      <c r="L149" s="81">
        <v>1.5076872463628685</v>
      </c>
      <c r="M149" s="81">
        <v>1.1607228005714512</v>
      </c>
      <c r="N149" s="81">
        <v>2.2528562935112668</v>
      </c>
      <c r="O149" s="81">
        <v>1.7556130772504723</v>
      </c>
      <c r="P149" s="81">
        <v>2.5435071465071633</v>
      </c>
      <c r="Q149" s="81">
        <v>0.10695175323514573</v>
      </c>
      <c r="R149" s="81">
        <v>0</v>
      </c>
      <c r="S149" s="81">
        <v>1.1231645039763418E-2</v>
      </c>
      <c r="T149" s="82"/>
      <c r="U149" s="81">
        <v>0</v>
      </c>
      <c r="V149" s="81">
        <v>86</v>
      </c>
      <c r="W149" s="81">
        <v>36</v>
      </c>
      <c r="X149" s="81">
        <v>197</v>
      </c>
      <c r="Y149" s="81">
        <v>476</v>
      </c>
      <c r="Z149" s="81">
        <v>911</v>
      </c>
      <c r="AA149" s="81">
        <v>514</v>
      </c>
      <c r="AB149" s="81">
        <v>1524</v>
      </c>
      <c r="AC149" s="81">
        <v>0</v>
      </c>
      <c r="AD149" s="81">
        <v>1.1231645039763418E-2</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1918</v>
      </c>
      <c r="B150" s="80">
        <v>145</v>
      </c>
      <c r="C150" s="80">
        <v>9</v>
      </c>
      <c r="D150" s="80">
        <v>9</v>
      </c>
      <c r="E150" s="80">
        <v>2012</v>
      </c>
      <c r="F150" s="80" t="s">
        <v>88</v>
      </c>
      <c r="G150" s="80" t="s">
        <v>1909</v>
      </c>
      <c r="H150" s="80" t="s">
        <v>1910</v>
      </c>
      <c r="I150" s="177"/>
      <c r="J150" s="81">
        <v>0</v>
      </c>
      <c r="K150" s="81">
        <v>0.21550332604305028</v>
      </c>
      <c r="L150" s="81">
        <v>1.5121901409091401</v>
      </c>
      <c r="M150" s="81">
        <v>1.3059534535985393</v>
      </c>
      <c r="N150" s="81">
        <v>2.3753581034330886</v>
      </c>
      <c r="O150" s="81">
        <v>1.7723892203615044</v>
      </c>
      <c r="P150" s="81">
        <v>2.3788207033425279</v>
      </c>
      <c r="Q150" s="81">
        <v>0.11482807641116617</v>
      </c>
      <c r="R150" s="81">
        <v>0</v>
      </c>
      <c r="S150" s="81">
        <v>2.0898950481295302E-2</v>
      </c>
      <c r="T150" s="82"/>
      <c r="U150" s="81">
        <v>0</v>
      </c>
      <c r="V150" s="81">
        <v>86</v>
      </c>
      <c r="W150" s="81">
        <v>36</v>
      </c>
      <c r="X150" s="81">
        <v>197</v>
      </c>
      <c r="Y150" s="81">
        <v>472</v>
      </c>
      <c r="Z150" s="81">
        <v>927</v>
      </c>
      <c r="AA150" s="81">
        <v>478</v>
      </c>
      <c r="AB150" s="81">
        <v>1506</v>
      </c>
      <c r="AC150" s="81">
        <v>0</v>
      </c>
      <c r="AD150" s="81">
        <v>2.0898950481295302E-2</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1919</v>
      </c>
      <c r="B151" s="80">
        <v>146</v>
      </c>
      <c r="C151" s="80">
        <v>10</v>
      </c>
      <c r="D151" s="80">
        <v>9</v>
      </c>
      <c r="E151" s="80">
        <v>2013</v>
      </c>
      <c r="F151" s="80" t="s">
        <v>89</v>
      </c>
      <c r="G151" s="80" t="s">
        <v>1909</v>
      </c>
      <c r="H151" s="80" t="s">
        <v>1910</v>
      </c>
      <c r="I151" s="177"/>
      <c r="J151" s="81">
        <v>0</v>
      </c>
      <c r="K151" s="81">
        <v>0.1829568100454094</v>
      </c>
      <c r="L151" s="81">
        <v>1.09701405735563</v>
      </c>
      <c r="M151" s="81">
        <v>1.1271202270384202</v>
      </c>
      <c r="N151" s="81">
        <v>2.2868708925668013</v>
      </c>
      <c r="O151" s="81">
        <v>1.7112794403713454</v>
      </c>
      <c r="P151" s="81">
        <v>2.5576262093581286</v>
      </c>
      <c r="Q151" s="81">
        <v>0.11665317317129488</v>
      </c>
      <c r="R151" s="81">
        <v>0</v>
      </c>
      <c r="S151" s="81">
        <v>3.2737937604448208E-2</v>
      </c>
      <c r="T151" s="82"/>
      <c r="U151" s="81">
        <v>0</v>
      </c>
      <c r="V151" s="81">
        <v>86</v>
      </c>
      <c r="W151" s="81">
        <v>36</v>
      </c>
      <c r="X151" s="81">
        <v>197</v>
      </c>
      <c r="Y151" s="81">
        <v>462</v>
      </c>
      <c r="Z151" s="81">
        <v>935</v>
      </c>
      <c r="AA151" s="81">
        <v>512</v>
      </c>
      <c r="AB151" s="81">
        <v>1508</v>
      </c>
      <c r="AC151" s="81">
        <v>0</v>
      </c>
      <c r="AD151" s="81">
        <v>3.2737937604448208E-2</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1920</v>
      </c>
      <c r="B152" s="80">
        <v>147</v>
      </c>
      <c r="C152" s="80">
        <v>11</v>
      </c>
      <c r="D152" s="80">
        <v>9</v>
      </c>
      <c r="E152" s="80">
        <v>2014</v>
      </c>
      <c r="F152" s="80" t="s">
        <v>90</v>
      </c>
      <c r="G152" s="80" t="s">
        <v>1909</v>
      </c>
      <c r="H152" s="80" t="s">
        <v>1910</v>
      </c>
      <c r="I152" s="177"/>
      <c r="J152" s="81">
        <v>0</v>
      </c>
      <c r="K152" s="81">
        <v>0</v>
      </c>
      <c r="L152" s="81">
        <v>0</v>
      </c>
      <c r="M152" s="81">
        <v>0</v>
      </c>
      <c r="N152" s="81">
        <v>2.1997262473106627</v>
      </c>
      <c r="O152" s="81">
        <v>1.5431452634609879</v>
      </c>
      <c r="P152" s="81">
        <v>2.6663341953483504</v>
      </c>
      <c r="Q152" s="81">
        <v>0.11051327597376945</v>
      </c>
      <c r="R152" s="81">
        <v>0</v>
      </c>
      <c r="S152" s="81">
        <v>2.8381144384959502E-2</v>
      </c>
      <c r="T152" s="82"/>
      <c r="U152" s="81">
        <v>0</v>
      </c>
      <c r="V152" s="81">
        <v>0</v>
      </c>
      <c r="W152" s="81">
        <v>0</v>
      </c>
      <c r="X152" s="81">
        <v>0</v>
      </c>
      <c r="Y152" s="81">
        <v>455</v>
      </c>
      <c r="Z152" s="81">
        <v>888</v>
      </c>
      <c r="AA152" s="81">
        <v>531</v>
      </c>
      <c r="AB152" s="81">
        <v>1489</v>
      </c>
      <c r="AC152" s="81">
        <v>0</v>
      </c>
      <c r="AD152" s="81">
        <v>2.8381144384959502E-2</v>
      </c>
      <c r="AE152" s="82"/>
      <c r="AF152" s="81">
        <v>0</v>
      </c>
      <c r="AG152" s="81">
        <v>0</v>
      </c>
      <c r="AH152" s="81">
        <v>0</v>
      </c>
      <c r="AI152" s="81">
        <v>0</v>
      </c>
      <c r="AJ152" s="81">
        <v>2727553.064849976</v>
      </c>
      <c r="AK152" s="81">
        <v>0</v>
      </c>
      <c r="AL152" s="81">
        <v>0</v>
      </c>
      <c r="AM152" s="81">
        <v>204417.44955291334</v>
      </c>
      <c r="AN152" s="81">
        <v>0</v>
      </c>
      <c r="AO152" s="81">
        <v>0</v>
      </c>
      <c r="AP152" s="82"/>
      <c r="AQ152" s="81">
        <v>30</v>
      </c>
      <c r="AR152" s="81">
        <v>1</v>
      </c>
      <c r="AS152" s="81">
        <v>0</v>
      </c>
      <c r="AT152" s="81">
        <v>0</v>
      </c>
      <c r="AU152" s="81">
        <v>0</v>
      </c>
      <c r="AV152" s="81">
        <v>0</v>
      </c>
      <c r="AW152" s="81" t="s">
        <v>564</v>
      </c>
      <c r="AX152" s="82"/>
      <c r="AY152" s="81">
        <v>112.3</v>
      </c>
      <c r="AZ152" s="81">
        <v>11.8</v>
      </c>
      <c r="BA152" s="81">
        <v>0</v>
      </c>
      <c r="BB152" s="81">
        <v>0</v>
      </c>
      <c r="BC152" s="81">
        <v>0</v>
      </c>
      <c r="BD152" s="81">
        <v>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1921</v>
      </c>
      <c r="B153" s="80">
        <v>148</v>
      </c>
      <c r="C153" s="80">
        <v>12</v>
      </c>
      <c r="D153" s="80">
        <v>9</v>
      </c>
      <c r="E153" s="80">
        <v>2015</v>
      </c>
      <c r="F153" s="80" t="s">
        <v>91</v>
      </c>
      <c r="G153" s="80" t="s">
        <v>1909</v>
      </c>
      <c r="H153" s="80" t="s">
        <v>1910</v>
      </c>
      <c r="I153" s="177"/>
      <c r="J153" s="81">
        <v>0</v>
      </c>
      <c r="K153" s="81">
        <v>0</v>
      </c>
      <c r="L153" s="81">
        <v>0</v>
      </c>
      <c r="M153" s="81">
        <v>0</v>
      </c>
      <c r="N153" s="81">
        <v>1.9549740738130588</v>
      </c>
      <c r="O153" s="81">
        <v>1.4234265412771006</v>
      </c>
      <c r="P153" s="81">
        <v>2.5779767860143967</v>
      </c>
      <c r="Q153" s="81">
        <v>0.10753309345722352</v>
      </c>
      <c r="R153" s="81">
        <v>0</v>
      </c>
      <c r="S153" s="81">
        <v>4.3378998401111597E-2</v>
      </c>
      <c r="T153" s="82"/>
      <c r="U153" s="81">
        <v>0</v>
      </c>
      <c r="V153" s="81">
        <v>0</v>
      </c>
      <c r="W153" s="81">
        <v>0</v>
      </c>
      <c r="X153" s="81">
        <v>0</v>
      </c>
      <c r="Y153" s="81">
        <v>451</v>
      </c>
      <c r="Z153" s="81">
        <v>827</v>
      </c>
      <c r="AA153" s="81">
        <v>513</v>
      </c>
      <c r="AB153" s="81">
        <v>1480</v>
      </c>
      <c r="AC153" s="81">
        <v>0</v>
      </c>
      <c r="AD153" s="81">
        <v>4.3378998401111597E-2</v>
      </c>
      <c r="AE153" s="82"/>
      <c r="AF153" s="81">
        <v>0</v>
      </c>
      <c r="AG153" s="81">
        <v>0</v>
      </c>
      <c r="AH153" s="81">
        <v>0</v>
      </c>
      <c r="AI153" s="81">
        <v>0</v>
      </c>
      <c r="AJ153" s="81">
        <v>2471499.8255824046</v>
      </c>
      <c r="AK153" s="81">
        <v>0</v>
      </c>
      <c r="AL153" s="81">
        <v>0</v>
      </c>
      <c r="AM153" s="81">
        <v>202827.79163350113</v>
      </c>
      <c r="AN153" s="81">
        <v>0</v>
      </c>
      <c r="AO153" s="81">
        <v>0</v>
      </c>
      <c r="AP153" s="82"/>
      <c r="AQ153" s="81">
        <v>33</v>
      </c>
      <c r="AR153" s="81">
        <v>5</v>
      </c>
      <c r="AS153" s="81">
        <v>0</v>
      </c>
      <c r="AT153" s="81">
        <v>0</v>
      </c>
      <c r="AU153" s="81">
        <v>0</v>
      </c>
      <c r="AV153" s="81">
        <v>0</v>
      </c>
      <c r="AW153" s="81" t="s">
        <v>564</v>
      </c>
      <c r="AX153" s="82"/>
      <c r="AY153" s="81">
        <v>137.1</v>
      </c>
      <c r="AZ153" s="81">
        <v>209.8</v>
      </c>
      <c r="BA153" s="81">
        <v>0</v>
      </c>
      <c r="BB153" s="81">
        <v>0</v>
      </c>
      <c r="BC153" s="81">
        <v>0</v>
      </c>
      <c r="BD153" s="81">
        <v>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1922</v>
      </c>
      <c r="B154" s="80">
        <v>149</v>
      </c>
      <c r="C154" s="80">
        <v>13</v>
      </c>
      <c r="D154" s="80">
        <v>9</v>
      </c>
      <c r="E154" s="80">
        <v>2016</v>
      </c>
      <c r="F154" s="80" t="s">
        <v>92</v>
      </c>
      <c r="G154" s="80" t="s">
        <v>1909</v>
      </c>
      <c r="H154" s="80" t="s">
        <v>1910</v>
      </c>
      <c r="I154" s="177"/>
      <c r="J154" s="81">
        <v>0</v>
      </c>
      <c r="K154" s="81">
        <v>0</v>
      </c>
      <c r="L154" s="81">
        <v>0</v>
      </c>
      <c r="M154" s="81">
        <v>0</v>
      </c>
      <c r="N154" s="81">
        <v>1.855218118186291</v>
      </c>
      <c r="O154" s="81">
        <v>1.3058240264586907</v>
      </c>
      <c r="P154" s="81">
        <v>2.5654051811840595</v>
      </c>
      <c r="Q154" s="81">
        <v>0.10411160905282515</v>
      </c>
      <c r="R154" s="81">
        <v>0</v>
      </c>
      <c r="S154" s="81">
        <v>4.6629615846323302E-2</v>
      </c>
      <c r="T154" s="82"/>
      <c r="U154" s="81">
        <v>0</v>
      </c>
      <c r="V154" s="81">
        <v>0</v>
      </c>
      <c r="W154" s="81">
        <v>0</v>
      </c>
      <c r="X154" s="81">
        <v>0</v>
      </c>
      <c r="Y154" s="81">
        <v>460</v>
      </c>
      <c r="Z154" s="81">
        <v>768</v>
      </c>
      <c r="AA154" s="81">
        <v>528</v>
      </c>
      <c r="AB154" s="81">
        <v>1474</v>
      </c>
      <c r="AC154" s="81">
        <v>0</v>
      </c>
      <c r="AD154" s="81">
        <v>4.6629615846323302E-2</v>
      </c>
      <c r="AE154" s="82"/>
      <c r="AF154" s="81">
        <v>0</v>
      </c>
      <c r="AG154" s="81">
        <v>0</v>
      </c>
      <c r="AH154" s="81">
        <v>0</v>
      </c>
      <c r="AI154" s="81">
        <v>0</v>
      </c>
      <c r="AJ154" s="81">
        <v>2348657.9378635841</v>
      </c>
      <c r="AK154" s="81">
        <v>0</v>
      </c>
      <c r="AL154" s="81">
        <v>0</v>
      </c>
      <c r="AM154" s="81">
        <v>202162.45526850651</v>
      </c>
      <c r="AN154" s="81">
        <v>0</v>
      </c>
      <c r="AO154" s="81">
        <v>0</v>
      </c>
      <c r="AP154" s="82"/>
      <c r="AQ154" s="81">
        <v>44</v>
      </c>
      <c r="AR154" s="81">
        <v>7</v>
      </c>
      <c r="AS154" s="81">
        <v>0</v>
      </c>
      <c r="AT154" s="81">
        <v>0</v>
      </c>
      <c r="AU154" s="81">
        <v>0</v>
      </c>
      <c r="AV154" s="81">
        <v>0</v>
      </c>
      <c r="AW154" s="81" t="s">
        <v>564</v>
      </c>
      <c r="AX154" s="82"/>
      <c r="AY154" s="81">
        <v>202.2</v>
      </c>
      <c r="AZ154" s="81">
        <v>230.7</v>
      </c>
      <c r="BA154" s="81">
        <v>0</v>
      </c>
      <c r="BB154" s="81">
        <v>0</v>
      </c>
      <c r="BC154" s="81">
        <v>0</v>
      </c>
      <c r="BD154" s="81">
        <v>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1923</v>
      </c>
      <c r="B155" s="80">
        <v>150</v>
      </c>
      <c r="C155" s="80">
        <v>14</v>
      </c>
      <c r="D155" s="80">
        <v>9</v>
      </c>
      <c r="E155" s="80">
        <v>2017</v>
      </c>
      <c r="F155" s="80" t="s">
        <v>71</v>
      </c>
      <c r="G155" s="80" t="s">
        <v>1909</v>
      </c>
      <c r="H155" s="80" t="s">
        <v>1910</v>
      </c>
      <c r="I155" s="177"/>
      <c r="J155" s="81">
        <v>0</v>
      </c>
      <c r="K155" s="81">
        <v>0</v>
      </c>
      <c r="L155" s="81">
        <v>0</v>
      </c>
      <c r="M155" s="81">
        <v>0</v>
      </c>
      <c r="N155" s="81">
        <v>2.0029453304815021</v>
      </c>
      <c r="O155" s="81">
        <v>1.2276494920658945</v>
      </c>
      <c r="P155" s="81">
        <v>2.5684660300967241</v>
      </c>
      <c r="Q155" s="81">
        <v>9.8489550083978472E-2</v>
      </c>
      <c r="R155" s="81">
        <v>0</v>
      </c>
      <c r="S155" s="81">
        <v>5.4145778105308268E-2</v>
      </c>
      <c r="T155" s="82"/>
      <c r="U155" s="81">
        <v>0</v>
      </c>
      <c r="V155" s="81">
        <v>0</v>
      </c>
      <c r="W155" s="81">
        <v>0</v>
      </c>
      <c r="X155" s="81">
        <v>0</v>
      </c>
      <c r="Y155" s="81">
        <v>468</v>
      </c>
      <c r="Z155" s="81">
        <v>734</v>
      </c>
      <c r="AA155" s="81">
        <v>532</v>
      </c>
      <c r="AB155" s="81">
        <v>1442</v>
      </c>
      <c r="AC155" s="81">
        <v>0</v>
      </c>
      <c r="AD155" s="81">
        <v>5.4145778105308268E-2</v>
      </c>
      <c r="AE155" s="82"/>
      <c r="AF155" s="81">
        <v>0</v>
      </c>
      <c r="AG155" s="81">
        <v>0</v>
      </c>
      <c r="AH155" s="81">
        <v>0</v>
      </c>
      <c r="AI155" s="81">
        <v>0</v>
      </c>
      <c r="AJ155" s="81">
        <v>2551391.5612509949</v>
      </c>
      <c r="AK155" s="81">
        <v>0</v>
      </c>
      <c r="AL155" s="81">
        <v>0</v>
      </c>
      <c r="AM155" s="81">
        <v>198083.04409696869</v>
      </c>
      <c r="AN155" s="81">
        <v>0</v>
      </c>
      <c r="AO155" s="81">
        <v>0</v>
      </c>
      <c r="AP155" s="82"/>
      <c r="AQ155" s="81">
        <v>53</v>
      </c>
      <c r="AR155" s="81">
        <v>9</v>
      </c>
      <c r="AS155" s="81">
        <v>0</v>
      </c>
      <c r="AT155" s="81">
        <v>0</v>
      </c>
      <c r="AU155" s="81">
        <v>0</v>
      </c>
      <c r="AV155" s="81">
        <v>0</v>
      </c>
      <c r="AW155" s="81" t="s">
        <v>564</v>
      </c>
      <c r="AX155" s="82"/>
      <c r="AY155" s="81">
        <v>261.5</v>
      </c>
      <c r="AZ155" s="81">
        <v>329.7</v>
      </c>
      <c r="BA155" s="81">
        <v>0</v>
      </c>
      <c r="BB155" s="81">
        <v>0</v>
      </c>
      <c r="BC155" s="81">
        <v>0</v>
      </c>
      <c r="BD155" s="81">
        <v>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1924</v>
      </c>
      <c r="B156" s="80">
        <v>151</v>
      </c>
      <c r="C156" s="80">
        <v>15</v>
      </c>
      <c r="D156" s="80">
        <v>9</v>
      </c>
      <c r="E156" s="80">
        <v>2018</v>
      </c>
      <c r="F156" s="80" t="s">
        <v>93</v>
      </c>
      <c r="G156" s="80" t="s">
        <v>1909</v>
      </c>
      <c r="H156" s="80" t="s">
        <v>1910</v>
      </c>
      <c r="I156" s="177"/>
      <c r="J156" s="81">
        <v>0</v>
      </c>
      <c r="K156" s="81">
        <v>0</v>
      </c>
      <c r="L156" s="81">
        <v>0</v>
      </c>
      <c r="M156" s="81">
        <v>0</v>
      </c>
      <c r="N156" s="81">
        <v>1.8738396065894456</v>
      </c>
      <c r="O156" s="81">
        <v>1.163556550281174</v>
      </c>
      <c r="P156" s="81">
        <v>2.5333391392532092</v>
      </c>
      <c r="Q156" s="81">
        <v>8.9935602130843673E-2</v>
      </c>
      <c r="R156" s="81">
        <v>0</v>
      </c>
      <c r="S156" s="81">
        <v>7.5993409887408894E-2</v>
      </c>
      <c r="T156" s="82"/>
      <c r="U156" s="81">
        <v>0</v>
      </c>
      <c r="V156" s="81">
        <v>0</v>
      </c>
      <c r="W156" s="81">
        <v>0</v>
      </c>
      <c r="X156" s="81">
        <v>0</v>
      </c>
      <c r="Y156" s="81">
        <v>477</v>
      </c>
      <c r="Z156" s="81">
        <v>709</v>
      </c>
      <c r="AA156" s="81">
        <v>530</v>
      </c>
      <c r="AB156" s="81">
        <v>1419</v>
      </c>
      <c r="AC156" s="81">
        <v>0</v>
      </c>
      <c r="AD156" s="81">
        <v>7.5993409887408894E-2</v>
      </c>
      <c r="AE156" s="82"/>
      <c r="AF156" s="81">
        <v>0</v>
      </c>
      <c r="AG156" s="81">
        <v>0</v>
      </c>
      <c r="AH156" s="81">
        <v>0</v>
      </c>
      <c r="AI156" s="81">
        <v>0</v>
      </c>
      <c r="AJ156" s="81">
        <v>2378461.5167072201</v>
      </c>
      <c r="AK156" s="81">
        <v>0</v>
      </c>
      <c r="AL156" s="81">
        <v>0</v>
      </c>
      <c r="AM156" s="81">
        <v>195326.9260998297</v>
      </c>
      <c r="AN156" s="81">
        <v>0</v>
      </c>
      <c r="AO156" s="81">
        <v>0</v>
      </c>
      <c r="AP156" s="82"/>
      <c r="AQ156" s="81">
        <v>67</v>
      </c>
      <c r="AR156" s="81">
        <v>21</v>
      </c>
      <c r="AS156" s="81">
        <v>0</v>
      </c>
      <c r="AT156" s="81">
        <v>0</v>
      </c>
      <c r="AU156" s="81">
        <v>0</v>
      </c>
      <c r="AV156" s="81">
        <v>0</v>
      </c>
      <c r="AW156" s="81" t="s">
        <v>564</v>
      </c>
      <c r="AX156" s="82"/>
      <c r="AY156" s="81">
        <v>366.8</v>
      </c>
      <c r="AZ156" s="81">
        <v>807</v>
      </c>
      <c r="BA156" s="81">
        <v>0</v>
      </c>
      <c r="BB156" s="81">
        <v>0</v>
      </c>
      <c r="BC156" s="81">
        <v>0</v>
      </c>
      <c r="BD156" s="81">
        <v>0</v>
      </c>
      <c r="BE156" s="81" t="s">
        <v>564</v>
      </c>
      <c r="BF156" s="82"/>
      <c r="BG156" s="81">
        <v>0</v>
      </c>
      <c r="BH156" s="81">
        <v>0</v>
      </c>
      <c r="BI156" s="81">
        <v>0</v>
      </c>
      <c r="BJ156" s="81">
        <v>0</v>
      </c>
      <c r="BK156" s="81">
        <v>6.327</v>
      </c>
      <c r="BL156" s="81">
        <v>0</v>
      </c>
      <c r="BM156" s="82"/>
      <c r="BN156" s="81">
        <v>0</v>
      </c>
      <c r="BO156" s="81">
        <v>0</v>
      </c>
      <c r="BP156" s="81">
        <v>0</v>
      </c>
      <c r="BQ156" s="81">
        <v>0</v>
      </c>
      <c r="BR156" s="81">
        <v>1</v>
      </c>
      <c r="BS156" s="81">
        <v>0</v>
      </c>
      <c r="BT156"/>
      <c r="BU156" s="80">
        <v>6.327</v>
      </c>
      <c r="BV156" s="80">
        <v>0</v>
      </c>
      <c r="BW156" s="80">
        <v>0</v>
      </c>
      <c r="BX156" s="80">
        <v>0</v>
      </c>
      <c r="BY156" s="80">
        <v>0</v>
      </c>
      <c r="BZ156" s="80">
        <v>0</v>
      </c>
      <c r="CA156" s="80">
        <v>0</v>
      </c>
      <c r="CB156" s="80">
        <v>0</v>
      </c>
      <c r="CC156" s="80">
        <v>0</v>
      </c>
    </row>
    <row r="157" spans="1:81">
      <c r="A157" s="80" t="s">
        <v>1925</v>
      </c>
      <c r="B157" s="80">
        <v>152</v>
      </c>
      <c r="C157" s="80">
        <v>16</v>
      </c>
      <c r="D157" s="80">
        <v>9</v>
      </c>
      <c r="E157" s="80">
        <v>2019</v>
      </c>
      <c r="F157" s="80" t="s">
        <v>73</v>
      </c>
      <c r="G157" s="80" t="s">
        <v>1909</v>
      </c>
      <c r="H157" s="80" t="s">
        <v>1910</v>
      </c>
      <c r="I157" s="177"/>
      <c r="J157" s="81">
        <v>0</v>
      </c>
      <c r="K157" s="81">
        <v>0</v>
      </c>
      <c r="L157" s="81">
        <v>0</v>
      </c>
      <c r="M157" s="81">
        <v>0</v>
      </c>
      <c r="N157" s="81">
        <v>1.8359660147110999</v>
      </c>
      <c r="O157" s="81">
        <v>1.1101021300135154</v>
      </c>
      <c r="P157" s="81">
        <v>2.4753878894664925</v>
      </c>
      <c r="Q157" s="81">
        <v>8.688597620847463E-2</v>
      </c>
      <c r="R157" s="81">
        <v>0</v>
      </c>
      <c r="S157" s="81">
        <v>8.9310295828869291E-2</v>
      </c>
      <c r="T157" s="82"/>
      <c r="U157" s="81">
        <v>0</v>
      </c>
      <c r="V157" s="81">
        <v>0</v>
      </c>
      <c r="W157" s="81">
        <v>0</v>
      </c>
      <c r="X157" s="81">
        <v>0</v>
      </c>
      <c r="Y157" s="81">
        <v>480</v>
      </c>
      <c r="Z157" s="81">
        <v>695</v>
      </c>
      <c r="AA157" s="81">
        <v>514</v>
      </c>
      <c r="AB157" s="81">
        <v>1408</v>
      </c>
      <c r="AC157" s="81">
        <v>0</v>
      </c>
      <c r="AD157" s="81">
        <v>8.9310295828869291E-2</v>
      </c>
      <c r="AE157" s="82"/>
      <c r="AF157" s="81">
        <v>0</v>
      </c>
      <c r="AG157" s="81">
        <v>0</v>
      </c>
      <c r="AH157" s="81">
        <v>0</v>
      </c>
      <c r="AI157" s="81">
        <v>0</v>
      </c>
      <c r="AJ157" s="81">
        <v>2443706.2619058434</v>
      </c>
      <c r="AK157" s="81">
        <v>0</v>
      </c>
      <c r="AL157" s="81">
        <v>0</v>
      </c>
      <c r="AM157" s="81">
        <v>191759.00058167489</v>
      </c>
      <c r="AN157" s="81">
        <v>0</v>
      </c>
      <c r="AO157" s="81">
        <v>0</v>
      </c>
      <c r="AP157" s="82"/>
      <c r="AQ157" s="81">
        <v>73</v>
      </c>
      <c r="AR157" s="81">
        <v>25</v>
      </c>
      <c r="AS157" s="81">
        <v>0</v>
      </c>
      <c r="AT157" s="81">
        <v>0</v>
      </c>
      <c r="AU157" s="81">
        <v>0</v>
      </c>
      <c r="AV157" s="81">
        <v>0</v>
      </c>
      <c r="AW157" s="81" t="s">
        <v>564</v>
      </c>
      <c r="AX157" s="82"/>
      <c r="AY157" s="81">
        <v>409.6</v>
      </c>
      <c r="AZ157" s="81">
        <v>960.40000000000009</v>
      </c>
      <c r="BA157" s="81">
        <v>0</v>
      </c>
      <c r="BB157" s="81">
        <v>0</v>
      </c>
      <c r="BC157" s="81">
        <v>0</v>
      </c>
      <c r="BD157" s="81">
        <v>0</v>
      </c>
      <c r="BE157" s="81" t="s">
        <v>564</v>
      </c>
      <c r="BF157" s="82"/>
      <c r="BG157" s="81">
        <v>0</v>
      </c>
      <c r="BH157" s="81">
        <v>0</v>
      </c>
      <c r="BI157" s="81">
        <v>0</v>
      </c>
      <c r="BJ157" s="81">
        <v>0</v>
      </c>
      <c r="BK157" s="81">
        <v>9.3030000000000008</v>
      </c>
      <c r="BL157" s="81">
        <v>0</v>
      </c>
      <c r="BM157" s="82"/>
      <c r="BN157" s="81">
        <v>0</v>
      </c>
      <c r="BO157" s="81">
        <v>0</v>
      </c>
      <c r="BP157" s="81">
        <v>0</v>
      </c>
      <c r="BQ157" s="81">
        <v>0</v>
      </c>
      <c r="BR157" s="81">
        <v>1</v>
      </c>
      <c r="BS157" s="81">
        <v>0</v>
      </c>
      <c r="BT157"/>
      <c r="BU157" s="80">
        <v>9.3030000000000008</v>
      </c>
      <c r="BV157" s="80">
        <v>0</v>
      </c>
      <c r="BW157" s="80">
        <v>0</v>
      </c>
      <c r="BX157" s="80">
        <v>0</v>
      </c>
      <c r="BY157" s="80">
        <v>0</v>
      </c>
      <c r="BZ157" s="80">
        <v>0</v>
      </c>
      <c r="CA157" s="80">
        <v>0</v>
      </c>
      <c r="CB157" s="80">
        <v>0</v>
      </c>
      <c r="CC157" s="80">
        <v>0</v>
      </c>
    </row>
    <row r="158" spans="1:81">
      <c r="A158" s="80" t="s">
        <v>1926</v>
      </c>
      <c r="B158" s="80">
        <v>153</v>
      </c>
      <c r="C158" s="80">
        <v>17</v>
      </c>
      <c r="D158" s="80">
        <v>9</v>
      </c>
      <c r="E158" s="80">
        <v>2020</v>
      </c>
      <c r="F158" s="80" t="s">
        <v>218</v>
      </c>
      <c r="G158" s="174" t="s">
        <v>1909</v>
      </c>
      <c r="H158" s="80" t="s">
        <v>1910</v>
      </c>
      <c r="I158" s="177"/>
      <c r="J158" s="81">
        <v>0</v>
      </c>
      <c r="K158" s="81">
        <v>0.13566501980008516</v>
      </c>
      <c r="L158" s="81">
        <v>0.99262107801304278</v>
      </c>
      <c r="M158" s="81">
        <v>0.82786785937880203</v>
      </c>
      <c r="N158" s="81">
        <v>1.6271976780443096</v>
      </c>
      <c r="O158" s="81">
        <v>0.95301447269671491</v>
      </c>
      <c r="P158" s="81">
        <v>2.2428885297923276</v>
      </c>
      <c r="Q158" s="81">
        <v>8.0956433854667928E-2</v>
      </c>
      <c r="R158" s="81">
        <v>0</v>
      </c>
      <c r="S158" s="81">
        <v>9.2235566988832604E-2</v>
      </c>
      <c r="T158" s="82"/>
      <c r="U158" s="81">
        <v>0</v>
      </c>
      <c r="V158" s="81">
        <v>62</v>
      </c>
      <c r="W158" s="81">
        <v>25</v>
      </c>
      <c r="X158" s="81">
        <v>219</v>
      </c>
      <c r="Y158" s="81">
        <v>477</v>
      </c>
      <c r="Z158" s="81">
        <v>681</v>
      </c>
      <c r="AA158" s="81">
        <v>506</v>
      </c>
      <c r="AB158" s="81">
        <v>1373</v>
      </c>
      <c r="AC158" s="81">
        <v>0</v>
      </c>
      <c r="AD158" s="81">
        <v>9.2235566988832604E-2</v>
      </c>
      <c r="AE158" s="82"/>
      <c r="AF158" s="81"/>
      <c r="AG158" s="81">
        <v>92830.451600656248</v>
      </c>
      <c r="AH158" s="81">
        <v>205092.28122778112</v>
      </c>
      <c r="AI158" s="81">
        <v>1229283.0036738385</v>
      </c>
      <c r="AJ158" s="81">
        <v>2306881.2501631617</v>
      </c>
      <c r="AK158" s="81"/>
      <c r="AL158" s="81"/>
      <c r="AM158" s="81">
        <v>179191.75434816064</v>
      </c>
      <c r="AN158" s="81"/>
      <c r="AO158" s="81"/>
      <c r="AP158" s="82"/>
      <c r="AQ158" s="81">
        <v>75</v>
      </c>
      <c r="AR158" s="81">
        <v>30</v>
      </c>
      <c r="AS158" s="81">
        <v>0</v>
      </c>
      <c r="AT158" s="81">
        <v>0</v>
      </c>
      <c r="AU158" s="81">
        <v>0</v>
      </c>
      <c r="AV158" s="81">
        <v>0</v>
      </c>
      <c r="AW158" s="81">
        <v>0</v>
      </c>
      <c r="AX158" s="82"/>
      <c r="AY158" s="81">
        <v>418.7</v>
      </c>
      <c r="AZ158" s="81">
        <v>1174.9000000000001</v>
      </c>
      <c r="BA158" s="81">
        <v>0</v>
      </c>
      <c r="BB158" s="81">
        <v>0</v>
      </c>
      <c r="BC158" s="81">
        <v>0</v>
      </c>
      <c r="BD158" s="81">
        <v>0</v>
      </c>
      <c r="BE158" s="81">
        <v>0</v>
      </c>
      <c r="BF158" s="82"/>
      <c r="BG158" s="81">
        <v>0</v>
      </c>
      <c r="BH158" s="81">
        <v>0</v>
      </c>
      <c r="BI158" s="81">
        <v>0</v>
      </c>
      <c r="BJ158" s="81">
        <v>0</v>
      </c>
      <c r="BK158" s="81">
        <v>10.241</v>
      </c>
      <c r="BL158" s="81">
        <v>0</v>
      </c>
      <c r="BM158" s="82"/>
      <c r="BN158" s="81">
        <v>0</v>
      </c>
      <c r="BO158" s="81">
        <v>0</v>
      </c>
      <c r="BP158" s="81">
        <v>0</v>
      </c>
      <c r="BQ158" s="81">
        <v>0</v>
      </c>
      <c r="BR158" s="81">
        <v>1</v>
      </c>
      <c r="BS158" s="81">
        <v>0</v>
      </c>
      <c r="BT158"/>
      <c r="BU158" s="80">
        <v>10.241</v>
      </c>
      <c r="BV158" s="80">
        <v>0</v>
      </c>
      <c r="BW158" s="80">
        <v>0</v>
      </c>
      <c r="BX158" s="80">
        <v>0</v>
      </c>
      <c r="BY158" s="80">
        <v>0</v>
      </c>
      <c r="BZ158" s="80">
        <v>0</v>
      </c>
      <c r="CA158" s="80">
        <v>0</v>
      </c>
      <c r="CB158" s="80">
        <v>0</v>
      </c>
      <c r="CC158" s="80">
        <v>0</v>
      </c>
    </row>
    <row r="159" spans="1:81">
      <c r="A159" s="80" t="s">
        <v>1927</v>
      </c>
      <c r="B159" s="80">
        <v>153</v>
      </c>
      <c r="C159" s="80">
        <v>18</v>
      </c>
      <c r="D159" s="80">
        <v>9</v>
      </c>
      <c r="E159" s="80">
        <v>2021</v>
      </c>
      <c r="F159" s="80" t="s">
        <v>75</v>
      </c>
      <c r="G159" s="174" t="s">
        <v>1909</v>
      </c>
      <c r="H159" s="80" t="s">
        <v>1910</v>
      </c>
      <c r="I159" s="177"/>
      <c r="J159" s="81">
        <v>0</v>
      </c>
      <c r="K159" s="81">
        <v>0.14857509777362304</v>
      </c>
      <c r="L159" s="81">
        <v>0.8174272211724698</v>
      </c>
      <c r="M159" s="81">
        <v>0.90323828607312162</v>
      </c>
      <c r="N159" s="81">
        <v>1.7269259803811179</v>
      </c>
      <c r="O159" s="81">
        <v>0.91058957793220563</v>
      </c>
      <c r="P159" s="81">
        <v>2.2544647882431854</v>
      </c>
      <c r="Q159" s="81">
        <v>7.9660487185430368E-2</v>
      </c>
      <c r="R159" s="81">
        <v>0</v>
      </c>
      <c r="S159" s="81">
        <v>6.7072901249504865E-2</v>
      </c>
      <c r="T159" s="82"/>
      <c r="U159" s="81"/>
      <c r="V159" s="81">
        <v>62</v>
      </c>
      <c r="W159" s="81">
        <v>25</v>
      </c>
      <c r="X159" s="81">
        <v>219</v>
      </c>
      <c r="Y159" s="81">
        <v>475</v>
      </c>
      <c r="Z159" s="81">
        <v>670</v>
      </c>
      <c r="AA159" s="81">
        <v>496</v>
      </c>
      <c r="AB159" s="81">
        <v>1335</v>
      </c>
      <c r="AC159" s="81">
        <v>0</v>
      </c>
      <c r="AD159" s="81">
        <v>6.7072901249504865E-2</v>
      </c>
      <c r="AE159" s="82"/>
      <c r="AF159" s="81">
        <v>0</v>
      </c>
      <c r="AG159" s="81">
        <v>99403.454914850081</v>
      </c>
      <c r="AH159" s="81">
        <v>163767.70324799843</v>
      </c>
      <c r="AI159" s="81">
        <v>1354208.2825559715</v>
      </c>
      <c r="AJ159" s="81">
        <v>2318946.9505178193</v>
      </c>
      <c r="AK159" s="81">
        <v>0</v>
      </c>
      <c r="AL159" s="81">
        <v>0</v>
      </c>
      <c r="AM159" s="81">
        <v>175237.29022341687</v>
      </c>
      <c r="AN159" s="81">
        <v>0</v>
      </c>
      <c r="AO159" s="81">
        <v>0</v>
      </c>
      <c r="AP159" s="82"/>
      <c r="AQ159" s="81">
        <v>79</v>
      </c>
      <c r="AR159" s="81">
        <v>40</v>
      </c>
      <c r="AS159" s="81">
        <v>0</v>
      </c>
      <c r="AT159" s="81">
        <v>0</v>
      </c>
      <c r="AU159" s="81">
        <v>0</v>
      </c>
      <c r="AV159" s="81">
        <v>0</v>
      </c>
      <c r="AW159" s="81"/>
      <c r="AX159" s="82"/>
      <c r="AY159" s="81">
        <v>440.7</v>
      </c>
      <c r="AZ159" s="81">
        <v>1669.9</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1928</v>
      </c>
      <c r="B160" s="80">
        <v>153</v>
      </c>
      <c r="C160" s="80">
        <v>19</v>
      </c>
      <c r="D160" s="80">
        <v>9</v>
      </c>
      <c r="E160" s="80">
        <v>2022</v>
      </c>
      <c r="F160" s="80" t="s">
        <v>568</v>
      </c>
      <c r="G160" s="80" t="s">
        <v>1909</v>
      </c>
      <c r="H160" s="80" t="s">
        <v>1910</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80</v>
      </c>
      <c r="AR160" s="81">
        <v>54</v>
      </c>
      <c r="AS160" s="81">
        <v>0</v>
      </c>
      <c r="AT160" s="81">
        <v>0</v>
      </c>
      <c r="AU160" s="81">
        <v>0</v>
      </c>
      <c r="AV160" s="81">
        <v>0</v>
      </c>
      <c r="AW160" s="81"/>
      <c r="AX160" s="82"/>
      <c r="AY160" s="81">
        <v>450.5</v>
      </c>
      <c r="AZ160" s="81">
        <v>2329.9</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1929</v>
      </c>
      <c r="B161" s="80">
        <v>188</v>
      </c>
      <c r="C161" s="80">
        <v>1</v>
      </c>
      <c r="D161" s="80">
        <v>12</v>
      </c>
      <c r="E161" s="80">
        <v>1990</v>
      </c>
      <c r="F161" s="80" t="s">
        <v>562</v>
      </c>
      <c r="G161" s="80" t="s">
        <v>1637</v>
      </c>
      <c r="H161" s="80" t="s">
        <v>1638</v>
      </c>
      <c r="I161" s="177"/>
      <c r="J161" s="81">
        <v>3.2219271894380892</v>
      </c>
      <c r="K161" s="81">
        <v>0.42180336135685625</v>
      </c>
      <c r="L161" s="81">
        <v>4.4806423431715938</v>
      </c>
      <c r="M161" s="81">
        <v>0.67838763693595172</v>
      </c>
      <c r="N161" s="81">
        <v>2.8460742381688156</v>
      </c>
      <c r="O161" s="81">
        <v>1.4757664545780116</v>
      </c>
      <c r="P161" s="81">
        <v>2.8334784474661152</v>
      </c>
      <c r="Q161" s="81">
        <v>0.13703605197995639</v>
      </c>
      <c r="R161" s="81">
        <v>0</v>
      </c>
      <c r="S161" s="81">
        <v>0.15751940911325515</v>
      </c>
      <c r="T161" s="82"/>
      <c r="U161" s="81">
        <v>68367</v>
      </c>
      <c r="V161" s="81">
        <v>130</v>
      </c>
      <c r="W161" s="81">
        <v>59</v>
      </c>
      <c r="X161" s="81">
        <v>282</v>
      </c>
      <c r="Y161" s="81">
        <v>625</v>
      </c>
      <c r="Z161" s="81">
        <v>607</v>
      </c>
      <c r="AA161" s="81">
        <v>688</v>
      </c>
      <c r="AB161" s="81">
        <v>2225</v>
      </c>
      <c r="AC161" s="81">
        <v>0</v>
      </c>
      <c r="AD161" s="81">
        <v>0.15751940911325515</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1930</v>
      </c>
      <c r="B162" s="80">
        <v>189</v>
      </c>
      <c r="C162" s="80">
        <v>2</v>
      </c>
      <c r="D162" s="80">
        <v>12</v>
      </c>
      <c r="E162" s="80">
        <v>2005</v>
      </c>
      <c r="F162" s="80" t="s">
        <v>565</v>
      </c>
      <c r="G162" s="80" t="s">
        <v>1637</v>
      </c>
      <c r="H162" s="80" t="s">
        <v>1638</v>
      </c>
      <c r="I162" s="177"/>
      <c r="J162" s="81">
        <v>0</v>
      </c>
      <c r="K162" s="81">
        <v>0.41837676298092175</v>
      </c>
      <c r="L162" s="81">
        <v>1.0745183067123347</v>
      </c>
      <c r="M162" s="81">
        <v>1.967039649808439</v>
      </c>
      <c r="N162" s="81">
        <v>3.5851667460237051</v>
      </c>
      <c r="O162" s="81">
        <v>1.798447582194399</v>
      </c>
      <c r="P162" s="81">
        <v>2.8763955265955743</v>
      </c>
      <c r="Q162" s="81">
        <v>0.10009625011616775</v>
      </c>
      <c r="R162" s="81">
        <v>0</v>
      </c>
      <c r="S162" s="81">
        <v>0.12767363909441298</v>
      </c>
      <c r="T162" s="82"/>
      <c r="U162" s="81">
        <v>0</v>
      </c>
      <c r="V162" s="81">
        <v>141</v>
      </c>
      <c r="W162" s="81">
        <v>11</v>
      </c>
      <c r="X162" s="81">
        <v>327</v>
      </c>
      <c r="Y162" s="81">
        <v>547</v>
      </c>
      <c r="Z162" s="81">
        <v>856</v>
      </c>
      <c r="AA162" s="81">
        <v>572</v>
      </c>
      <c r="AB162" s="81">
        <v>1699</v>
      </c>
      <c r="AC162" s="81">
        <v>0</v>
      </c>
      <c r="AD162" s="81">
        <v>0.12767363909441298</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1931</v>
      </c>
      <c r="B163" s="80">
        <v>190</v>
      </c>
      <c r="C163" s="80">
        <v>3</v>
      </c>
      <c r="D163" s="80">
        <v>12</v>
      </c>
      <c r="E163" s="80">
        <v>2006</v>
      </c>
      <c r="F163" s="80" t="s">
        <v>566</v>
      </c>
      <c r="G163" s="80" t="s">
        <v>1637</v>
      </c>
      <c r="H163" s="80" t="s">
        <v>1638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1932</v>
      </c>
      <c r="B164" s="80">
        <v>191</v>
      </c>
      <c r="C164" s="80">
        <v>4</v>
      </c>
      <c r="D164" s="80">
        <v>12</v>
      </c>
      <c r="E164" s="80">
        <v>2007</v>
      </c>
      <c r="F164" s="80" t="s">
        <v>567</v>
      </c>
      <c r="G164" s="80" t="s">
        <v>1637</v>
      </c>
      <c r="H164" s="80" t="s">
        <v>1638</v>
      </c>
      <c r="I164" s="177"/>
      <c r="J164" s="81">
        <v>0</v>
      </c>
      <c r="K164" s="81">
        <v>0.54058335193549467</v>
      </c>
      <c r="L164" s="81">
        <v>1.34837321111077</v>
      </c>
      <c r="M164" s="81">
        <v>2.5181387909093957</v>
      </c>
      <c r="N164" s="81">
        <v>2.9906295142181039</v>
      </c>
      <c r="O164" s="81">
        <v>1.6370539111442446</v>
      </c>
      <c r="P164" s="81">
        <v>2.7421912573782401</v>
      </c>
      <c r="Q164" s="81">
        <v>0.10021146021028046</v>
      </c>
      <c r="R164" s="81">
        <v>0</v>
      </c>
      <c r="S164" s="81">
        <v>0.12159762793800846</v>
      </c>
      <c r="T164" s="82"/>
      <c r="U164" s="81">
        <v>0</v>
      </c>
      <c r="V164" s="81">
        <v>170</v>
      </c>
      <c r="W164" s="81">
        <v>16</v>
      </c>
      <c r="X164" s="81">
        <v>545</v>
      </c>
      <c r="Y164" s="81">
        <v>530</v>
      </c>
      <c r="Z164" s="81">
        <v>810</v>
      </c>
      <c r="AA164" s="81">
        <v>537</v>
      </c>
      <c r="AB164" s="81">
        <v>1611</v>
      </c>
      <c r="AC164" s="81">
        <v>0</v>
      </c>
      <c r="AD164" s="81">
        <v>0.12159762793800846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1933</v>
      </c>
      <c r="B165" s="80">
        <v>192</v>
      </c>
      <c r="C165" s="80">
        <v>5</v>
      </c>
      <c r="D165" s="80">
        <v>12</v>
      </c>
      <c r="E165" s="80">
        <v>2008</v>
      </c>
      <c r="F165" s="80" t="s">
        <v>84</v>
      </c>
      <c r="G165" s="80" t="s">
        <v>1637</v>
      </c>
      <c r="H165" s="80" t="s">
        <v>1638</v>
      </c>
      <c r="I165" s="177"/>
      <c r="J165" s="81">
        <v>0</v>
      </c>
      <c r="K165" s="81">
        <v>0.38970522617075187</v>
      </c>
      <c r="L165" s="81">
        <v>1.1991905001574239</v>
      </c>
      <c r="M165" s="81">
        <v>2.654122321474599</v>
      </c>
      <c r="N165" s="81">
        <v>2.8657050673449356</v>
      </c>
      <c r="O165" s="81">
        <v>1.5678768035377169</v>
      </c>
      <c r="P165" s="81">
        <v>2.6370524886155446</v>
      </c>
      <c r="Q165" s="81">
        <v>9.6939020568251266E-2</v>
      </c>
      <c r="R165" s="81">
        <v>0</v>
      </c>
      <c r="S165" s="81">
        <v>0.12539899322285197</v>
      </c>
      <c r="T165" s="82"/>
      <c r="U165" s="81">
        <v>0</v>
      </c>
      <c r="V165" s="81">
        <v>170</v>
      </c>
      <c r="W165" s="81">
        <v>16</v>
      </c>
      <c r="X165" s="81">
        <v>545</v>
      </c>
      <c r="Y165" s="81">
        <v>534</v>
      </c>
      <c r="Z165" s="81">
        <v>803</v>
      </c>
      <c r="AA165" s="81">
        <v>517</v>
      </c>
      <c r="AB165" s="81">
        <v>1584</v>
      </c>
      <c r="AC165" s="81">
        <v>0</v>
      </c>
      <c r="AD165" s="81">
        <v>0.12539899322285197</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1934</v>
      </c>
      <c r="B166" s="80">
        <v>193</v>
      </c>
      <c r="C166" s="80">
        <v>6</v>
      </c>
      <c r="D166" s="80">
        <v>12</v>
      </c>
      <c r="E166" s="80">
        <v>2009</v>
      </c>
      <c r="F166" s="80" t="s">
        <v>85</v>
      </c>
      <c r="G166" s="80" t="s">
        <v>1637</v>
      </c>
      <c r="H166" s="80" t="s">
        <v>1638</v>
      </c>
      <c r="I166" s="177"/>
      <c r="J166" s="81">
        <v>0</v>
      </c>
      <c r="K166" s="81">
        <v>0.26466031728119643</v>
      </c>
      <c r="L166" s="81">
        <v>1.4333085750386803</v>
      </c>
      <c r="M166" s="81">
        <v>2.0950663433663919</v>
      </c>
      <c r="N166" s="81">
        <v>3.0360295920287461</v>
      </c>
      <c r="O166" s="81">
        <v>1.5825150316790004</v>
      </c>
      <c r="P166" s="81">
        <v>2.489196896067865</v>
      </c>
      <c r="Q166" s="81">
        <v>9.2927358946444452E-2</v>
      </c>
      <c r="R166" s="81">
        <v>0</v>
      </c>
      <c r="S166" s="81">
        <v>0.13229887346190933</v>
      </c>
      <c r="T166" s="82"/>
      <c r="U166" s="81">
        <v>0</v>
      </c>
      <c r="V166" s="81">
        <v>120</v>
      </c>
      <c r="W166" s="81">
        <v>24</v>
      </c>
      <c r="X166" s="81">
        <v>440</v>
      </c>
      <c r="Y166" s="81">
        <v>554</v>
      </c>
      <c r="Z166" s="81">
        <v>800</v>
      </c>
      <c r="AA166" s="81">
        <v>501</v>
      </c>
      <c r="AB166" s="81">
        <v>1594</v>
      </c>
      <c r="AC166" s="81">
        <v>0</v>
      </c>
      <c r="AD166" s="81">
        <v>0.13229887346190933</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0</v>
      </c>
      <c r="BL166" s="81">
        <v>0</v>
      </c>
      <c r="BM166" s="82"/>
      <c r="BN166" s="81">
        <v>0</v>
      </c>
      <c r="BO166" s="81">
        <v>0</v>
      </c>
      <c r="BP166" s="81">
        <v>0</v>
      </c>
      <c r="BQ166" s="81">
        <v>0</v>
      </c>
      <c r="BR166" s="81">
        <v>0</v>
      </c>
      <c r="BS166" s="81">
        <v>0</v>
      </c>
      <c r="BT166"/>
      <c r="BU166" s="80"/>
      <c r="BV166" s="80"/>
      <c r="BW166" s="80"/>
      <c r="BX166" s="80"/>
      <c r="BY166" s="80"/>
      <c r="BZ166" s="80"/>
      <c r="CA166" s="80"/>
      <c r="CB166" s="80"/>
      <c r="CC166" s="80"/>
    </row>
    <row r="167" spans="1:81">
      <c r="A167" s="80" t="s">
        <v>1935</v>
      </c>
      <c r="B167" s="80">
        <v>194</v>
      </c>
      <c r="C167" s="80">
        <v>7</v>
      </c>
      <c r="D167" s="80">
        <v>12</v>
      </c>
      <c r="E167" s="80">
        <v>2010</v>
      </c>
      <c r="F167" s="80" t="s">
        <v>86</v>
      </c>
      <c r="G167" s="80" t="s">
        <v>1637</v>
      </c>
      <c r="H167" s="80" t="s">
        <v>1638</v>
      </c>
      <c r="I167" s="177"/>
      <c r="J167" s="81">
        <v>0</v>
      </c>
      <c r="K167" s="81">
        <v>0.30747231477747494</v>
      </c>
      <c r="L167" s="81">
        <v>1.3231103957102532</v>
      </c>
      <c r="M167" s="81">
        <v>1.9908411308340039</v>
      </c>
      <c r="N167" s="81">
        <v>3.0809478176149603</v>
      </c>
      <c r="O167" s="81">
        <v>1.5673194372914099</v>
      </c>
      <c r="P167" s="81">
        <v>2.5682407128416611</v>
      </c>
      <c r="Q167" s="81">
        <v>9.4851545512004143E-2</v>
      </c>
      <c r="R167" s="81">
        <v>0</v>
      </c>
      <c r="S167" s="81">
        <v>0.14376239170543176</v>
      </c>
      <c r="T167" s="82"/>
      <c r="U167" s="81">
        <v>0</v>
      </c>
      <c r="V167" s="81">
        <v>120</v>
      </c>
      <c r="W167" s="81">
        <v>24</v>
      </c>
      <c r="X167" s="81">
        <v>440</v>
      </c>
      <c r="Y167" s="81">
        <v>551</v>
      </c>
      <c r="Z167" s="81">
        <v>796</v>
      </c>
      <c r="AA167" s="81">
        <v>504</v>
      </c>
      <c r="AB167" s="81">
        <v>1559</v>
      </c>
      <c r="AC167" s="81">
        <v>0</v>
      </c>
      <c r="AD167" s="81">
        <v>0.14376239170543176</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0</v>
      </c>
      <c r="BL167" s="81">
        <v>0</v>
      </c>
      <c r="BM167" s="82"/>
      <c r="BN167" s="81">
        <v>0</v>
      </c>
      <c r="BO167" s="81">
        <v>0</v>
      </c>
      <c r="BP167" s="81">
        <v>0</v>
      </c>
      <c r="BQ167" s="81">
        <v>0</v>
      </c>
      <c r="BR167" s="81">
        <v>0</v>
      </c>
      <c r="BS167" s="81">
        <v>0</v>
      </c>
      <c r="BT167"/>
      <c r="BU167" s="80">
        <v>0</v>
      </c>
      <c r="BV167" s="80">
        <v>0</v>
      </c>
      <c r="BW167" s="80">
        <v>0</v>
      </c>
      <c r="BX167" s="80">
        <v>0</v>
      </c>
      <c r="BY167" s="80">
        <v>0</v>
      </c>
      <c r="BZ167" s="80">
        <v>0</v>
      </c>
      <c r="CA167" s="80">
        <v>0</v>
      </c>
      <c r="CB167" s="80">
        <v>0</v>
      </c>
      <c r="CC167" s="80">
        <v>0</v>
      </c>
    </row>
    <row r="168" spans="1:81">
      <c r="A168" s="80" t="s">
        <v>1936</v>
      </c>
      <c r="B168" s="80">
        <v>195</v>
      </c>
      <c r="C168" s="80">
        <v>8</v>
      </c>
      <c r="D168" s="80">
        <v>12</v>
      </c>
      <c r="E168" s="80">
        <v>2011</v>
      </c>
      <c r="F168" s="80" t="s">
        <v>87</v>
      </c>
      <c r="G168" s="80" t="s">
        <v>1637</v>
      </c>
      <c r="H168" s="80" t="s">
        <v>1638</v>
      </c>
      <c r="I168" s="177"/>
      <c r="J168" s="81">
        <v>0</v>
      </c>
      <c r="K168" s="81">
        <v>0.35753401027037279</v>
      </c>
      <c r="L168" s="81">
        <v>1.197986298455143</v>
      </c>
      <c r="M168" s="81">
        <v>2.3451582602372194</v>
      </c>
      <c r="N168" s="81">
        <v>3.5149746078344277</v>
      </c>
      <c r="O168" s="81">
        <v>1.5513375710061803</v>
      </c>
      <c r="P168" s="81">
        <v>2.4890741141889166</v>
      </c>
      <c r="Q168" s="81">
        <v>0.10709210986668792</v>
      </c>
      <c r="R168" s="81">
        <v>0</v>
      </c>
      <c r="S168" s="81">
        <v>0.16380100119898242</v>
      </c>
      <c r="T168" s="82"/>
      <c r="U168" s="81">
        <v>0</v>
      </c>
      <c r="V168" s="81">
        <v>120</v>
      </c>
      <c r="W168" s="81">
        <v>24</v>
      </c>
      <c r="X168" s="81">
        <v>440</v>
      </c>
      <c r="Y168" s="81">
        <v>552</v>
      </c>
      <c r="Z168" s="81">
        <v>805</v>
      </c>
      <c r="AA168" s="81">
        <v>503</v>
      </c>
      <c r="AB168" s="81">
        <v>1526</v>
      </c>
      <c r="AC168" s="81">
        <v>0</v>
      </c>
      <c r="AD168" s="81">
        <v>0.16380100119898242</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0</v>
      </c>
      <c r="BL168" s="81">
        <v>0</v>
      </c>
      <c r="BM168" s="82"/>
      <c r="BN168" s="81">
        <v>0</v>
      </c>
      <c r="BO168" s="81">
        <v>0</v>
      </c>
      <c r="BP168" s="81">
        <v>0</v>
      </c>
      <c r="BQ168" s="81">
        <v>0</v>
      </c>
      <c r="BR168" s="81">
        <v>0</v>
      </c>
      <c r="BS168" s="81">
        <v>0</v>
      </c>
      <c r="BT168"/>
      <c r="BU168" s="80">
        <v>0</v>
      </c>
      <c r="BV168" s="80">
        <v>0</v>
      </c>
      <c r="BW168" s="80">
        <v>0</v>
      </c>
      <c r="BX168" s="80">
        <v>0</v>
      </c>
      <c r="BY168" s="80">
        <v>0</v>
      </c>
      <c r="BZ168" s="80">
        <v>0</v>
      </c>
      <c r="CA168" s="80">
        <v>0</v>
      </c>
      <c r="CB168" s="80">
        <v>0</v>
      </c>
      <c r="CC168" s="80">
        <v>0</v>
      </c>
    </row>
    <row r="169" spans="1:81">
      <c r="A169" s="80" t="s">
        <v>1937</v>
      </c>
      <c r="B169" s="80">
        <v>196</v>
      </c>
      <c r="C169" s="80">
        <v>9</v>
      </c>
      <c r="D169" s="80">
        <v>12</v>
      </c>
      <c r="E169" s="80">
        <v>2012</v>
      </c>
      <c r="F169" s="80" t="s">
        <v>88</v>
      </c>
      <c r="G169" s="80" t="s">
        <v>1637</v>
      </c>
      <c r="H169" s="80" t="s">
        <v>1638</v>
      </c>
      <c r="I169" s="177"/>
      <c r="J169" s="81">
        <v>0</v>
      </c>
      <c r="K169" s="81">
        <v>0.39320795929305857</v>
      </c>
      <c r="L169" s="81">
        <v>1.1673837087530294</v>
      </c>
      <c r="M169" s="81">
        <v>2.5429990933123183</v>
      </c>
      <c r="N169" s="81">
        <v>3.5019912826202324</v>
      </c>
      <c r="O169" s="81">
        <v>1.5467776475431037</v>
      </c>
      <c r="P169" s="81">
        <v>2.4833295626943963</v>
      </c>
      <c r="Q169" s="81">
        <v>0.11383686459619594</v>
      </c>
      <c r="R169" s="81">
        <v>0</v>
      </c>
      <c r="S169" s="81">
        <v>0.16249622394935898</v>
      </c>
      <c r="T169" s="82"/>
      <c r="U169" s="81">
        <v>0</v>
      </c>
      <c r="V169" s="81">
        <v>120</v>
      </c>
      <c r="W169" s="81">
        <v>24</v>
      </c>
      <c r="X169" s="81">
        <v>440</v>
      </c>
      <c r="Y169" s="81">
        <v>549</v>
      </c>
      <c r="Z169" s="81">
        <v>809</v>
      </c>
      <c r="AA169" s="81">
        <v>499</v>
      </c>
      <c r="AB169" s="81">
        <v>1493</v>
      </c>
      <c r="AC169" s="81">
        <v>0</v>
      </c>
      <c r="AD169" s="81">
        <v>0.16249622394935898</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0</v>
      </c>
      <c r="BJ169" s="81">
        <v>0</v>
      </c>
      <c r="BK169" s="81">
        <v>0</v>
      </c>
      <c r="BL169" s="81">
        <v>0</v>
      </c>
      <c r="BM169" s="82"/>
      <c r="BN169" s="81">
        <v>0</v>
      </c>
      <c r="BO169" s="81">
        <v>0</v>
      </c>
      <c r="BP169" s="81">
        <v>0</v>
      </c>
      <c r="BQ169" s="81">
        <v>0</v>
      </c>
      <c r="BR169" s="81">
        <v>0</v>
      </c>
      <c r="BS169" s="81">
        <v>0</v>
      </c>
      <c r="BT169"/>
      <c r="BU169" s="80">
        <v>0</v>
      </c>
      <c r="BV169" s="80">
        <v>0</v>
      </c>
      <c r="BW169" s="80">
        <v>0</v>
      </c>
      <c r="BX169" s="80">
        <v>0</v>
      </c>
      <c r="BY169" s="80">
        <v>0</v>
      </c>
      <c r="BZ169" s="80">
        <v>0</v>
      </c>
      <c r="CA169" s="80">
        <v>0</v>
      </c>
      <c r="CB169" s="80">
        <v>0</v>
      </c>
      <c r="CC169" s="80">
        <v>0</v>
      </c>
    </row>
    <row r="170" spans="1:81">
      <c r="A170" s="80" t="s">
        <v>1938</v>
      </c>
      <c r="B170" s="80">
        <v>197</v>
      </c>
      <c r="C170" s="80">
        <v>10</v>
      </c>
      <c r="D170" s="80">
        <v>12</v>
      </c>
      <c r="E170" s="80">
        <v>2013</v>
      </c>
      <c r="F170" s="80" t="s">
        <v>89</v>
      </c>
      <c r="G170" s="80" t="s">
        <v>1637</v>
      </c>
      <c r="H170" s="80" t="s">
        <v>1638</v>
      </c>
      <c r="I170" s="177"/>
      <c r="J170" s="81">
        <v>0</v>
      </c>
      <c r="K170" s="81">
        <v>0.36338274070311594</v>
      </c>
      <c r="L170" s="81">
        <v>1.0075705228905287</v>
      </c>
      <c r="M170" s="81">
        <v>2.3702672903348301</v>
      </c>
      <c r="N170" s="81">
        <v>3.464182872669634</v>
      </c>
      <c r="O170" s="81">
        <v>1.4751777849618228</v>
      </c>
      <c r="P170" s="81">
        <v>2.5026772087664497</v>
      </c>
      <c r="Q170" s="81">
        <v>0.11510604885867824</v>
      </c>
      <c r="R170" s="81">
        <v>0</v>
      </c>
      <c r="S170" s="81">
        <v>0.18994730530759868</v>
      </c>
      <c r="T170" s="82"/>
      <c r="U170" s="81">
        <v>0</v>
      </c>
      <c r="V170" s="81">
        <v>120</v>
      </c>
      <c r="W170" s="81">
        <v>24</v>
      </c>
      <c r="X170" s="81">
        <v>440</v>
      </c>
      <c r="Y170" s="81">
        <v>553</v>
      </c>
      <c r="Z170" s="81">
        <v>806</v>
      </c>
      <c r="AA170" s="81">
        <v>501</v>
      </c>
      <c r="AB170" s="81">
        <v>1488</v>
      </c>
      <c r="AC170" s="81">
        <v>0</v>
      </c>
      <c r="AD170" s="81">
        <v>0.18994730530759868</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0</v>
      </c>
      <c r="BL170" s="81">
        <v>0</v>
      </c>
      <c r="BM170" s="82"/>
      <c r="BN170" s="81">
        <v>0</v>
      </c>
      <c r="BO170" s="81">
        <v>0</v>
      </c>
      <c r="BP170" s="81">
        <v>0</v>
      </c>
      <c r="BQ170" s="81">
        <v>0</v>
      </c>
      <c r="BR170" s="81">
        <v>0</v>
      </c>
      <c r="BS170" s="81">
        <v>0</v>
      </c>
      <c r="BT170"/>
      <c r="BU170" s="80">
        <v>0</v>
      </c>
      <c r="BV170" s="80">
        <v>0</v>
      </c>
      <c r="BW170" s="80">
        <v>0</v>
      </c>
      <c r="BX170" s="80">
        <v>0</v>
      </c>
      <c r="BY170" s="80">
        <v>0</v>
      </c>
      <c r="BZ170" s="80">
        <v>0</v>
      </c>
      <c r="CA170" s="80">
        <v>0</v>
      </c>
      <c r="CB170" s="80">
        <v>0</v>
      </c>
      <c r="CC170" s="80">
        <v>0</v>
      </c>
    </row>
    <row r="171" spans="1:81">
      <c r="A171" s="80" t="s">
        <v>1939</v>
      </c>
      <c r="B171" s="80">
        <v>198</v>
      </c>
      <c r="C171" s="80">
        <v>11</v>
      </c>
      <c r="D171" s="80">
        <v>12</v>
      </c>
      <c r="E171" s="80">
        <v>2014</v>
      </c>
      <c r="F171" s="80" t="s">
        <v>90</v>
      </c>
      <c r="G171" s="80" t="s">
        <v>1637</v>
      </c>
      <c r="H171" s="80" t="s">
        <v>1638</v>
      </c>
      <c r="I171" s="177"/>
      <c r="J171" s="81">
        <v>0</v>
      </c>
      <c r="K171" s="81">
        <v>0.49327160149479859</v>
      </c>
      <c r="L171" s="81">
        <v>0.55929958222996567</v>
      </c>
      <c r="M171" s="81">
        <v>2.1321913445116993</v>
      </c>
      <c r="N171" s="81">
        <v>3.3367130389557951</v>
      </c>
      <c r="O171" s="81">
        <v>1.4093364962464652</v>
      </c>
      <c r="P171" s="81">
        <v>2.450416360320141</v>
      </c>
      <c r="Q171" s="81">
        <v>0.1093257592406732</v>
      </c>
      <c r="R171" s="81">
        <v>0</v>
      </c>
      <c r="S171" s="81">
        <v>0.14559281972234037</v>
      </c>
      <c r="T171" s="82"/>
      <c r="U171" s="81">
        <v>0</v>
      </c>
      <c r="V171" s="81">
        <v>148</v>
      </c>
      <c r="W171" s="81">
        <v>11</v>
      </c>
      <c r="X171" s="81">
        <v>387</v>
      </c>
      <c r="Y171" s="81">
        <v>555</v>
      </c>
      <c r="Z171" s="81">
        <v>811</v>
      </c>
      <c r="AA171" s="81">
        <v>488</v>
      </c>
      <c r="AB171" s="81">
        <v>1473</v>
      </c>
      <c r="AC171" s="81">
        <v>0</v>
      </c>
      <c r="AD171" s="81">
        <v>0.14559281972234037</v>
      </c>
      <c r="AE171" s="82"/>
      <c r="AF171" s="81">
        <v>0</v>
      </c>
      <c r="AG171" s="81">
        <v>400285.68418171792</v>
      </c>
      <c r="AH171" s="81">
        <v>99471.931002027966</v>
      </c>
      <c r="AI171" s="81">
        <v>2492020.2358417083</v>
      </c>
      <c r="AJ171" s="81">
        <v>3146543.0802642042</v>
      </c>
      <c r="AK171" s="81">
        <v>0</v>
      </c>
      <c r="AL171" s="81">
        <v>0</v>
      </c>
      <c r="AM171" s="81">
        <v>202220.88864435285</v>
      </c>
      <c r="AN171" s="81">
        <v>0</v>
      </c>
      <c r="AO171" s="81">
        <v>0</v>
      </c>
      <c r="AP171" s="82"/>
      <c r="AQ171" s="81">
        <v>3</v>
      </c>
      <c r="AR171" s="81">
        <v>0</v>
      </c>
      <c r="AS171" s="81">
        <v>0</v>
      </c>
      <c r="AT171" s="81">
        <v>0</v>
      </c>
      <c r="AU171" s="81">
        <v>0</v>
      </c>
      <c r="AV171" s="81">
        <v>0</v>
      </c>
      <c r="AW171" s="81" t="s">
        <v>564</v>
      </c>
      <c r="AX171" s="82"/>
      <c r="AY171" s="81">
        <v>11.5</v>
      </c>
      <c r="AZ171" s="81">
        <v>0</v>
      </c>
      <c r="BA171" s="81">
        <v>0</v>
      </c>
      <c r="BB171" s="81">
        <v>0</v>
      </c>
      <c r="BC171" s="81">
        <v>0</v>
      </c>
      <c r="BD171" s="81">
        <v>0</v>
      </c>
      <c r="BE171" s="81" t="s">
        <v>564</v>
      </c>
      <c r="BF171" s="82"/>
      <c r="BG171" s="81">
        <v>0</v>
      </c>
      <c r="BH171" s="81">
        <v>0</v>
      </c>
      <c r="BI171" s="81">
        <v>0</v>
      </c>
      <c r="BJ171" s="81">
        <v>0</v>
      </c>
      <c r="BK171" s="81">
        <v>0</v>
      </c>
      <c r="BL171" s="81">
        <v>0</v>
      </c>
      <c r="BM171" s="82"/>
      <c r="BN171" s="81">
        <v>0</v>
      </c>
      <c r="BO171" s="81">
        <v>0</v>
      </c>
      <c r="BP171" s="81">
        <v>0</v>
      </c>
      <c r="BQ171" s="81">
        <v>0</v>
      </c>
      <c r="BR171" s="81">
        <v>0</v>
      </c>
      <c r="BS171" s="81">
        <v>0</v>
      </c>
      <c r="BT171"/>
      <c r="BU171" s="80">
        <v>0</v>
      </c>
      <c r="BV171" s="80">
        <v>0</v>
      </c>
      <c r="BW171" s="80">
        <v>0</v>
      </c>
      <c r="BX171" s="80">
        <v>0</v>
      </c>
      <c r="BY171" s="80">
        <v>0</v>
      </c>
      <c r="BZ171" s="80">
        <v>0</v>
      </c>
      <c r="CA171" s="80">
        <v>0</v>
      </c>
      <c r="CB171" s="80">
        <v>0</v>
      </c>
      <c r="CC171" s="80">
        <v>0</v>
      </c>
    </row>
    <row r="172" spans="1:81">
      <c r="A172" s="80" t="s">
        <v>1940</v>
      </c>
      <c r="B172" s="80">
        <v>199</v>
      </c>
      <c r="C172" s="80">
        <v>12</v>
      </c>
      <c r="D172" s="80">
        <v>12</v>
      </c>
      <c r="E172" s="80">
        <v>2015</v>
      </c>
      <c r="F172" s="80" t="s">
        <v>91</v>
      </c>
      <c r="G172" s="80" t="s">
        <v>1637</v>
      </c>
      <c r="H172" s="80" t="s">
        <v>1638</v>
      </c>
      <c r="I172" s="177"/>
      <c r="J172" s="81">
        <v>0</v>
      </c>
      <c r="K172" s="81">
        <v>0.47525942229166829</v>
      </c>
      <c r="L172" s="81">
        <v>0.49435587003794124</v>
      </c>
      <c r="M172" s="81">
        <v>1.8457179219451956</v>
      </c>
      <c r="N172" s="81">
        <v>2.9962673180270425</v>
      </c>
      <c r="O172" s="81">
        <v>1.4044934192044909</v>
      </c>
      <c r="P172" s="81">
        <v>2.4121420220017749</v>
      </c>
      <c r="Q172" s="81">
        <v>0.1031736437224712</v>
      </c>
      <c r="R172" s="81">
        <v>0</v>
      </c>
      <c r="S172" s="81">
        <v>0.17382815090802409</v>
      </c>
      <c r="T172" s="82"/>
      <c r="U172" s="81">
        <v>0</v>
      </c>
      <c r="V172" s="81">
        <v>148</v>
      </c>
      <c r="W172" s="81">
        <v>11</v>
      </c>
      <c r="X172" s="81">
        <v>387</v>
      </c>
      <c r="Y172" s="81">
        <v>538</v>
      </c>
      <c r="Z172" s="81">
        <v>816</v>
      </c>
      <c r="AA172" s="81">
        <v>480</v>
      </c>
      <c r="AB172" s="81">
        <v>1420</v>
      </c>
      <c r="AC172" s="81">
        <v>0</v>
      </c>
      <c r="AD172" s="81">
        <v>0.17382815090802409</v>
      </c>
      <c r="AE172" s="82"/>
      <c r="AF172" s="81">
        <v>0</v>
      </c>
      <c r="AG172" s="81">
        <v>370626.82793092157</v>
      </c>
      <c r="AH172" s="81">
        <v>74387.112292352904</v>
      </c>
      <c r="AI172" s="81">
        <v>2363144.8527991758</v>
      </c>
      <c r="AJ172" s="81">
        <v>2735775.5198401688</v>
      </c>
      <c r="AK172" s="81">
        <v>0</v>
      </c>
      <c r="AL172" s="81">
        <v>0</v>
      </c>
      <c r="AM172" s="81">
        <v>194605.04332403484</v>
      </c>
      <c r="AN172" s="81">
        <v>0</v>
      </c>
      <c r="AO172" s="81">
        <v>0</v>
      </c>
      <c r="AP172" s="82"/>
      <c r="AQ172" s="81">
        <v>3</v>
      </c>
      <c r="AR172" s="81">
        <v>0</v>
      </c>
      <c r="AS172" s="81">
        <v>0</v>
      </c>
      <c r="AT172" s="81">
        <v>0</v>
      </c>
      <c r="AU172" s="81">
        <v>0</v>
      </c>
      <c r="AV172" s="81">
        <v>0</v>
      </c>
      <c r="AW172" s="81" t="s">
        <v>564</v>
      </c>
      <c r="AX172" s="82"/>
      <c r="AY172" s="81">
        <v>11.5</v>
      </c>
      <c r="AZ172" s="81">
        <v>0</v>
      </c>
      <c r="BA172" s="81">
        <v>0</v>
      </c>
      <c r="BB172" s="81">
        <v>0</v>
      </c>
      <c r="BC172" s="81">
        <v>0</v>
      </c>
      <c r="BD172" s="81">
        <v>0</v>
      </c>
      <c r="BE172" s="81" t="s">
        <v>564</v>
      </c>
      <c r="BF172" s="82"/>
      <c r="BG172" s="81">
        <v>0</v>
      </c>
      <c r="BH172" s="81">
        <v>0</v>
      </c>
      <c r="BI172" s="81">
        <v>0</v>
      </c>
      <c r="BJ172" s="81">
        <v>0</v>
      </c>
      <c r="BK172" s="81">
        <v>0</v>
      </c>
      <c r="BL172" s="81">
        <v>0</v>
      </c>
      <c r="BM172" s="82"/>
      <c r="BN172" s="81">
        <v>0</v>
      </c>
      <c r="BO172" s="81">
        <v>0</v>
      </c>
      <c r="BP172" s="81">
        <v>0</v>
      </c>
      <c r="BQ172" s="81">
        <v>0</v>
      </c>
      <c r="BR172" s="81">
        <v>0</v>
      </c>
      <c r="BS172" s="81">
        <v>0</v>
      </c>
      <c r="BT172"/>
      <c r="BU172" s="80">
        <v>0</v>
      </c>
      <c r="BV172" s="80">
        <v>0</v>
      </c>
      <c r="BW172" s="80">
        <v>0</v>
      </c>
      <c r="BX172" s="80">
        <v>0</v>
      </c>
      <c r="BY172" s="80">
        <v>0</v>
      </c>
      <c r="BZ172" s="80">
        <v>0</v>
      </c>
      <c r="CA172" s="80">
        <v>0</v>
      </c>
      <c r="CB172" s="80">
        <v>0</v>
      </c>
      <c r="CC172" s="80">
        <v>0</v>
      </c>
    </row>
    <row r="173" spans="1:81">
      <c r="A173" s="80" t="s">
        <v>1941</v>
      </c>
      <c r="B173" s="80">
        <v>200</v>
      </c>
      <c r="C173" s="80">
        <v>13</v>
      </c>
      <c r="D173" s="80">
        <v>12</v>
      </c>
      <c r="E173" s="80">
        <v>2016</v>
      </c>
      <c r="F173" s="80" t="s">
        <v>92</v>
      </c>
      <c r="G173" s="80" t="s">
        <v>1637</v>
      </c>
      <c r="H173" s="80" t="s">
        <v>1638</v>
      </c>
      <c r="I173" s="177"/>
      <c r="J173" s="81">
        <v>0</v>
      </c>
      <c r="K173" s="81">
        <v>0.43745385293292327</v>
      </c>
      <c r="L173" s="81">
        <v>0.61426870461075311</v>
      </c>
      <c r="M173" s="81">
        <v>1.7367419354609919</v>
      </c>
      <c r="N173" s="81">
        <v>3.2379651873111852</v>
      </c>
      <c r="O173" s="81">
        <v>1.3789365696067686</v>
      </c>
      <c r="P173" s="81">
        <v>2.4002086354259946</v>
      </c>
      <c r="Q173" s="81">
        <v>9.7330934379099773E-2</v>
      </c>
      <c r="R173" s="81">
        <v>0</v>
      </c>
      <c r="S173" s="81">
        <v>0.19411576075141868</v>
      </c>
      <c r="T173" s="82"/>
      <c r="U173" s="81">
        <v>0</v>
      </c>
      <c r="V173" s="81">
        <v>148</v>
      </c>
      <c r="W173" s="81">
        <v>11</v>
      </c>
      <c r="X173" s="81">
        <v>387</v>
      </c>
      <c r="Y173" s="81">
        <v>536</v>
      </c>
      <c r="Z173" s="81">
        <v>811</v>
      </c>
      <c r="AA173" s="81">
        <v>494</v>
      </c>
      <c r="AB173" s="81">
        <v>1378</v>
      </c>
      <c r="AC173" s="81">
        <v>0</v>
      </c>
      <c r="AD173" s="81">
        <v>0.1941157607514187</v>
      </c>
      <c r="AE173" s="82"/>
      <c r="AF173" s="81">
        <v>0</v>
      </c>
      <c r="AG173" s="81">
        <v>347381.88879657461</v>
      </c>
      <c r="AH173" s="81">
        <v>68149.98845446718</v>
      </c>
      <c r="AI173" s="81">
        <v>2412789.0198491649</v>
      </c>
      <c r="AJ173" s="81">
        <v>2960782.6979386918</v>
      </c>
      <c r="AK173" s="81">
        <v>0</v>
      </c>
      <c r="AL173" s="81">
        <v>0</v>
      </c>
      <c r="AM173" s="81">
        <v>188995.8367435562</v>
      </c>
      <c r="AN173" s="81">
        <v>0</v>
      </c>
      <c r="AO173" s="81">
        <v>0</v>
      </c>
      <c r="AP173" s="82"/>
      <c r="AQ173" s="81">
        <v>4</v>
      </c>
      <c r="AR173" s="81">
        <v>0</v>
      </c>
      <c r="AS173" s="81">
        <v>0</v>
      </c>
      <c r="AT173" s="81">
        <v>0</v>
      </c>
      <c r="AU173" s="81">
        <v>0</v>
      </c>
      <c r="AV173" s="81">
        <v>0</v>
      </c>
      <c r="AW173" s="81" t="s">
        <v>564</v>
      </c>
      <c r="AX173" s="82"/>
      <c r="AY173" s="81">
        <v>17</v>
      </c>
      <c r="AZ173" s="81">
        <v>0</v>
      </c>
      <c r="BA173" s="81">
        <v>0</v>
      </c>
      <c r="BB173" s="81">
        <v>0</v>
      </c>
      <c r="BC173" s="81">
        <v>0</v>
      </c>
      <c r="BD173" s="81">
        <v>0</v>
      </c>
      <c r="BE173" s="81" t="s">
        <v>564</v>
      </c>
      <c r="BF173" s="82"/>
      <c r="BG173" s="81">
        <v>0</v>
      </c>
      <c r="BH173" s="81">
        <v>0</v>
      </c>
      <c r="BI173" s="81">
        <v>0</v>
      </c>
      <c r="BJ173" s="81">
        <v>0</v>
      </c>
      <c r="BK173" s="81">
        <v>0</v>
      </c>
      <c r="BL173" s="81">
        <v>0</v>
      </c>
      <c r="BM173" s="82"/>
      <c r="BN173" s="81">
        <v>0</v>
      </c>
      <c r="BO173" s="81">
        <v>0</v>
      </c>
      <c r="BP173" s="81">
        <v>0</v>
      </c>
      <c r="BQ173" s="81">
        <v>0</v>
      </c>
      <c r="BR173" s="81">
        <v>0</v>
      </c>
      <c r="BS173" s="81">
        <v>0</v>
      </c>
      <c r="BT173"/>
      <c r="BU173" s="80">
        <v>0</v>
      </c>
      <c r="BV173" s="80">
        <v>0</v>
      </c>
      <c r="BW173" s="80">
        <v>0</v>
      </c>
      <c r="BX173" s="80">
        <v>0</v>
      </c>
      <c r="BY173" s="80">
        <v>0</v>
      </c>
      <c r="BZ173" s="80">
        <v>0</v>
      </c>
      <c r="CA173" s="80">
        <v>0</v>
      </c>
      <c r="CB173" s="80">
        <v>0</v>
      </c>
      <c r="CC173" s="80">
        <v>0</v>
      </c>
    </row>
    <row r="174" spans="1:81">
      <c r="A174" s="80" t="s">
        <v>1942</v>
      </c>
      <c r="B174" s="80">
        <v>201</v>
      </c>
      <c r="C174" s="80">
        <v>14</v>
      </c>
      <c r="D174" s="80">
        <v>12</v>
      </c>
      <c r="E174" s="80">
        <v>2017</v>
      </c>
      <c r="F174" s="80" t="s">
        <v>71</v>
      </c>
      <c r="G174" s="80" t="s">
        <v>1637</v>
      </c>
      <c r="H174" s="80" t="s">
        <v>1638</v>
      </c>
      <c r="I174" s="177"/>
      <c r="J174" s="81">
        <v>0</v>
      </c>
      <c r="K174" s="81">
        <v>0.47871317584111645</v>
      </c>
      <c r="L174" s="81">
        <v>0.59953376238474421</v>
      </c>
      <c r="M174" s="81">
        <v>1.5486628403588392</v>
      </c>
      <c r="N174" s="81">
        <v>2.9033292730444997</v>
      </c>
      <c r="O174" s="81">
        <v>1.3313474055646484</v>
      </c>
      <c r="P174" s="81">
        <v>2.2353379171706456</v>
      </c>
      <c r="Q174" s="81">
        <v>9.261569342154978E-2</v>
      </c>
      <c r="R174" s="81">
        <v>0</v>
      </c>
      <c r="S174" s="81">
        <v>0.16444506180419266</v>
      </c>
      <c r="T174" s="82"/>
      <c r="U174" s="81">
        <v>0</v>
      </c>
      <c r="V174" s="81">
        <v>148</v>
      </c>
      <c r="W174" s="81">
        <v>11</v>
      </c>
      <c r="X174" s="81">
        <v>387</v>
      </c>
      <c r="Y174" s="81">
        <v>531</v>
      </c>
      <c r="Z174" s="81">
        <v>796</v>
      </c>
      <c r="AA174" s="81">
        <v>463</v>
      </c>
      <c r="AB174" s="81">
        <v>1356</v>
      </c>
      <c r="AC174" s="81">
        <v>0</v>
      </c>
      <c r="AD174" s="81">
        <v>0.16444506180419269</v>
      </c>
      <c r="AE174" s="82"/>
      <c r="AF174" s="81">
        <v>0</v>
      </c>
      <c r="AG174" s="81">
        <v>372297.47449381871</v>
      </c>
      <c r="AH174" s="81">
        <v>92145.560605968232</v>
      </c>
      <c r="AI174" s="81">
        <v>2245074.3704149802</v>
      </c>
      <c r="AJ174" s="81">
        <v>2788153.8950996692</v>
      </c>
      <c r="AK174" s="81">
        <v>0</v>
      </c>
      <c r="AL174" s="81">
        <v>0</v>
      </c>
      <c r="AM174" s="81">
        <v>186269.4922298819</v>
      </c>
      <c r="AN174" s="81">
        <v>0</v>
      </c>
      <c r="AO174" s="81">
        <v>0</v>
      </c>
      <c r="AP174" s="82"/>
      <c r="AQ174" s="81">
        <v>4</v>
      </c>
      <c r="AR174" s="81">
        <v>0</v>
      </c>
      <c r="AS174" s="81">
        <v>0</v>
      </c>
      <c r="AT174" s="81">
        <v>0</v>
      </c>
      <c r="AU174" s="81">
        <v>0</v>
      </c>
      <c r="AV174" s="81">
        <v>0</v>
      </c>
      <c r="AW174" s="81" t="s">
        <v>564</v>
      </c>
      <c r="AX174" s="82"/>
      <c r="AY174" s="81">
        <v>17</v>
      </c>
      <c r="AZ174" s="81">
        <v>0</v>
      </c>
      <c r="BA174" s="81">
        <v>0</v>
      </c>
      <c r="BB174" s="81">
        <v>0</v>
      </c>
      <c r="BC174" s="81">
        <v>0</v>
      </c>
      <c r="BD174" s="81">
        <v>0</v>
      </c>
      <c r="BE174" s="81" t="s">
        <v>564</v>
      </c>
      <c r="BF174" s="82"/>
      <c r="BG174" s="81">
        <v>0</v>
      </c>
      <c r="BH174" s="81">
        <v>0</v>
      </c>
      <c r="BI174" s="81">
        <v>0</v>
      </c>
      <c r="BJ174" s="81">
        <v>0</v>
      </c>
      <c r="BK174" s="81">
        <v>0</v>
      </c>
      <c r="BL174" s="81">
        <v>0</v>
      </c>
      <c r="BM174" s="82"/>
      <c r="BN174" s="81">
        <v>0</v>
      </c>
      <c r="BO174" s="81">
        <v>0</v>
      </c>
      <c r="BP174" s="81">
        <v>0</v>
      </c>
      <c r="BQ174" s="81">
        <v>0</v>
      </c>
      <c r="BR174" s="81">
        <v>0</v>
      </c>
      <c r="BS174" s="81">
        <v>0</v>
      </c>
      <c r="BT174"/>
      <c r="BU174" s="80">
        <v>0</v>
      </c>
      <c r="BV174" s="80">
        <v>0</v>
      </c>
      <c r="BW174" s="80">
        <v>0</v>
      </c>
      <c r="BX174" s="80">
        <v>0</v>
      </c>
      <c r="BY174" s="80">
        <v>0</v>
      </c>
      <c r="BZ174" s="80">
        <v>0</v>
      </c>
      <c r="CA174" s="80">
        <v>0</v>
      </c>
      <c r="CB174" s="80">
        <v>0</v>
      </c>
      <c r="CC174" s="80">
        <v>0</v>
      </c>
    </row>
    <row r="175" spans="1:81">
      <c r="A175" s="80" t="s">
        <v>1943</v>
      </c>
      <c r="B175" s="80">
        <v>202</v>
      </c>
      <c r="C175" s="80">
        <v>15</v>
      </c>
      <c r="D175" s="80">
        <v>12</v>
      </c>
      <c r="E175" s="80">
        <v>2018</v>
      </c>
      <c r="F175" s="80" t="s">
        <v>93</v>
      </c>
      <c r="G175" s="80" t="s">
        <v>1637</v>
      </c>
      <c r="H175" s="80" t="s">
        <v>1638</v>
      </c>
      <c r="I175" s="177"/>
      <c r="J175" s="81">
        <v>0</v>
      </c>
      <c r="K175" s="81">
        <v>0.446720524861552</v>
      </c>
      <c r="L175" s="81">
        <v>0.55327418422816643</v>
      </c>
      <c r="M175" s="81">
        <v>1.6788883152608838</v>
      </c>
      <c r="N175" s="81">
        <v>2.857993907015584</v>
      </c>
      <c r="O175" s="81">
        <v>1.2899230585627683</v>
      </c>
      <c r="P175" s="81">
        <v>2.1557282109494289</v>
      </c>
      <c r="Q175" s="81">
        <v>8.6766623902131773E-2</v>
      </c>
      <c r="R175" s="81">
        <v>0</v>
      </c>
      <c r="S175" s="81">
        <v>0.16212174496102399</v>
      </c>
      <c r="T175" s="82"/>
      <c r="U175" s="81">
        <v>0</v>
      </c>
      <c r="V175" s="81">
        <v>148</v>
      </c>
      <c r="W175" s="81">
        <v>11</v>
      </c>
      <c r="X175" s="81">
        <v>387</v>
      </c>
      <c r="Y175" s="81">
        <v>540</v>
      </c>
      <c r="Z175" s="81">
        <v>786</v>
      </c>
      <c r="AA175" s="81">
        <v>451</v>
      </c>
      <c r="AB175" s="81">
        <v>1369</v>
      </c>
      <c r="AC175" s="81">
        <v>0</v>
      </c>
      <c r="AD175" s="81">
        <v>0.16212174496102399</v>
      </c>
      <c r="AE175" s="82"/>
      <c r="AF175" s="81">
        <v>0</v>
      </c>
      <c r="AG175" s="81">
        <v>341312.2535351066</v>
      </c>
      <c r="AH175" s="81">
        <v>87694.043232612981</v>
      </c>
      <c r="AI175" s="81">
        <v>2375520.706049243</v>
      </c>
      <c r="AJ175" s="81">
        <v>2686296.280851949</v>
      </c>
      <c r="AK175" s="81">
        <v>0</v>
      </c>
      <c r="AL175" s="81">
        <v>0</v>
      </c>
      <c r="AM175" s="81">
        <v>188444.37056424731</v>
      </c>
      <c r="AN175" s="81">
        <v>0</v>
      </c>
      <c r="AO175" s="81">
        <v>0</v>
      </c>
      <c r="AP175" s="82"/>
      <c r="AQ175" s="81">
        <v>4</v>
      </c>
      <c r="AR175" s="81">
        <v>0</v>
      </c>
      <c r="AS175" s="81">
        <v>0</v>
      </c>
      <c r="AT175" s="81">
        <v>0</v>
      </c>
      <c r="AU175" s="81">
        <v>0</v>
      </c>
      <c r="AV175" s="81">
        <v>0</v>
      </c>
      <c r="AW175" s="81" t="s">
        <v>564</v>
      </c>
      <c r="AX175" s="82"/>
      <c r="AY175" s="81">
        <v>17.2</v>
      </c>
      <c r="AZ175" s="81">
        <v>0</v>
      </c>
      <c r="BA175" s="81">
        <v>0</v>
      </c>
      <c r="BB175" s="81">
        <v>0</v>
      </c>
      <c r="BC175" s="81">
        <v>0</v>
      </c>
      <c r="BD175" s="81">
        <v>0</v>
      </c>
      <c r="BE175" s="81" t="s">
        <v>564</v>
      </c>
      <c r="BF175" s="82"/>
      <c r="BG175" s="81">
        <v>0</v>
      </c>
      <c r="BH175" s="81">
        <v>0</v>
      </c>
      <c r="BI175" s="81">
        <v>0</v>
      </c>
      <c r="BJ175" s="81">
        <v>0</v>
      </c>
      <c r="BK175" s="81">
        <v>0</v>
      </c>
      <c r="BL175" s="81">
        <v>0</v>
      </c>
      <c r="BM175" s="82"/>
      <c r="BN175" s="81">
        <v>0</v>
      </c>
      <c r="BO175" s="81">
        <v>0</v>
      </c>
      <c r="BP175" s="81">
        <v>0</v>
      </c>
      <c r="BQ175" s="81">
        <v>0</v>
      </c>
      <c r="BR175" s="81">
        <v>0</v>
      </c>
      <c r="BS175" s="81">
        <v>0</v>
      </c>
      <c r="BT175"/>
      <c r="BU175" s="80">
        <v>0</v>
      </c>
      <c r="BV175" s="80">
        <v>0</v>
      </c>
      <c r="BW175" s="80">
        <v>0</v>
      </c>
      <c r="BX175" s="80">
        <v>0</v>
      </c>
      <c r="BY175" s="80">
        <v>0</v>
      </c>
      <c r="BZ175" s="80">
        <v>0</v>
      </c>
      <c r="CA175" s="80">
        <v>0</v>
      </c>
      <c r="CB175" s="80">
        <v>0</v>
      </c>
      <c r="CC175" s="80">
        <v>0</v>
      </c>
    </row>
    <row r="176" spans="1:81">
      <c r="A176" s="80" t="s">
        <v>1944</v>
      </c>
      <c r="B176" s="80">
        <v>203</v>
      </c>
      <c r="C176" s="80">
        <v>16</v>
      </c>
      <c r="D176" s="80">
        <v>12</v>
      </c>
      <c r="E176" s="80">
        <v>2019</v>
      </c>
      <c r="F176" s="80" t="s">
        <v>73</v>
      </c>
      <c r="G176" s="80" t="s">
        <v>1637</v>
      </c>
      <c r="H176" s="80" t="s">
        <v>1638</v>
      </c>
      <c r="I176" s="177"/>
      <c r="J176" s="81">
        <v>0</v>
      </c>
      <c r="K176" s="81">
        <v>0.39641270920626204</v>
      </c>
      <c r="L176" s="81">
        <v>0.55905313590768435</v>
      </c>
      <c r="M176" s="81">
        <v>1.5547106400202073</v>
      </c>
      <c r="N176" s="81">
        <v>2.9011806512967491</v>
      </c>
      <c r="O176" s="81">
        <v>1.2203137083889579</v>
      </c>
      <c r="P176" s="81">
        <v>1.9986108446081603</v>
      </c>
      <c r="Q176" s="81">
        <v>8.3862245502355853E-2</v>
      </c>
      <c r="R176" s="81">
        <v>0</v>
      </c>
      <c r="S176" s="81">
        <v>0.13813752413639344</v>
      </c>
      <c r="T176" s="82"/>
      <c r="U176" s="81">
        <v>0</v>
      </c>
      <c r="V176" s="81">
        <v>148</v>
      </c>
      <c r="W176" s="81">
        <v>11</v>
      </c>
      <c r="X176" s="81">
        <v>387</v>
      </c>
      <c r="Y176" s="81">
        <v>558</v>
      </c>
      <c r="Z176" s="81">
        <v>764</v>
      </c>
      <c r="AA176" s="81">
        <v>415</v>
      </c>
      <c r="AB176" s="81">
        <v>1359</v>
      </c>
      <c r="AC176" s="81">
        <v>0</v>
      </c>
      <c r="AD176" s="81">
        <v>0.13813752413639341</v>
      </c>
      <c r="AE176" s="82"/>
      <c r="AF176" s="81">
        <v>0</v>
      </c>
      <c r="AG176" s="81">
        <v>298967.49138466932</v>
      </c>
      <c r="AH176" s="81">
        <v>93104.421730076254</v>
      </c>
      <c r="AI176" s="81">
        <v>2269496.948665035</v>
      </c>
      <c r="AJ176" s="81">
        <v>2701002.9263685327</v>
      </c>
      <c r="AK176" s="81">
        <v>0</v>
      </c>
      <c r="AL176" s="81">
        <v>0</v>
      </c>
      <c r="AM176" s="81">
        <v>185085.56945347739</v>
      </c>
      <c r="AN176" s="81">
        <v>0</v>
      </c>
      <c r="AO176" s="81">
        <v>0</v>
      </c>
      <c r="AP176" s="82"/>
      <c r="AQ176" s="81">
        <v>7</v>
      </c>
      <c r="AR176" s="81">
        <v>0</v>
      </c>
      <c r="AS176" s="81">
        <v>0</v>
      </c>
      <c r="AT176" s="81">
        <v>0</v>
      </c>
      <c r="AU176" s="81">
        <v>0</v>
      </c>
      <c r="AV176" s="81">
        <v>0</v>
      </c>
      <c r="AW176" s="81" t="s">
        <v>564</v>
      </c>
      <c r="AX176" s="82"/>
      <c r="AY176" s="81">
        <v>38.799999999999997</v>
      </c>
      <c r="AZ176" s="81">
        <v>0</v>
      </c>
      <c r="BA176" s="81">
        <v>0</v>
      </c>
      <c r="BB176" s="81">
        <v>0</v>
      </c>
      <c r="BC176" s="81">
        <v>0</v>
      </c>
      <c r="BD176" s="81">
        <v>0</v>
      </c>
      <c r="BE176" s="81" t="s">
        <v>564</v>
      </c>
      <c r="BF176" s="82"/>
      <c r="BG176" s="81">
        <v>0</v>
      </c>
      <c r="BH176" s="81">
        <v>0</v>
      </c>
      <c r="BI176" s="81">
        <v>0</v>
      </c>
      <c r="BJ176" s="81">
        <v>0</v>
      </c>
      <c r="BK176" s="81">
        <v>0</v>
      </c>
      <c r="BL176" s="81">
        <v>0</v>
      </c>
      <c r="BM176" s="82"/>
      <c r="BN176" s="81">
        <v>0</v>
      </c>
      <c r="BO176" s="81">
        <v>0</v>
      </c>
      <c r="BP176" s="81">
        <v>0</v>
      </c>
      <c r="BQ176" s="81">
        <v>0</v>
      </c>
      <c r="BR176" s="81">
        <v>0</v>
      </c>
      <c r="BS176" s="81">
        <v>0</v>
      </c>
      <c r="BT176"/>
      <c r="BU176" s="80">
        <v>0</v>
      </c>
      <c r="BV176" s="80">
        <v>0</v>
      </c>
      <c r="BW176" s="80">
        <v>0</v>
      </c>
      <c r="BX176" s="80">
        <v>0</v>
      </c>
      <c r="BY176" s="80">
        <v>0</v>
      </c>
      <c r="BZ176" s="80">
        <v>0</v>
      </c>
      <c r="CA176" s="80">
        <v>0</v>
      </c>
      <c r="CB176" s="80">
        <v>0</v>
      </c>
      <c r="CC176" s="80">
        <v>0</v>
      </c>
    </row>
    <row r="177" spans="1:81">
      <c r="A177" s="80" t="s">
        <v>1945</v>
      </c>
      <c r="B177" s="80">
        <v>204</v>
      </c>
      <c r="C177" s="80">
        <v>17</v>
      </c>
      <c r="D177" s="80">
        <v>12</v>
      </c>
      <c r="E177" s="80">
        <v>2020</v>
      </c>
      <c r="F177" s="80" t="s">
        <v>218</v>
      </c>
      <c r="G177" s="80" t="s">
        <v>1637</v>
      </c>
      <c r="H177" s="80" t="s">
        <v>1638</v>
      </c>
      <c r="I177" s="177"/>
      <c r="J177" s="81">
        <v>0</v>
      </c>
      <c r="K177" s="81">
        <v>0.17397148810456547</v>
      </c>
      <c r="L177" s="81">
        <v>5.3627163411476078</v>
      </c>
      <c r="M177" s="81">
        <v>1.1918166564116093</v>
      </c>
      <c r="N177" s="81">
        <v>2.520412940302776</v>
      </c>
      <c r="O177" s="81">
        <v>1.0495754104589372</v>
      </c>
      <c r="P177" s="81">
        <v>1.9725007821296159</v>
      </c>
      <c r="Q177" s="81">
        <v>7.8244127986266801E-2</v>
      </c>
      <c r="R177" s="81">
        <v>0</v>
      </c>
      <c r="S177" s="81">
        <v>0.14854252081722319</v>
      </c>
      <c r="T177" s="82"/>
      <c r="U177" s="81">
        <v>0</v>
      </c>
      <c r="V177" s="81">
        <v>58</v>
      </c>
      <c r="W177" s="81">
        <v>114</v>
      </c>
      <c r="X177" s="81">
        <v>322</v>
      </c>
      <c r="Y177" s="81">
        <v>554</v>
      </c>
      <c r="Z177" s="81">
        <v>750</v>
      </c>
      <c r="AA177" s="81">
        <v>445</v>
      </c>
      <c r="AB177" s="81">
        <v>1327</v>
      </c>
      <c r="AC177" s="81">
        <v>0</v>
      </c>
      <c r="AD177" s="81">
        <v>0.14854252081722319</v>
      </c>
      <c r="AE177" s="82"/>
      <c r="AF177" s="81">
        <v>0</v>
      </c>
      <c r="AG177" s="81">
        <v>134029.54069080358</v>
      </c>
      <c r="AH177" s="81">
        <v>935098.233048619</v>
      </c>
      <c r="AI177" s="81">
        <v>1819701.2488647571</v>
      </c>
      <c r="AJ177" s="81">
        <v>2450861.9191663554</v>
      </c>
      <c r="AK177" s="81"/>
      <c r="AL177" s="81"/>
      <c r="AM177" s="81">
        <v>173188.2432775012</v>
      </c>
      <c r="AN177" s="81"/>
      <c r="AO177" s="81"/>
      <c r="AP177" s="82"/>
      <c r="AQ177" s="81">
        <v>10</v>
      </c>
      <c r="AR177" s="81">
        <v>0</v>
      </c>
      <c r="AS177" s="81">
        <v>0</v>
      </c>
      <c r="AT177" s="81">
        <v>0</v>
      </c>
      <c r="AU177" s="81">
        <v>0</v>
      </c>
      <c r="AV177" s="81">
        <v>0</v>
      </c>
      <c r="AW177" s="81">
        <v>0</v>
      </c>
      <c r="AX177" s="82"/>
      <c r="AY177" s="81">
        <v>51.9</v>
      </c>
      <c r="AZ177" s="81">
        <v>0</v>
      </c>
      <c r="BA177" s="81">
        <v>0</v>
      </c>
      <c r="BB177" s="81">
        <v>0</v>
      </c>
      <c r="BC177" s="81">
        <v>0</v>
      </c>
      <c r="BD177" s="81">
        <v>0</v>
      </c>
      <c r="BE177" s="81">
        <v>0</v>
      </c>
      <c r="BF177" s="82"/>
      <c r="BG177" s="81">
        <v>0</v>
      </c>
      <c r="BH177" s="81">
        <v>0</v>
      </c>
      <c r="BI177" s="81">
        <v>0</v>
      </c>
      <c r="BJ177" s="81">
        <v>0</v>
      </c>
      <c r="BK177" s="81">
        <v>0</v>
      </c>
      <c r="BL177" s="81">
        <v>0</v>
      </c>
      <c r="BM177" s="82"/>
      <c r="BN177" s="81">
        <v>0</v>
      </c>
      <c r="BO177" s="81">
        <v>0</v>
      </c>
      <c r="BP177" s="81">
        <v>0</v>
      </c>
      <c r="BQ177" s="81">
        <v>0</v>
      </c>
      <c r="BR177" s="81">
        <v>0</v>
      </c>
      <c r="BS177" s="81">
        <v>0</v>
      </c>
      <c r="BT177"/>
      <c r="BU177" s="80">
        <v>0</v>
      </c>
      <c r="BV177" s="80">
        <v>0</v>
      </c>
      <c r="BW177" s="80">
        <v>0</v>
      </c>
      <c r="BX177" s="80">
        <v>0</v>
      </c>
      <c r="BY177" s="80">
        <v>0</v>
      </c>
      <c r="BZ177" s="80">
        <v>0</v>
      </c>
      <c r="CA177" s="80">
        <v>0</v>
      </c>
      <c r="CB177" s="80">
        <v>0</v>
      </c>
      <c r="CC177" s="80">
        <v>0</v>
      </c>
    </row>
    <row r="178" spans="1:81">
      <c r="A178" s="80" t="s">
        <v>1639</v>
      </c>
      <c r="B178" s="80">
        <v>204</v>
      </c>
      <c r="C178" s="80">
        <v>18</v>
      </c>
      <c r="D178" s="80">
        <v>12</v>
      </c>
      <c r="E178" s="80">
        <v>2021</v>
      </c>
      <c r="F178" s="80" t="s">
        <v>75</v>
      </c>
      <c r="G178" s="174" t="s">
        <v>1637</v>
      </c>
      <c r="H178" s="80" t="s">
        <v>1638</v>
      </c>
      <c r="I178" s="177"/>
      <c r="J178" s="81">
        <v>0</v>
      </c>
      <c r="K178" s="81">
        <v>0.2062053579577634</v>
      </c>
      <c r="L178" s="81">
        <v>4.2775803705323163</v>
      </c>
      <c r="M178" s="81">
        <v>1.3486005356772233</v>
      </c>
      <c r="N178" s="81">
        <v>2.4546765837224607</v>
      </c>
      <c r="O178" s="81">
        <v>1.0165985138705818</v>
      </c>
      <c r="P178" s="81">
        <v>1.9681113978010065</v>
      </c>
      <c r="Q178" s="81">
        <v>7.7631680770220909E-2</v>
      </c>
      <c r="R178" s="81">
        <v>0</v>
      </c>
      <c r="S178" s="81">
        <v>0.1248798313993575</v>
      </c>
      <c r="T178" s="82"/>
      <c r="U178" s="81">
        <v>0</v>
      </c>
      <c r="V178" s="81">
        <v>58</v>
      </c>
      <c r="W178" s="81">
        <v>114</v>
      </c>
      <c r="X178" s="81">
        <v>322</v>
      </c>
      <c r="Y178" s="81">
        <v>552</v>
      </c>
      <c r="Z178" s="81">
        <v>748</v>
      </c>
      <c r="AA178" s="81">
        <v>433</v>
      </c>
      <c r="AB178" s="81">
        <v>1301</v>
      </c>
      <c r="AC178" s="81">
        <v>0</v>
      </c>
      <c r="AD178" s="81">
        <v>0.1248798313993575</v>
      </c>
      <c r="AE178" s="82"/>
      <c r="AF178" s="81">
        <v>0</v>
      </c>
      <c r="AG178" s="81">
        <v>148400.11201559464</v>
      </c>
      <c r="AH178" s="81">
        <v>717637.08668012766</v>
      </c>
      <c r="AI178" s="81">
        <v>2030773.1069700252</v>
      </c>
      <c r="AJ178" s="81">
        <v>2575230.9349630782</v>
      </c>
      <c r="AK178" s="81">
        <v>0</v>
      </c>
      <c r="AL178" s="81">
        <v>0</v>
      </c>
      <c r="AM178" s="81">
        <v>170774.3180379516</v>
      </c>
      <c r="AN178" s="81">
        <v>0</v>
      </c>
      <c r="AO178" s="81">
        <v>0</v>
      </c>
      <c r="AP178" s="82"/>
      <c r="AQ178" s="81">
        <v>10</v>
      </c>
      <c r="AR178" s="81">
        <v>0</v>
      </c>
      <c r="AS178" s="81">
        <v>0</v>
      </c>
      <c r="AT178" s="81">
        <v>0</v>
      </c>
      <c r="AU178" s="81">
        <v>0</v>
      </c>
      <c r="AV178" s="81">
        <v>0</v>
      </c>
      <c r="AW178" s="81"/>
      <c r="AX178" s="82"/>
      <c r="AY178" s="81">
        <v>51.9</v>
      </c>
      <c r="AZ178" s="81">
        <v>0</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1640</v>
      </c>
      <c r="B179" s="80">
        <v>204</v>
      </c>
      <c r="C179" s="80">
        <v>19</v>
      </c>
      <c r="D179" s="80">
        <v>12</v>
      </c>
      <c r="E179" s="80">
        <v>2022</v>
      </c>
      <c r="F179" s="80" t="s">
        <v>568</v>
      </c>
      <c r="G179" s="174" t="s">
        <v>1637</v>
      </c>
      <c r="H179" s="80" t="s">
        <v>1638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11</v>
      </c>
      <c r="AR179" s="81">
        <v>0</v>
      </c>
      <c r="AS179" s="81">
        <v>0</v>
      </c>
      <c r="AT179" s="81">
        <v>0</v>
      </c>
      <c r="AU179" s="81">
        <v>0</v>
      </c>
      <c r="AV179" s="81">
        <v>0</v>
      </c>
      <c r="AW179" s="81"/>
      <c r="AX179" s="82"/>
      <c r="AY179" s="81">
        <v>57.4</v>
      </c>
      <c r="AZ179" s="81">
        <v>0</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1946</v>
      </c>
      <c r="B180" s="80">
        <v>154</v>
      </c>
      <c r="C180" s="80">
        <v>1</v>
      </c>
      <c r="D180" s="80">
        <v>10</v>
      </c>
      <c r="E180" s="80">
        <v>1990</v>
      </c>
      <c r="F180" s="80" t="s">
        <v>562</v>
      </c>
      <c r="G180" s="80" t="s">
        <v>1947</v>
      </c>
      <c r="H180" s="80" t="s">
        <v>1948</v>
      </c>
      <c r="I180" s="177"/>
      <c r="J180" s="81">
        <v>0.2244041523409171</v>
      </c>
      <c r="K180" s="81">
        <v>0.3173856870763096</v>
      </c>
      <c r="L180" s="81">
        <v>0.77913327039140812</v>
      </c>
      <c r="M180" s="81">
        <v>3.0500072762515917</v>
      </c>
      <c r="N180" s="81">
        <v>2.5454452954157545</v>
      </c>
      <c r="O180" s="81">
        <v>2.5017523587492154</v>
      </c>
      <c r="P180" s="81">
        <v>4.5714550533246916</v>
      </c>
      <c r="Q180" s="81">
        <v>0.15514328761236409</v>
      </c>
      <c r="R180" s="81">
        <v>0</v>
      </c>
      <c r="S180" s="81">
        <v>0.19451503214511867</v>
      </c>
      <c r="T180" s="82"/>
      <c r="U180" s="81">
        <v>63025</v>
      </c>
      <c r="V180" s="81">
        <v>134</v>
      </c>
      <c r="W180" s="81">
        <v>9</v>
      </c>
      <c r="X180" s="81">
        <v>1165</v>
      </c>
      <c r="Y180" s="81">
        <v>930</v>
      </c>
      <c r="Z180" s="81">
        <v>1029</v>
      </c>
      <c r="AA180" s="81">
        <v>1110</v>
      </c>
      <c r="AB180" s="81">
        <v>2519</v>
      </c>
      <c r="AC180" s="81">
        <v>0</v>
      </c>
      <c r="AD180" s="81">
        <v>0.19451503214511867</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1949</v>
      </c>
      <c r="B181" s="80">
        <v>155</v>
      </c>
      <c r="C181" s="80">
        <v>2</v>
      </c>
      <c r="D181" s="80">
        <v>10</v>
      </c>
      <c r="E181" s="80">
        <v>2005</v>
      </c>
      <c r="F181" s="80" t="s">
        <v>565</v>
      </c>
      <c r="G181" s="80" t="s">
        <v>1947</v>
      </c>
      <c r="H181" s="80" t="s">
        <v>1948</v>
      </c>
      <c r="I181" s="177"/>
      <c r="J181" s="81">
        <v>0.25951092245756469</v>
      </c>
      <c r="K181" s="81">
        <v>0.3382217936899492</v>
      </c>
      <c r="L181" s="81">
        <v>0.62037852585525832</v>
      </c>
      <c r="M181" s="81">
        <v>3.2961452855983424</v>
      </c>
      <c r="N181" s="81">
        <v>2.4274748822325032</v>
      </c>
      <c r="O181" s="81">
        <v>2.4686634451850686</v>
      </c>
      <c r="P181" s="81">
        <v>4.1587047211443009</v>
      </c>
      <c r="Q181" s="81">
        <v>0.11777069098423738</v>
      </c>
      <c r="R181" s="81">
        <v>0</v>
      </c>
      <c r="S181" s="81">
        <v>0.21169929636063956</v>
      </c>
      <c r="T181" s="82"/>
      <c r="U181" s="81">
        <v>46891</v>
      </c>
      <c r="V181" s="81">
        <v>168</v>
      </c>
      <c r="W181" s="81">
        <v>8</v>
      </c>
      <c r="X181" s="81">
        <v>684</v>
      </c>
      <c r="Y181" s="81">
        <v>815</v>
      </c>
      <c r="Z181" s="81">
        <v>1175</v>
      </c>
      <c r="AA181" s="81">
        <v>827</v>
      </c>
      <c r="AB181" s="81">
        <v>1999</v>
      </c>
      <c r="AC181" s="81">
        <v>0</v>
      </c>
      <c r="AD181" s="81">
        <v>0.21169929636063956</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1950</v>
      </c>
      <c r="B182" s="80">
        <v>156</v>
      </c>
      <c r="C182" s="80">
        <v>3</v>
      </c>
      <c r="D182" s="80">
        <v>10</v>
      </c>
      <c r="E182" s="80">
        <v>2006</v>
      </c>
      <c r="F182" s="80" t="s">
        <v>566</v>
      </c>
      <c r="G182" s="80" t="s">
        <v>1947</v>
      </c>
      <c r="H182" s="80" t="s">
        <v>1948</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1951</v>
      </c>
      <c r="B183" s="80">
        <v>157</v>
      </c>
      <c r="C183" s="80">
        <v>4</v>
      </c>
      <c r="D183" s="80">
        <v>10</v>
      </c>
      <c r="E183" s="80">
        <v>2007</v>
      </c>
      <c r="F183" s="80" t="s">
        <v>567</v>
      </c>
      <c r="G183" s="80" t="s">
        <v>1947</v>
      </c>
      <c r="H183" s="80" t="s">
        <v>1948</v>
      </c>
      <c r="I183" s="177"/>
      <c r="J183" s="81">
        <v>0</v>
      </c>
      <c r="K183" s="81">
        <v>0.24874309225919</v>
      </c>
      <c r="L183" s="81">
        <v>1.0259183887393797</v>
      </c>
      <c r="M183" s="81">
        <v>3.4842980772902004</v>
      </c>
      <c r="N183" s="81">
        <v>2.2272492920845792</v>
      </c>
      <c r="O183" s="81">
        <v>2.180717493981037</v>
      </c>
      <c r="P183" s="81">
        <v>4.0341361142063503</v>
      </c>
      <c r="Q183" s="81">
        <v>0.11669565447205843</v>
      </c>
      <c r="R183" s="81">
        <v>0</v>
      </c>
      <c r="S183" s="81">
        <v>0.17646981552398561</v>
      </c>
      <c r="T183" s="82"/>
      <c r="U183" s="81">
        <v>0</v>
      </c>
      <c r="V183" s="81">
        <v>126</v>
      </c>
      <c r="W183" s="81">
        <v>13</v>
      </c>
      <c r="X183" s="81">
        <v>866</v>
      </c>
      <c r="Y183" s="81">
        <v>776</v>
      </c>
      <c r="Z183" s="81">
        <v>1079</v>
      </c>
      <c r="AA183" s="81">
        <v>790</v>
      </c>
      <c r="AB183" s="81">
        <v>1876</v>
      </c>
      <c r="AC183" s="81">
        <v>0</v>
      </c>
      <c r="AD183" s="81">
        <v>0.17646981552398561</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1952</v>
      </c>
      <c r="B184" s="80">
        <v>158</v>
      </c>
      <c r="C184" s="80">
        <v>5</v>
      </c>
      <c r="D184" s="80">
        <v>10</v>
      </c>
      <c r="E184" s="80">
        <v>2008</v>
      </c>
      <c r="F184" s="80" t="s">
        <v>84</v>
      </c>
      <c r="G184" s="80" t="s">
        <v>1947</v>
      </c>
      <c r="H184" s="80" t="s">
        <v>1948</v>
      </c>
      <c r="I184" s="177"/>
      <c r="J184" s="81">
        <v>0.12018879474422332</v>
      </c>
      <c r="K184" s="81">
        <v>0.18362042504370762</v>
      </c>
      <c r="L184" s="81">
        <v>0.90815412415029484</v>
      </c>
      <c r="M184" s="81">
        <v>3.8124732925611515</v>
      </c>
      <c r="N184" s="81">
        <v>2.2827341798820604</v>
      </c>
      <c r="O184" s="81">
        <v>2.0540552893171582</v>
      </c>
      <c r="P184" s="81">
        <v>3.6061820298862477</v>
      </c>
      <c r="Q184" s="81">
        <v>0.11162675095738024</v>
      </c>
      <c r="R184" s="81">
        <v>0</v>
      </c>
      <c r="S184" s="81">
        <v>0.22714548206555391</v>
      </c>
      <c r="T184" s="82"/>
      <c r="U184" s="81">
        <v>33610</v>
      </c>
      <c r="V184" s="81">
        <v>126</v>
      </c>
      <c r="W184" s="81">
        <v>13</v>
      </c>
      <c r="X184" s="81">
        <v>866</v>
      </c>
      <c r="Y184" s="81">
        <v>762</v>
      </c>
      <c r="Z184" s="81">
        <v>1052</v>
      </c>
      <c r="AA184" s="81">
        <v>707</v>
      </c>
      <c r="AB184" s="81">
        <v>1824</v>
      </c>
      <c r="AC184" s="81">
        <v>0</v>
      </c>
      <c r="AD184" s="81">
        <v>0.22714548206555391</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1953</v>
      </c>
      <c r="B185" s="80">
        <v>159</v>
      </c>
      <c r="C185" s="80">
        <v>6</v>
      </c>
      <c r="D185" s="80">
        <v>10</v>
      </c>
      <c r="E185" s="80">
        <v>2009</v>
      </c>
      <c r="F185" s="80" t="s">
        <v>85</v>
      </c>
      <c r="G185" s="80" t="s">
        <v>1947</v>
      </c>
      <c r="H185" s="80" t="s">
        <v>1948</v>
      </c>
      <c r="I185" s="177"/>
      <c r="J185" s="81">
        <v>0.11002805356967206</v>
      </c>
      <c r="K185" s="81">
        <v>0.17745014870729137</v>
      </c>
      <c r="L185" s="81">
        <v>1.2593790066695443</v>
      </c>
      <c r="M185" s="81">
        <v>3.1692631051376643</v>
      </c>
      <c r="N185" s="81">
        <v>2.0569259948473584</v>
      </c>
      <c r="O185" s="81">
        <v>2.0671602601306942</v>
      </c>
      <c r="P185" s="81">
        <v>3.3735822204193222</v>
      </c>
      <c r="Q185" s="81">
        <v>0.10441210782502007</v>
      </c>
      <c r="R185" s="81">
        <v>0</v>
      </c>
      <c r="S185" s="81">
        <v>0.18179819108202491</v>
      </c>
      <c r="T185" s="82"/>
      <c r="U185" s="81">
        <v>30252</v>
      </c>
      <c r="V185" s="81">
        <v>127</v>
      </c>
      <c r="W185" s="81">
        <v>29</v>
      </c>
      <c r="X185" s="81">
        <v>868</v>
      </c>
      <c r="Y185" s="81">
        <v>754</v>
      </c>
      <c r="Z185" s="81">
        <v>1045</v>
      </c>
      <c r="AA185" s="81">
        <v>679</v>
      </c>
      <c r="AB185" s="81">
        <v>1791</v>
      </c>
      <c r="AC185" s="81">
        <v>0</v>
      </c>
      <c r="AD185" s="81">
        <v>0.18179819108202491</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1954</v>
      </c>
      <c r="B186" s="80">
        <v>160</v>
      </c>
      <c r="C186" s="80">
        <v>7</v>
      </c>
      <c r="D186" s="80">
        <v>10</v>
      </c>
      <c r="E186" s="80">
        <v>2010</v>
      </c>
      <c r="F186" s="80" t="s">
        <v>86</v>
      </c>
      <c r="G186" s="80" t="s">
        <v>1947</v>
      </c>
      <c r="H186" s="80" t="s">
        <v>1948</v>
      </c>
      <c r="I186" s="177"/>
      <c r="J186" s="81">
        <v>0.14812393922129716</v>
      </c>
      <c r="K186" s="81">
        <v>0.19811545282583706</v>
      </c>
      <c r="L186" s="81">
        <v>1.2160925878263862</v>
      </c>
      <c r="M186" s="81">
        <v>3.4357759928700062</v>
      </c>
      <c r="N186" s="81">
        <v>1.9882187451186812</v>
      </c>
      <c r="O186" s="81">
        <v>2.0201881189208373</v>
      </c>
      <c r="P186" s="81">
        <v>3.3682680777546388</v>
      </c>
      <c r="Q186" s="81">
        <v>0.10580297475649468</v>
      </c>
      <c r="R186" s="81">
        <v>0</v>
      </c>
      <c r="S186" s="81">
        <v>0.1796184110905861</v>
      </c>
      <c r="T186" s="82"/>
      <c r="U186" s="81">
        <v>38257</v>
      </c>
      <c r="V186" s="81">
        <v>127</v>
      </c>
      <c r="W186" s="81">
        <v>29</v>
      </c>
      <c r="X186" s="81">
        <v>868</v>
      </c>
      <c r="Y186" s="81">
        <v>741</v>
      </c>
      <c r="Z186" s="81">
        <v>1026</v>
      </c>
      <c r="AA186" s="81">
        <v>661</v>
      </c>
      <c r="AB186" s="81">
        <v>1739</v>
      </c>
      <c r="AC186" s="81">
        <v>0</v>
      </c>
      <c r="AD186" s="81">
        <v>0.1796184110905861</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1955</v>
      </c>
      <c r="B187" s="80">
        <v>161</v>
      </c>
      <c r="C187" s="80">
        <v>8</v>
      </c>
      <c r="D187" s="80">
        <v>10</v>
      </c>
      <c r="E187" s="80">
        <v>2011</v>
      </c>
      <c r="F187" s="80" t="s">
        <v>87</v>
      </c>
      <c r="G187" s="80" t="s">
        <v>1947</v>
      </c>
      <c r="H187" s="80" t="s">
        <v>1948</v>
      </c>
      <c r="I187" s="177"/>
      <c r="J187" s="81">
        <v>0.10824736849405957</v>
      </c>
      <c r="K187" s="81">
        <v>0.28316621686852805</v>
      </c>
      <c r="L187" s="81">
        <v>0.97828329625179111</v>
      </c>
      <c r="M187" s="81">
        <v>4.2043116099445319</v>
      </c>
      <c r="N187" s="81">
        <v>2.516036095331017</v>
      </c>
      <c r="O187" s="81">
        <v>1.9386901819033755</v>
      </c>
      <c r="P187" s="81">
        <v>3.2016519918096003</v>
      </c>
      <c r="Q187" s="81">
        <v>0.11846099702160499</v>
      </c>
      <c r="R187" s="81">
        <v>0</v>
      </c>
      <c r="S187" s="81">
        <v>0.15952774213741935</v>
      </c>
      <c r="T187" s="82"/>
      <c r="U187" s="81">
        <v>22580</v>
      </c>
      <c r="V187" s="81">
        <v>127</v>
      </c>
      <c r="W187" s="81">
        <v>29</v>
      </c>
      <c r="X187" s="81">
        <v>868</v>
      </c>
      <c r="Y187" s="81">
        <v>741</v>
      </c>
      <c r="Z187" s="81">
        <v>1006</v>
      </c>
      <c r="AA187" s="81">
        <v>647</v>
      </c>
      <c r="AB187" s="81">
        <v>1688</v>
      </c>
      <c r="AC187" s="81">
        <v>0</v>
      </c>
      <c r="AD187" s="81">
        <v>0.15952774213741935</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1956</v>
      </c>
      <c r="B188" s="80">
        <v>162</v>
      </c>
      <c r="C188" s="80">
        <v>9</v>
      </c>
      <c r="D188" s="80">
        <v>10</v>
      </c>
      <c r="E188" s="80">
        <v>2012</v>
      </c>
      <c r="F188" s="80" t="s">
        <v>88</v>
      </c>
      <c r="G188" s="80" t="s">
        <v>1947</v>
      </c>
      <c r="H188" s="80" t="s">
        <v>1948</v>
      </c>
      <c r="I188" s="177"/>
      <c r="J188" s="81">
        <v>0.10877444384840382</v>
      </c>
      <c r="K188" s="81">
        <v>0.27547754377004002</v>
      </c>
      <c r="L188" s="81">
        <v>0.96532357908677313</v>
      </c>
      <c r="M188" s="81">
        <v>4.3127012764712953</v>
      </c>
      <c r="N188" s="81">
        <v>2.8025495042212456</v>
      </c>
      <c r="O188" s="81">
        <v>1.9100505190303589</v>
      </c>
      <c r="P188" s="81">
        <v>3.1900085164070302</v>
      </c>
      <c r="Q188" s="81">
        <v>0.12496893574893847</v>
      </c>
      <c r="R188" s="81">
        <v>0</v>
      </c>
      <c r="S188" s="81">
        <v>0.21343059447525545</v>
      </c>
      <c r="T188" s="82"/>
      <c r="U188" s="81">
        <v>22724</v>
      </c>
      <c r="V188" s="81">
        <v>127</v>
      </c>
      <c r="W188" s="81">
        <v>29</v>
      </c>
      <c r="X188" s="81">
        <v>868</v>
      </c>
      <c r="Y188" s="81">
        <v>728</v>
      </c>
      <c r="Z188" s="81">
        <v>999</v>
      </c>
      <c r="AA188" s="81">
        <v>641</v>
      </c>
      <c r="AB188" s="81">
        <v>1639</v>
      </c>
      <c r="AC188" s="81">
        <v>0</v>
      </c>
      <c r="AD188" s="81">
        <v>0.21343059447525545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1957</v>
      </c>
      <c r="B189" s="80">
        <v>163</v>
      </c>
      <c r="C189" s="80">
        <v>10</v>
      </c>
      <c r="D189" s="80">
        <v>10</v>
      </c>
      <c r="E189" s="80">
        <v>2013</v>
      </c>
      <c r="F189" s="80" t="s">
        <v>89</v>
      </c>
      <c r="G189" s="80" t="s">
        <v>1947</v>
      </c>
      <c r="H189" s="80" t="s">
        <v>1948</v>
      </c>
      <c r="I189" s="177"/>
      <c r="J189" s="81">
        <v>7.0544250424208199E-2</v>
      </c>
      <c r="K189" s="81">
        <v>0.22728937880590708</v>
      </c>
      <c r="L189" s="81">
        <v>0.88876497419125677</v>
      </c>
      <c r="M189" s="81">
        <v>4.4204664266365885</v>
      </c>
      <c r="N189" s="81">
        <v>2.8601696906880343</v>
      </c>
      <c r="O189" s="81">
        <v>1.8156034276453203</v>
      </c>
      <c r="P189" s="81">
        <v>3.0721486694438456</v>
      </c>
      <c r="Q189" s="81">
        <v>0.12493028824379392</v>
      </c>
      <c r="R189" s="81">
        <v>0</v>
      </c>
      <c r="S189" s="81">
        <v>0.19941606725964856</v>
      </c>
      <c r="T189" s="82"/>
      <c r="U189" s="81">
        <v>14663</v>
      </c>
      <c r="V189" s="81">
        <v>127</v>
      </c>
      <c r="W189" s="81">
        <v>29</v>
      </c>
      <c r="X189" s="81">
        <v>868</v>
      </c>
      <c r="Y189" s="81">
        <v>722</v>
      </c>
      <c r="Z189" s="81">
        <v>992</v>
      </c>
      <c r="AA189" s="81">
        <v>615</v>
      </c>
      <c r="AB189" s="81">
        <v>1615</v>
      </c>
      <c r="AC189" s="81">
        <v>0</v>
      </c>
      <c r="AD189" s="81">
        <v>0.19941606725964856</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1958</v>
      </c>
      <c r="B190" s="80">
        <v>164</v>
      </c>
      <c r="C190" s="80">
        <v>11</v>
      </c>
      <c r="D190" s="80">
        <v>10</v>
      </c>
      <c r="E190" s="80">
        <v>2014</v>
      </c>
      <c r="F190" s="80" t="s">
        <v>90</v>
      </c>
      <c r="G190" s="80" t="s">
        <v>1947</v>
      </c>
      <c r="H190" s="80" t="s">
        <v>1948</v>
      </c>
      <c r="I190" s="177"/>
      <c r="J190" s="81">
        <v>8.7930940073434272E-2</v>
      </c>
      <c r="K190" s="81">
        <v>0.23604490963334976</v>
      </c>
      <c r="L190" s="81">
        <v>0.41930735022406918</v>
      </c>
      <c r="M190" s="81">
        <v>4.2907869109846173</v>
      </c>
      <c r="N190" s="81">
        <v>2.7681796063896402</v>
      </c>
      <c r="O190" s="81">
        <v>1.6978073450466049</v>
      </c>
      <c r="P190" s="81">
        <v>3.0831058304028005</v>
      </c>
      <c r="Q190" s="81">
        <v>0.11652507943506918</v>
      </c>
      <c r="R190" s="81">
        <v>0</v>
      </c>
      <c r="S190" s="81">
        <v>0.1749498083662776</v>
      </c>
      <c r="T190" s="82"/>
      <c r="U190" s="81">
        <v>20343</v>
      </c>
      <c r="V190" s="81">
        <v>111</v>
      </c>
      <c r="W190" s="81">
        <v>11</v>
      </c>
      <c r="X190" s="81">
        <v>842</v>
      </c>
      <c r="Y190" s="81">
        <v>713</v>
      </c>
      <c r="Z190" s="81">
        <v>977</v>
      </c>
      <c r="AA190" s="81">
        <v>614</v>
      </c>
      <c r="AB190" s="81">
        <v>1570</v>
      </c>
      <c r="AC190" s="81">
        <v>0</v>
      </c>
      <c r="AD190" s="81">
        <v>0.1749498083662776</v>
      </c>
      <c r="AE190" s="82"/>
      <c r="AF190" s="81">
        <v>119118.12181861166</v>
      </c>
      <c r="AG190" s="81">
        <v>193415.35882443865</v>
      </c>
      <c r="AH190" s="81">
        <v>106512.63970486287</v>
      </c>
      <c r="AI190" s="81">
        <v>5567646.8615228608</v>
      </c>
      <c r="AJ190" s="81">
        <v>3944170.9155284022</v>
      </c>
      <c r="AK190" s="81">
        <v>0</v>
      </c>
      <c r="AL190" s="81">
        <v>0</v>
      </c>
      <c r="AM190" s="81">
        <v>215537.53915250101</v>
      </c>
      <c r="AN190" s="81">
        <v>0</v>
      </c>
      <c r="AO190" s="81">
        <v>0</v>
      </c>
      <c r="AP190" s="82"/>
      <c r="AQ190" s="81">
        <v>4</v>
      </c>
      <c r="AR190" s="81">
        <v>0</v>
      </c>
      <c r="AS190" s="81">
        <v>0</v>
      </c>
      <c r="AT190" s="81">
        <v>0</v>
      </c>
      <c r="AU190" s="81">
        <v>0</v>
      </c>
      <c r="AV190" s="81">
        <v>0</v>
      </c>
      <c r="AW190" s="81" t="s">
        <v>564</v>
      </c>
      <c r="AX190" s="82"/>
      <c r="AY190" s="81">
        <v>12.5</v>
      </c>
      <c r="AZ190" s="81">
        <v>0</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1959</v>
      </c>
      <c r="B191" s="80">
        <v>165</v>
      </c>
      <c r="C191" s="80">
        <v>12</v>
      </c>
      <c r="D191" s="80">
        <v>10</v>
      </c>
      <c r="E191" s="80">
        <v>2015</v>
      </c>
      <c r="F191" s="80" t="s">
        <v>91</v>
      </c>
      <c r="G191" s="80" t="s">
        <v>1947</v>
      </c>
      <c r="H191" s="80" t="s">
        <v>1948</v>
      </c>
      <c r="I191" s="177"/>
      <c r="J191" s="81">
        <v>0.11166499542487589</v>
      </c>
      <c r="K191" s="81">
        <v>0.24646803653658572</v>
      </c>
      <c r="L191" s="81">
        <v>0.50656236733967608</v>
      </c>
      <c r="M191" s="81">
        <v>4.4432176303576885</v>
      </c>
      <c r="N191" s="81">
        <v>2.4965616011088447</v>
      </c>
      <c r="O191" s="81">
        <v>1.6471816203170317</v>
      </c>
      <c r="P191" s="81">
        <v>3.1056328533272852</v>
      </c>
      <c r="Q191" s="81">
        <v>0.11116596823618377</v>
      </c>
      <c r="R191" s="81">
        <v>0</v>
      </c>
      <c r="S191" s="81">
        <v>0.20693568314977726</v>
      </c>
      <c r="T191" s="82"/>
      <c r="U191" s="81">
        <v>23870</v>
      </c>
      <c r="V191" s="81">
        <v>111</v>
      </c>
      <c r="W191" s="81">
        <v>11</v>
      </c>
      <c r="X191" s="81">
        <v>842</v>
      </c>
      <c r="Y191" s="81">
        <v>700</v>
      </c>
      <c r="Z191" s="81">
        <v>957</v>
      </c>
      <c r="AA191" s="81">
        <v>618</v>
      </c>
      <c r="AB191" s="81">
        <v>1530</v>
      </c>
      <c r="AC191" s="81">
        <v>0</v>
      </c>
      <c r="AD191" s="81">
        <v>0.20693568314977726</v>
      </c>
      <c r="AE191" s="82"/>
      <c r="AF191" s="81">
        <v>148086.88040251317</v>
      </c>
      <c r="AG191" s="81">
        <v>182310.78486911388</v>
      </c>
      <c r="AH191" s="81">
        <v>107627.37949324558</v>
      </c>
      <c r="AI191" s="81">
        <v>5436380.8514774488</v>
      </c>
      <c r="AJ191" s="81">
        <v>3697282.4856919539</v>
      </c>
      <c r="AK191" s="81">
        <v>0</v>
      </c>
      <c r="AL191" s="81">
        <v>0</v>
      </c>
      <c r="AM191" s="81">
        <v>209680.08189138968</v>
      </c>
      <c r="AN191" s="81">
        <v>0</v>
      </c>
      <c r="AO191" s="81">
        <v>0</v>
      </c>
      <c r="AP191" s="82"/>
      <c r="AQ191" s="81">
        <v>4</v>
      </c>
      <c r="AR191" s="81">
        <v>0</v>
      </c>
      <c r="AS191" s="81">
        <v>0</v>
      </c>
      <c r="AT191" s="81">
        <v>0</v>
      </c>
      <c r="AU191" s="81">
        <v>0</v>
      </c>
      <c r="AV191" s="81">
        <v>0</v>
      </c>
      <c r="AW191" s="81" t="s">
        <v>564</v>
      </c>
      <c r="AX191" s="82"/>
      <c r="AY191" s="81">
        <v>12.5</v>
      </c>
      <c r="AZ191" s="81">
        <v>0</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1960</v>
      </c>
      <c r="B192" s="80">
        <v>166</v>
      </c>
      <c r="C192" s="80">
        <v>13</v>
      </c>
      <c r="D192" s="80">
        <v>10</v>
      </c>
      <c r="E192" s="80">
        <v>2016</v>
      </c>
      <c r="F192" s="80" t="s">
        <v>92</v>
      </c>
      <c r="G192" s="80" t="s">
        <v>1947</v>
      </c>
      <c r="H192" s="80" t="s">
        <v>1948</v>
      </c>
      <c r="I192" s="177"/>
      <c r="J192" s="81">
        <v>9.1971173959943059E-2</v>
      </c>
      <c r="K192" s="81">
        <v>0.24418434893897792</v>
      </c>
      <c r="L192" s="81">
        <v>0.53935826334561709</v>
      </c>
      <c r="M192" s="81">
        <v>3.8997445197779812</v>
      </c>
      <c r="N192" s="81">
        <v>2.5309477618001823</v>
      </c>
      <c r="O192" s="81">
        <v>1.603375074154356</v>
      </c>
      <c r="P192" s="81">
        <v>3.0269837649198275</v>
      </c>
      <c r="Q192" s="81">
        <v>0.10495919338704084</v>
      </c>
      <c r="R192" s="81">
        <v>0</v>
      </c>
      <c r="S192" s="81">
        <v>0.14347895819694326</v>
      </c>
      <c r="T192" s="82"/>
      <c r="U192" s="81">
        <v>20819</v>
      </c>
      <c r="V192" s="81">
        <v>111</v>
      </c>
      <c r="W192" s="81">
        <v>11</v>
      </c>
      <c r="X192" s="81">
        <v>842</v>
      </c>
      <c r="Y192" s="81">
        <v>689</v>
      </c>
      <c r="Z192" s="81">
        <v>943</v>
      </c>
      <c r="AA192" s="81">
        <v>623</v>
      </c>
      <c r="AB192" s="81">
        <v>1486</v>
      </c>
      <c r="AC192" s="81">
        <v>0</v>
      </c>
      <c r="AD192" s="81">
        <v>0.14347895819694331</v>
      </c>
      <c r="AE192" s="82"/>
      <c r="AF192" s="81">
        <v>127987.83480254791</v>
      </c>
      <c r="AG192" s="81">
        <v>173670.99221691949</v>
      </c>
      <c r="AH192" s="81">
        <v>89827.041168590775</v>
      </c>
      <c r="AI192" s="81">
        <v>5770502.8553837072</v>
      </c>
      <c r="AJ192" s="81">
        <v>3576489.8584172581</v>
      </c>
      <c r="AK192" s="81">
        <v>0</v>
      </c>
      <c r="AL192" s="81">
        <v>0</v>
      </c>
      <c r="AM192" s="81">
        <v>203808.28258412521</v>
      </c>
      <c r="AN192" s="81">
        <v>0</v>
      </c>
      <c r="AO192" s="81">
        <v>0</v>
      </c>
      <c r="AP192" s="82"/>
      <c r="AQ192" s="81">
        <v>4</v>
      </c>
      <c r="AR192" s="81">
        <v>0</v>
      </c>
      <c r="AS192" s="81">
        <v>0</v>
      </c>
      <c r="AT192" s="81">
        <v>0</v>
      </c>
      <c r="AU192" s="81">
        <v>0</v>
      </c>
      <c r="AV192" s="81">
        <v>0</v>
      </c>
      <c r="AW192" s="81" t="s">
        <v>564</v>
      </c>
      <c r="AX192" s="82"/>
      <c r="AY192" s="81">
        <v>12.5</v>
      </c>
      <c r="AZ192" s="81">
        <v>0</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1961</v>
      </c>
      <c r="B193" s="80">
        <v>167</v>
      </c>
      <c r="C193" s="80">
        <v>14</v>
      </c>
      <c r="D193" s="80">
        <v>10</v>
      </c>
      <c r="E193" s="80">
        <v>2017</v>
      </c>
      <c r="F193" s="80" t="s">
        <v>71</v>
      </c>
      <c r="G193" s="80" t="s">
        <v>1947</v>
      </c>
      <c r="H193" s="80" t="s">
        <v>1948</v>
      </c>
      <c r="I193" s="177"/>
      <c r="J193" s="81">
        <v>6.6131252622504147E-2</v>
      </c>
      <c r="K193" s="81">
        <v>0.24070010166295994</v>
      </c>
      <c r="L193" s="81">
        <v>0.46189161894680542</v>
      </c>
      <c r="M193" s="81">
        <v>3.5096969739577344</v>
      </c>
      <c r="N193" s="81">
        <v>2.1595231705009774</v>
      </c>
      <c r="O193" s="81">
        <v>1.5537961554893949</v>
      </c>
      <c r="P193" s="81">
        <v>2.9788412416723289</v>
      </c>
      <c r="Q193" s="81">
        <v>9.8489550083978472E-2</v>
      </c>
      <c r="R193" s="81">
        <v>0</v>
      </c>
      <c r="S193" s="81">
        <v>0.13354118307866317</v>
      </c>
      <c r="T193" s="82"/>
      <c r="U193" s="81">
        <v>19096</v>
      </c>
      <c r="V193" s="81">
        <v>111</v>
      </c>
      <c r="W193" s="81">
        <v>11</v>
      </c>
      <c r="X193" s="81">
        <v>842</v>
      </c>
      <c r="Y193" s="81">
        <v>674</v>
      </c>
      <c r="Z193" s="81">
        <v>929</v>
      </c>
      <c r="AA193" s="81">
        <v>617</v>
      </c>
      <c r="AB193" s="81">
        <v>1442</v>
      </c>
      <c r="AC193" s="81">
        <v>0</v>
      </c>
      <c r="AD193" s="81">
        <v>0.13354118307866319</v>
      </c>
      <c r="AE193" s="82"/>
      <c r="AF193" s="81">
        <v>102683.93565522179</v>
      </c>
      <c r="AG193" s="81">
        <v>178669.18024236671</v>
      </c>
      <c r="AH193" s="81">
        <v>103468.2167660132</v>
      </c>
      <c r="AI193" s="81">
        <v>6057084.6377405617</v>
      </c>
      <c r="AJ193" s="81">
        <v>3546622.9163934258</v>
      </c>
      <c r="AK193" s="81">
        <v>0</v>
      </c>
      <c r="AL193" s="81">
        <v>0</v>
      </c>
      <c r="AM193" s="81">
        <v>198083.04409696869</v>
      </c>
      <c r="AN193" s="81">
        <v>0</v>
      </c>
      <c r="AO193" s="81">
        <v>0</v>
      </c>
      <c r="AP193" s="82"/>
      <c r="AQ193" s="81">
        <v>4</v>
      </c>
      <c r="AR193" s="81">
        <v>0</v>
      </c>
      <c r="AS193" s="81">
        <v>0</v>
      </c>
      <c r="AT193" s="81">
        <v>0</v>
      </c>
      <c r="AU193" s="81">
        <v>0</v>
      </c>
      <c r="AV193" s="81">
        <v>0</v>
      </c>
      <c r="AW193" s="81" t="s">
        <v>564</v>
      </c>
      <c r="AX193" s="82"/>
      <c r="AY193" s="81">
        <v>12.5</v>
      </c>
      <c r="AZ193" s="81">
        <v>0</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1962</v>
      </c>
      <c r="B194" s="80">
        <v>168</v>
      </c>
      <c r="C194" s="80">
        <v>15</v>
      </c>
      <c r="D194" s="80">
        <v>10</v>
      </c>
      <c r="E194" s="80">
        <v>2018</v>
      </c>
      <c r="F194" s="80" t="s">
        <v>93</v>
      </c>
      <c r="G194" s="80" t="s">
        <v>1947</v>
      </c>
      <c r="H194" s="80" t="s">
        <v>1948</v>
      </c>
      <c r="I194" s="177"/>
      <c r="J194" s="81">
        <v>5.3269623943614078E-2</v>
      </c>
      <c r="K194" s="81">
        <v>0.21477238442216462</v>
      </c>
      <c r="L194" s="81">
        <v>0.40905749022057775</v>
      </c>
      <c r="M194" s="81">
        <v>3.108138634735369</v>
      </c>
      <c r="N194" s="81">
        <v>1.641802284800665</v>
      </c>
      <c r="O194" s="81">
        <v>1.4868578766639544</v>
      </c>
      <c r="P194" s="81">
        <v>2.8727109862097713</v>
      </c>
      <c r="Q194" s="81">
        <v>8.9365186049675527E-2</v>
      </c>
      <c r="R194" s="81">
        <v>0</v>
      </c>
      <c r="S194" s="81">
        <v>0.19772727753135086</v>
      </c>
      <c r="T194" s="82"/>
      <c r="U194" s="81">
        <v>17865</v>
      </c>
      <c r="V194" s="81">
        <v>111</v>
      </c>
      <c r="W194" s="81">
        <v>11</v>
      </c>
      <c r="X194" s="81">
        <v>842</v>
      </c>
      <c r="Y194" s="81">
        <v>664</v>
      </c>
      <c r="Z194" s="81">
        <v>906</v>
      </c>
      <c r="AA194" s="81">
        <v>601</v>
      </c>
      <c r="AB194" s="81">
        <v>1410</v>
      </c>
      <c r="AC194" s="81">
        <v>0</v>
      </c>
      <c r="AD194" s="81">
        <v>0.19772727753135089</v>
      </c>
      <c r="AE194" s="82"/>
      <c r="AF194" s="81">
        <v>93611.788468432773</v>
      </c>
      <c r="AG194" s="81">
        <v>156895.1925090611</v>
      </c>
      <c r="AH194" s="81">
        <v>96710.84137039812</v>
      </c>
      <c r="AI194" s="81">
        <v>5953206.5978043666</v>
      </c>
      <c r="AJ194" s="81">
        <v>3120069.8503827881</v>
      </c>
      <c r="AK194" s="81">
        <v>0</v>
      </c>
      <c r="AL194" s="81">
        <v>0</v>
      </c>
      <c r="AM194" s="81">
        <v>194088.06610342491</v>
      </c>
      <c r="AN194" s="81">
        <v>0</v>
      </c>
      <c r="AO194" s="81">
        <v>0</v>
      </c>
      <c r="AP194" s="82"/>
      <c r="AQ194" s="81">
        <v>4</v>
      </c>
      <c r="AR194" s="81">
        <v>0</v>
      </c>
      <c r="AS194" s="81">
        <v>0</v>
      </c>
      <c r="AT194" s="81">
        <v>0</v>
      </c>
      <c r="AU194" s="81">
        <v>0</v>
      </c>
      <c r="AV194" s="81">
        <v>0</v>
      </c>
      <c r="AW194" s="81" t="s">
        <v>564</v>
      </c>
      <c r="AX194" s="82"/>
      <c r="AY194" s="81">
        <v>12.5</v>
      </c>
      <c r="AZ194" s="81">
        <v>0</v>
      </c>
      <c r="BA194" s="81">
        <v>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1963</v>
      </c>
      <c r="B195" s="80">
        <v>169</v>
      </c>
      <c r="C195" s="80">
        <v>16</v>
      </c>
      <c r="D195" s="80">
        <v>10</v>
      </c>
      <c r="E195" s="80">
        <v>2019</v>
      </c>
      <c r="F195" s="80" t="s">
        <v>73</v>
      </c>
      <c r="G195" s="80" t="s">
        <v>1947</v>
      </c>
      <c r="H195" s="80" t="s">
        <v>1948</v>
      </c>
      <c r="I195" s="177"/>
      <c r="J195" s="81">
        <v>8.0716287357603889E-2</v>
      </c>
      <c r="K195" s="81">
        <v>0.19930800378582744</v>
      </c>
      <c r="L195" s="81">
        <v>0.4124599788871427</v>
      </c>
      <c r="M195" s="81">
        <v>2.7699526072459304</v>
      </c>
      <c r="N195" s="81">
        <v>1.7251423186635135</v>
      </c>
      <c r="O195" s="81">
        <v>1.431153249628935</v>
      </c>
      <c r="P195" s="81">
        <v>2.8076870419435118</v>
      </c>
      <c r="Q195" s="81">
        <v>8.4726168561246928E-2</v>
      </c>
      <c r="R195" s="81">
        <v>0</v>
      </c>
      <c r="S195" s="81">
        <v>0.23305551140830449</v>
      </c>
      <c r="T195" s="82"/>
      <c r="U195" s="81">
        <v>28462</v>
      </c>
      <c r="V195" s="81">
        <v>111</v>
      </c>
      <c r="W195" s="81">
        <v>11</v>
      </c>
      <c r="X195" s="81">
        <v>842</v>
      </c>
      <c r="Y195" s="81">
        <v>662</v>
      </c>
      <c r="Z195" s="81">
        <v>896</v>
      </c>
      <c r="AA195" s="81">
        <v>583</v>
      </c>
      <c r="AB195" s="81">
        <v>1373</v>
      </c>
      <c r="AC195" s="81">
        <v>0</v>
      </c>
      <c r="AD195" s="81">
        <v>0.23305551140830449</v>
      </c>
      <c r="AE195" s="82"/>
      <c r="AF195" s="81">
        <v>149041.47870672899</v>
      </c>
      <c r="AG195" s="81">
        <v>153078.18829685671</v>
      </c>
      <c r="AH195" s="81">
        <v>103798.9641806963</v>
      </c>
      <c r="AI195" s="81">
        <v>5537947.5001273938</v>
      </c>
      <c r="AJ195" s="81">
        <v>3360950.1290414715</v>
      </c>
      <c r="AK195" s="81">
        <v>0</v>
      </c>
      <c r="AL195" s="81">
        <v>0</v>
      </c>
      <c r="AM195" s="81">
        <v>186992.26406153382</v>
      </c>
      <c r="AN195" s="81">
        <v>0</v>
      </c>
      <c r="AO195" s="81">
        <v>0</v>
      </c>
      <c r="AP195" s="82"/>
      <c r="AQ195" s="81">
        <v>4</v>
      </c>
      <c r="AR195" s="81">
        <v>0</v>
      </c>
      <c r="AS195" s="81">
        <v>0</v>
      </c>
      <c r="AT195" s="81">
        <v>0</v>
      </c>
      <c r="AU195" s="81">
        <v>0</v>
      </c>
      <c r="AV195" s="81">
        <v>0</v>
      </c>
      <c r="AW195" s="81" t="s">
        <v>564</v>
      </c>
      <c r="AX195" s="82"/>
      <c r="AY195" s="81">
        <v>12.5</v>
      </c>
      <c r="AZ195" s="81">
        <v>0</v>
      </c>
      <c r="BA195" s="81">
        <v>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1964</v>
      </c>
      <c r="B196" s="80">
        <v>170</v>
      </c>
      <c r="C196" s="80">
        <v>17</v>
      </c>
      <c r="D196" s="80">
        <v>10</v>
      </c>
      <c r="E196" s="80">
        <v>2020</v>
      </c>
      <c r="F196" s="80" t="s">
        <v>218</v>
      </c>
      <c r="G196" s="80" t="s">
        <v>1947</v>
      </c>
      <c r="H196" s="80" t="s">
        <v>1948</v>
      </c>
      <c r="I196" s="177"/>
      <c r="J196" s="81">
        <v>0</v>
      </c>
      <c r="K196" s="81">
        <v>0.21927196699885837</v>
      </c>
      <c r="L196" s="81">
        <v>1.0321408197114443</v>
      </c>
      <c r="M196" s="81">
        <v>2.1708800346136852</v>
      </c>
      <c r="N196" s="81">
        <v>1.5604054747500411</v>
      </c>
      <c r="O196" s="81">
        <v>1.2440967198639934</v>
      </c>
      <c r="P196" s="81">
        <v>2.6152257560819629</v>
      </c>
      <c r="Q196" s="81">
        <v>7.8715833354684392E-2</v>
      </c>
      <c r="R196" s="81">
        <v>0</v>
      </c>
      <c r="S196" s="81">
        <v>0.23317913913178151</v>
      </c>
      <c r="T196" s="82"/>
      <c r="U196" s="81">
        <v>0</v>
      </c>
      <c r="V196" s="81">
        <v>105</v>
      </c>
      <c r="W196" s="81">
        <v>40</v>
      </c>
      <c r="X196" s="81">
        <v>743</v>
      </c>
      <c r="Y196" s="81">
        <v>659</v>
      </c>
      <c r="Z196" s="81">
        <v>889</v>
      </c>
      <c r="AA196" s="81">
        <v>590</v>
      </c>
      <c r="AB196" s="81">
        <v>1335</v>
      </c>
      <c r="AC196" s="81">
        <v>0</v>
      </c>
      <c r="AD196" s="81">
        <v>0.23317913913178151</v>
      </c>
      <c r="AE196" s="82"/>
      <c r="AF196" s="81">
        <v>0</v>
      </c>
      <c r="AG196" s="81">
        <v>154809.10534978937</v>
      </c>
      <c r="AH196" s="81">
        <v>286784.72085470712</v>
      </c>
      <c r="AI196" s="81">
        <v>4185014.6476724828</v>
      </c>
      <c r="AJ196" s="81">
        <v>2860695.1473238929</v>
      </c>
      <c r="AK196" s="81"/>
      <c r="AL196" s="81"/>
      <c r="AM196" s="81">
        <v>174232.33215935505</v>
      </c>
      <c r="AN196" s="81"/>
      <c r="AO196" s="81"/>
      <c r="AP196" s="82"/>
      <c r="AQ196" s="81">
        <v>4</v>
      </c>
      <c r="AR196" s="81">
        <v>0</v>
      </c>
      <c r="AS196" s="81">
        <v>0</v>
      </c>
      <c r="AT196" s="81">
        <v>0</v>
      </c>
      <c r="AU196" s="81">
        <v>0</v>
      </c>
      <c r="AV196" s="81">
        <v>0</v>
      </c>
      <c r="AW196" s="81">
        <v>0</v>
      </c>
      <c r="AX196" s="82"/>
      <c r="AY196" s="81">
        <v>12.5</v>
      </c>
      <c r="AZ196" s="81">
        <v>0</v>
      </c>
      <c r="BA196" s="81">
        <v>0</v>
      </c>
      <c r="BB196" s="81">
        <v>0</v>
      </c>
      <c r="BC196" s="81">
        <v>0</v>
      </c>
      <c r="BD196" s="81">
        <v>0</v>
      </c>
      <c r="BE196" s="81">
        <v>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1965</v>
      </c>
      <c r="B197" s="80">
        <v>170</v>
      </c>
      <c r="C197" s="80">
        <v>18</v>
      </c>
      <c r="D197" s="80">
        <v>10</v>
      </c>
      <c r="E197" s="80">
        <v>2021</v>
      </c>
      <c r="F197" s="80" t="s">
        <v>75</v>
      </c>
      <c r="G197" s="174" t="s">
        <v>1947</v>
      </c>
      <c r="H197" s="80" t="s">
        <v>1948</v>
      </c>
      <c r="I197" s="177"/>
      <c r="J197" s="81">
        <v>0</v>
      </c>
      <c r="K197" s="81">
        <v>0.23004407689788578</v>
      </c>
      <c r="L197" s="81">
        <v>1.1527203332589482</v>
      </c>
      <c r="M197" s="81">
        <v>2.1740794551941307</v>
      </c>
      <c r="N197" s="81">
        <v>1.4883350254206369</v>
      </c>
      <c r="O197" s="81">
        <v>1.1878437180787278</v>
      </c>
      <c r="P197" s="81">
        <v>2.6408146007445379</v>
      </c>
      <c r="Q197" s="81">
        <v>7.7691351547138826E-2</v>
      </c>
      <c r="R197" s="81">
        <v>0</v>
      </c>
      <c r="S197" s="81">
        <v>0.22958265902619379</v>
      </c>
      <c r="T197" s="82"/>
      <c r="U197" s="81">
        <v>0</v>
      </c>
      <c r="V197" s="81">
        <v>105</v>
      </c>
      <c r="W197" s="81">
        <v>40</v>
      </c>
      <c r="X197" s="81">
        <v>743</v>
      </c>
      <c r="Y197" s="81">
        <v>648</v>
      </c>
      <c r="Z197" s="81">
        <v>874</v>
      </c>
      <c r="AA197" s="81">
        <v>581</v>
      </c>
      <c r="AB197" s="81">
        <v>1302</v>
      </c>
      <c r="AC197" s="81">
        <v>0</v>
      </c>
      <c r="AD197" s="81">
        <v>0.22958265902619379</v>
      </c>
      <c r="AE197" s="82"/>
      <c r="AF197" s="81">
        <v>0</v>
      </c>
      <c r="AG197" s="81">
        <v>168437.59865825201</v>
      </c>
      <c r="AH197" s="81">
        <v>309309.26266996504</v>
      </c>
      <c r="AI197" s="81">
        <v>4818607.8520170683</v>
      </c>
      <c r="AJ197" s="81">
        <v>2969619.3983927108</v>
      </c>
      <c r="AK197" s="81">
        <v>0</v>
      </c>
      <c r="AL197" s="81">
        <v>0</v>
      </c>
      <c r="AM197" s="81">
        <v>170905.58192575941</v>
      </c>
      <c r="AN197" s="81">
        <v>0</v>
      </c>
      <c r="AO197" s="81">
        <v>0</v>
      </c>
      <c r="AP197" s="82"/>
      <c r="AQ197" s="81">
        <v>5</v>
      </c>
      <c r="AR197" s="81">
        <v>0</v>
      </c>
      <c r="AS197" s="81">
        <v>0</v>
      </c>
      <c r="AT197" s="81">
        <v>0</v>
      </c>
      <c r="AU197" s="81">
        <v>0</v>
      </c>
      <c r="AV197" s="81">
        <v>0</v>
      </c>
      <c r="AW197" s="81"/>
      <c r="AX197" s="82"/>
      <c r="AY197" s="81">
        <v>19.2</v>
      </c>
      <c r="AZ197" s="81">
        <v>0</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1966</v>
      </c>
      <c r="B198" s="80">
        <v>170</v>
      </c>
      <c r="C198" s="80">
        <v>19</v>
      </c>
      <c r="D198" s="80">
        <v>10</v>
      </c>
      <c r="E198" s="80">
        <v>2022</v>
      </c>
      <c r="F198" s="80" t="s">
        <v>568</v>
      </c>
      <c r="G198" s="174" t="s">
        <v>1947</v>
      </c>
      <c r="H198" s="80" t="s">
        <v>1948</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5</v>
      </c>
      <c r="AR198" s="81">
        <v>0</v>
      </c>
      <c r="AS198" s="81">
        <v>0</v>
      </c>
      <c r="AT198" s="81">
        <v>0</v>
      </c>
      <c r="AU198" s="81">
        <v>0</v>
      </c>
      <c r="AV198" s="81">
        <v>0</v>
      </c>
      <c r="AW198" s="81"/>
      <c r="AX198" s="82"/>
      <c r="AY198" s="81">
        <v>19.2</v>
      </c>
      <c r="AZ198" s="81">
        <v>0</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1967</v>
      </c>
      <c r="B199" s="80">
        <v>120</v>
      </c>
      <c r="C199" s="80">
        <v>1</v>
      </c>
      <c r="D199" s="80">
        <v>8</v>
      </c>
      <c r="E199" s="80">
        <v>1990</v>
      </c>
      <c r="F199" s="80" t="s">
        <v>562</v>
      </c>
      <c r="G199" s="80" t="s">
        <v>1968</v>
      </c>
      <c r="H199" s="80" t="s">
        <v>1763</v>
      </c>
      <c r="I199" s="177"/>
      <c r="J199" s="81">
        <v>3.3508693851845424</v>
      </c>
      <c r="K199" s="81">
        <v>0.37423088476161875</v>
      </c>
      <c r="L199" s="81">
        <v>0.43285181688411556</v>
      </c>
      <c r="M199" s="81">
        <v>1.4556257902110603</v>
      </c>
      <c r="N199" s="81">
        <v>3.2817085045198815</v>
      </c>
      <c r="O199" s="81">
        <v>4.0188499990402846</v>
      </c>
      <c r="P199" s="81">
        <v>4.559099769396787</v>
      </c>
      <c r="Q199" s="81">
        <v>0.19049550956135058</v>
      </c>
      <c r="R199" s="81">
        <v>0</v>
      </c>
      <c r="S199" s="81">
        <v>0.23883882271728943</v>
      </c>
      <c r="T199" s="82"/>
      <c r="U199" s="81">
        <v>941108</v>
      </c>
      <c r="V199" s="81">
        <v>158</v>
      </c>
      <c r="W199" s="81">
        <v>5</v>
      </c>
      <c r="X199" s="81">
        <v>556</v>
      </c>
      <c r="Y199" s="81">
        <v>1199</v>
      </c>
      <c r="Z199" s="81">
        <v>1653</v>
      </c>
      <c r="AA199" s="81">
        <v>1107</v>
      </c>
      <c r="AB199" s="81">
        <v>3093</v>
      </c>
      <c r="AC199" s="81">
        <v>0</v>
      </c>
      <c r="AD199" s="81">
        <v>0.23883882271728943</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1969</v>
      </c>
      <c r="B200" s="80">
        <v>121</v>
      </c>
      <c r="C200" s="80">
        <v>2</v>
      </c>
      <c r="D200" s="80">
        <v>8</v>
      </c>
      <c r="E200" s="80">
        <v>2005</v>
      </c>
      <c r="F200" s="80" t="s">
        <v>565</v>
      </c>
      <c r="G200" s="80" t="s">
        <v>1968</v>
      </c>
      <c r="H200" s="80" t="s">
        <v>1763</v>
      </c>
      <c r="I200" s="177"/>
      <c r="J200" s="81">
        <v>0.50102969271301079</v>
      </c>
      <c r="K200" s="81">
        <v>0.26171924511722261</v>
      </c>
      <c r="L200" s="81">
        <v>2.3264194719572187</v>
      </c>
      <c r="M200" s="81">
        <v>1.729994382353516</v>
      </c>
      <c r="N200" s="81">
        <v>3.0261527366235872</v>
      </c>
      <c r="O200" s="81">
        <v>3.0968595048534397</v>
      </c>
      <c r="P200" s="81">
        <v>4.2492206642889165</v>
      </c>
      <c r="Q200" s="81">
        <v>0.13126218084686389</v>
      </c>
      <c r="R200" s="81">
        <v>0</v>
      </c>
      <c r="S200" s="81">
        <v>0.25663719231109261</v>
      </c>
      <c r="T200" s="82"/>
      <c r="U200" s="81">
        <v>90531</v>
      </c>
      <c r="V200" s="81">
        <v>130</v>
      </c>
      <c r="W200" s="81">
        <v>30</v>
      </c>
      <c r="X200" s="81">
        <v>359</v>
      </c>
      <c r="Y200" s="81">
        <v>1016</v>
      </c>
      <c r="Z200" s="81">
        <v>1474</v>
      </c>
      <c r="AA200" s="81">
        <v>845</v>
      </c>
      <c r="AB200" s="81">
        <v>2228</v>
      </c>
      <c r="AC200" s="81">
        <v>0</v>
      </c>
      <c r="AD200" s="81">
        <v>0.25663719231109261</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1970</v>
      </c>
      <c r="B201" s="80">
        <v>122</v>
      </c>
      <c r="C201" s="80">
        <v>3</v>
      </c>
      <c r="D201" s="80">
        <v>8</v>
      </c>
      <c r="E201" s="80">
        <v>2006</v>
      </c>
      <c r="F201" s="80" t="s">
        <v>566</v>
      </c>
      <c r="G201" s="80" t="s">
        <v>1968</v>
      </c>
      <c r="H201" s="80" t="s">
        <v>1763</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1971</v>
      </c>
      <c r="B202" s="80">
        <v>123</v>
      </c>
      <c r="C202" s="80">
        <v>4</v>
      </c>
      <c r="D202" s="80">
        <v>8</v>
      </c>
      <c r="E202" s="80">
        <v>2007</v>
      </c>
      <c r="F202" s="80" t="s">
        <v>567</v>
      </c>
      <c r="G202" s="80" t="s">
        <v>1968</v>
      </c>
      <c r="H202" s="80" t="s">
        <v>1763</v>
      </c>
      <c r="I202" s="177"/>
      <c r="J202" s="81">
        <v>0.45180495803448673</v>
      </c>
      <c r="K202" s="81">
        <v>0.18754439495732581</v>
      </c>
      <c r="L202" s="81">
        <v>2.6042543714153483</v>
      </c>
      <c r="M202" s="81">
        <v>2.0117194441629334</v>
      </c>
      <c r="N202" s="81">
        <v>2.7869317817192352</v>
      </c>
      <c r="O202" s="81">
        <v>2.7061915889162265</v>
      </c>
      <c r="P202" s="81">
        <v>3.8962605761258797</v>
      </c>
      <c r="Q202" s="81">
        <v>0.12658617102912523</v>
      </c>
      <c r="R202" s="81">
        <v>0</v>
      </c>
      <c r="S202" s="81">
        <v>0.31490613874859869</v>
      </c>
      <c r="T202" s="82"/>
      <c r="U202" s="81">
        <v>117351</v>
      </c>
      <c r="V202" s="81">
        <v>95</v>
      </c>
      <c r="W202" s="81">
        <v>33</v>
      </c>
      <c r="X202" s="81">
        <v>500</v>
      </c>
      <c r="Y202" s="81">
        <v>971</v>
      </c>
      <c r="Z202" s="81">
        <v>1339</v>
      </c>
      <c r="AA202" s="81">
        <v>763</v>
      </c>
      <c r="AB202" s="81">
        <v>2035</v>
      </c>
      <c r="AC202" s="81">
        <v>0</v>
      </c>
      <c r="AD202" s="81">
        <v>0.31490613874859869</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1972</v>
      </c>
      <c r="B203" s="80">
        <v>124</v>
      </c>
      <c r="C203" s="80">
        <v>5</v>
      </c>
      <c r="D203" s="80">
        <v>8</v>
      </c>
      <c r="E203" s="80">
        <v>2008</v>
      </c>
      <c r="F203" s="80" t="s">
        <v>84</v>
      </c>
      <c r="G203" s="80" t="s">
        <v>1968</v>
      </c>
      <c r="H203" s="80" t="s">
        <v>1763</v>
      </c>
      <c r="I203" s="177"/>
      <c r="J203" s="81">
        <v>0.58127606622057426</v>
      </c>
      <c r="K203" s="81">
        <v>0.13844397126311289</v>
      </c>
      <c r="L203" s="81">
        <v>2.3053143151507487</v>
      </c>
      <c r="M203" s="81">
        <v>2.2011970511323047</v>
      </c>
      <c r="N203" s="81">
        <v>2.8219627263108933</v>
      </c>
      <c r="O203" s="81">
        <v>2.5285186308609502</v>
      </c>
      <c r="P203" s="81">
        <v>3.4531615760014001</v>
      </c>
      <c r="Q203" s="81">
        <v>0.11915421278180885</v>
      </c>
      <c r="R203" s="81">
        <v>0</v>
      </c>
      <c r="S203" s="81">
        <v>0.26060252638709758</v>
      </c>
      <c r="T203" s="82"/>
      <c r="U203" s="81">
        <v>162550</v>
      </c>
      <c r="V203" s="81">
        <v>95</v>
      </c>
      <c r="W203" s="81">
        <v>33</v>
      </c>
      <c r="X203" s="81">
        <v>500</v>
      </c>
      <c r="Y203" s="81">
        <v>942</v>
      </c>
      <c r="Z203" s="81">
        <v>1295</v>
      </c>
      <c r="AA203" s="81">
        <v>677</v>
      </c>
      <c r="AB203" s="81">
        <v>1947</v>
      </c>
      <c r="AC203" s="81">
        <v>0</v>
      </c>
      <c r="AD203" s="81">
        <v>0.26060252638709758</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1973</v>
      </c>
      <c r="B204" s="80">
        <v>125</v>
      </c>
      <c r="C204" s="80">
        <v>6</v>
      </c>
      <c r="D204" s="80">
        <v>8</v>
      </c>
      <c r="E204" s="80">
        <v>2009</v>
      </c>
      <c r="F204" s="80" t="s">
        <v>85</v>
      </c>
      <c r="G204" s="80" t="s">
        <v>1968</v>
      </c>
      <c r="H204" s="80" t="s">
        <v>1763</v>
      </c>
      <c r="I204" s="177"/>
      <c r="J204" s="81">
        <v>0.63577826035634322</v>
      </c>
      <c r="K204" s="81">
        <v>0.20399780875011453</v>
      </c>
      <c r="L204" s="81">
        <v>1.9976356657516907</v>
      </c>
      <c r="M204" s="81">
        <v>2.0848493468129106</v>
      </c>
      <c r="N204" s="81">
        <v>2.5370572615491289</v>
      </c>
      <c r="O204" s="81">
        <v>2.4964174624736231</v>
      </c>
      <c r="P204" s="81">
        <v>3.2195600571895744</v>
      </c>
      <c r="Q204" s="81">
        <v>0.10995043850250578</v>
      </c>
      <c r="R204" s="81">
        <v>0</v>
      </c>
      <c r="S204" s="81">
        <v>0.29683025845533501</v>
      </c>
      <c r="T204" s="82"/>
      <c r="U204" s="81">
        <v>174806</v>
      </c>
      <c r="V204" s="81">
        <v>146</v>
      </c>
      <c r="W204" s="81">
        <v>46</v>
      </c>
      <c r="X204" s="81">
        <v>571</v>
      </c>
      <c r="Y204" s="81">
        <v>930</v>
      </c>
      <c r="Z204" s="81">
        <v>1262</v>
      </c>
      <c r="AA204" s="81">
        <v>648</v>
      </c>
      <c r="AB204" s="81">
        <v>1886</v>
      </c>
      <c r="AC204" s="81">
        <v>0</v>
      </c>
      <c r="AD204" s="81">
        <v>0.29683025845533501</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1974</v>
      </c>
      <c r="B205" s="80">
        <v>126</v>
      </c>
      <c r="C205" s="80">
        <v>7</v>
      </c>
      <c r="D205" s="80">
        <v>8</v>
      </c>
      <c r="E205" s="80">
        <v>2010</v>
      </c>
      <c r="F205" s="80" t="s">
        <v>86</v>
      </c>
      <c r="G205" s="80" t="s">
        <v>1968</v>
      </c>
      <c r="H205" s="80" t="s">
        <v>1763</v>
      </c>
      <c r="I205" s="177"/>
      <c r="J205" s="81">
        <v>0.66887887822135583</v>
      </c>
      <c r="K205" s="81">
        <v>0.2277547725399387</v>
      </c>
      <c r="L205" s="81">
        <v>1.9289744496556471</v>
      </c>
      <c r="M205" s="81">
        <v>2.2601706128211676</v>
      </c>
      <c r="N205" s="81">
        <v>2.4738700175430823</v>
      </c>
      <c r="O205" s="81">
        <v>2.4336769151911839</v>
      </c>
      <c r="P205" s="81">
        <v>3.0676208514497616</v>
      </c>
      <c r="Q205" s="81">
        <v>0.11127868937873994</v>
      </c>
      <c r="R205" s="81">
        <v>0</v>
      </c>
      <c r="S205" s="81">
        <v>0.21288547310073225</v>
      </c>
      <c r="T205" s="82"/>
      <c r="U205" s="81">
        <v>172756</v>
      </c>
      <c r="V205" s="81">
        <v>146</v>
      </c>
      <c r="W205" s="81">
        <v>46</v>
      </c>
      <c r="X205" s="81">
        <v>571</v>
      </c>
      <c r="Y205" s="81">
        <v>922</v>
      </c>
      <c r="Z205" s="81">
        <v>1236</v>
      </c>
      <c r="AA205" s="81">
        <v>602</v>
      </c>
      <c r="AB205" s="81">
        <v>1829</v>
      </c>
      <c r="AC205" s="81">
        <v>0</v>
      </c>
      <c r="AD205" s="81">
        <v>0.21288547310073225</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1975</v>
      </c>
      <c r="B206" s="80">
        <v>127</v>
      </c>
      <c r="C206" s="80">
        <v>8</v>
      </c>
      <c r="D206" s="80">
        <v>8</v>
      </c>
      <c r="E206" s="80">
        <v>2011</v>
      </c>
      <c r="F206" s="80" t="s">
        <v>87</v>
      </c>
      <c r="G206" s="80" t="s">
        <v>1968</v>
      </c>
      <c r="H206" s="80" t="s">
        <v>1763</v>
      </c>
      <c r="I206" s="177"/>
      <c r="J206" s="81">
        <v>1.2127971885947588</v>
      </c>
      <c r="K206" s="81">
        <v>0.3255296666362606</v>
      </c>
      <c r="L206" s="81">
        <v>1.5517597112959447</v>
      </c>
      <c r="M206" s="81">
        <v>2.7657395498598247</v>
      </c>
      <c r="N206" s="81">
        <v>3.0423324445568034</v>
      </c>
      <c r="O206" s="81">
        <v>2.3260427928005711</v>
      </c>
      <c r="P206" s="81">
        <v>2.9245383727348901</v>
      </c>
      <c r="Q206" s="81">
        <v>0.12218044775747292</v>
      </c>
      <c r="R206" s="81">
        <v>0</v>
      </c>
      <c r="S206" s="81">
        <v>0.20238723263535913</v>
      </c>
      <c r="T206" s="82"/>
      <c r="U206" s="81">
        <v>252985</v>
      </c>
      <c r="V206" s="81">
        <v>146</v>
      </c>
      <c r="W206" s="81">
        <v>46</v>
      </c>
      <c r="X206" s="81">
        <v>571</v>
      </c>
      <c r="Y206" s="81">
        <v>896</v>
      </c>
      <c r="Z206" s="81">
        <v>1207</v>
      </c>
      <c r="AA206" s="81">
        <v>591</v>
      </c>
      <c r="AB206" s="81">
        <v>1741</v>
      </c>
      <c r="AC206" s="81">
        <v>0</v>
      </c>
      <c r="AD206" s="81">
        <v>0.20238723263535913</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1976</v>
      </c>
      <c r="B207" s="80">
        <v>128</v>
      </c>
      <c r="C207" s="80">
        <v>9</v>
      </c>
      <c r="D207" s="80">
        <v>8</v>
      </c>
      <c r="E207" s="80">
        <v>2012</v>
      </c>
      <c r="F207" s="80" t="s">
        <v>88</v>
      </c>
      <c r="G207" s="80" t="s">
        <v>1968</v>
      </c>
      <c r="H207" s="80" t="s">
        <v>1763</v>
      </c>
      <c r="I207" s="177"/>
      <c r="J207" s="81">
        <v>0.91744091959482366</v>
      </c>
      <c r="K207" s="81">
        <v>0.31669071960965228</v>
      </c>
      <c r="L207" s="81">
        <v>1.5312029185514331</v>
      </c>
      <c r="M207" s="81">
        <v>2.8370419687386055</v>
      </c>
      <c r="N207" s="81">
        <v>3.3568999556056678</v>
      </c>
      <c r="O207" s="81">
        <v>2.2656755405915669</v>
      </c>
      <c r="P207" s="81">
        <v>2.8018327531000908</v>
      </c>
      <c r="Q207" s="81">
        <v>0.12763758294308908</v>
      </c>
      <c r="R207" s="81">
        <v>0</v>
      </c>
      <c r="S207" s="81">
        <v>0.26078618750193983</v>
      </c>
      <c r="T207" s="82"/>
      <c r="U207" s="81">
        <v>191662</v>
      </c>
      <c r="V207" s="81">
        <v>146</v>
      </c>
      <c r="W207" s="81">
        <v>46</v>
      </c>
      <c r="X207" s="81">
        <v>571</v>
      </c>
      <c r="Y207" s="81">
        <v>872</v>
      </c>
      <c r="Z207" s="81">
        <v>1185</v>
      </c>
      <c r="AA207" s="81">
        <v>563</v>
      </c>
      <c r="AB207" s="81">
        <v>1674</v>
      </c>
      <c r="AC207" s="81">
        <v>0</v>
      </c>
      <c r="AD207" s="81">
        <v>0.26078618750193983</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1977</v>
      </c>
      <c r="B208" s="80">
        <v>129</v>
      </c>
      <c r="C208" s="80">
        <v>10</v>
      </c>
      <c r="D208" s="80">
        <v>8</v>
      </c>
      <c r="E208" s="80">
        <v>2013</v>
      </c>
      <c r="F208" s="80" t="s">
        <v>89</v>
      </c>
      <c r="G208" s="80" t="s">
        <v>1968</v>
      </c>
      <c r="H208" s="80" t="s">
        <v>1763</v>
      </c>
      <c r="I208" s="177"/>
      <c r="J208" s="81">
        <v>0.87782199634461067</v>
      </c>
      <c r="K208" s="81">
        <v>0.26129330161938924</v>
      </c>
      <c r="L208" s="81">
        <v>1.4097651314757866</v>
      </c>
      <c r="M208" s="81">
        <v>2.9079335594579403</v>
      </c>
      <c r="N208" s="81">
        <v>3.4147732318186783</v>
      </c>
      <c r="O208" s="81">
        <v>2.0974612178241303</v>
      </c>
      <c r="P208" s="81">
        <v>2.7924083027953004</v>
      </c>
      <c r="Q208" s="81">
        <v>0.12640005634077972</v>
      </c>
      <c r="R208" s="81">
        <v>0</v>
      </c>
      <c r="S208" s="81">
        <v>0.32601869721685156</v>
      </c>
      <c r="T208" s="82"/>
      <c r="U208" s="81">
        <v>182460</v>
      </c>
      <c r="V208" s="81">
        <v>146</v>
      </c>
      <c r="W208" s="81">
        <v>46</v>
      </c>
      <c r="X208" s="81">
        <v>571</v>
      </c>
      <c r="Y208" s="81">
        <v>862</v>
      </c>
      <c r="Z208" s="81">
        <v>1146</v>
      </c>
      <c r="AA208" s="81">
        <v>559</v>
      </c>
      <c r="AB208" s="81">
        <v>1634</v>
      </c>
      <c r="AC208" s="81">
        <v>0</v>
      </c>
      <c r="AD208" s="81">
        <v>0.32601869721685156</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1978</v>
      </c>
      <c r="B209" s="80">
        <v>130</v>
      </c>
      <c r="C209" s="80">
        <v>11</v>
      </c>
      <c r="D209" s="80">
        <v>8</v>
      </c>
      <c r="E209" s="80">
        <v>2014</v>
      </c>
      <c r="F209" s="80" t="s">
        <v>90</v>
      </c>
      <c r="G209" s="80" t="s">
        <v>1968</v>
      </c>
      <c r="H209" s="80" t="s">
        <v>1763</v>
      </c>
      <c r="I209" s="177"/>
      <c r="J209" s="81">
        <v>0.78754015388289089</v>
      </c>
      <c r="K209" s="81">
        <v>0.23604490963334976</v>
      </c>
      <c r="L209" s="81">
        <v>1.3722786007333174</v>
      </c>
      <c r="M209" s="81">
        <v>2.5123015998995442</v>
      </c>
      <c r="N209" s="81">
        <v>3.3388982629664663</v>
      </c>
      <c r="O209" s="81">
        <v>1.9810648652539709</v>
      </c>
      <c r="P209" s="81">
        <v>2.7215689903555664</v>
      </c>
      <c r="Q209" s="81">
        <v>0.11912277228871723</v>
      </c>
      <c r="R209" s="81">
        <v>0</v>
      </c>
      <c r="S209" s="81">
        <v>0.24752677184040028</v>
      </c>
      <c r="T209" s="82"/>
      <c r="U209" s="81">
        <v>182199</v>
      </c>
      <c r="V209" s="81">
        <v>111</v>
      </c>
      <c r="W209" s="81">
        <v>36</v>
      </c>
      <c r="X209" s="81">
        <v>493</v>
      </c>
      <c r="Y209" s="81">
        <v>860</v>
      </c>
      <c r="Z209" s="81">
        <v>1140</v>
      </c>
      <c r="AA209" s="81">
        <v>542</v>
      </c>
      <c r="AB209" s="81">
        <v>1605</v>
      </c>
      <c r="AC209" s="81">
        <v>0</v>
      </c>
      <c r="AD209" s="81">
        <v>0.24752677184040028</v>
      </c>
      <c r="AE209" s="82"/>
      <c r="AF209" s="81">
        <v>1066863.4261037814</v>
      </c>
      <c r="AG209" s="81">
        <v>193415.35882443865</v>
      </c>
      <c r="AH209" s="81">
        <v>348586.82085227856</v>
      </c>
      <c r="AI209" s="81">
        <v>3259916.7490864256</v>
      </c>
      <c r="AJ209" s="81">
        <v>4757345.0033021392</v>
      </c>
      <c r="AK209" s="81">
        <v>0</v>
      </c>
      <c r="AL209" s="81">
        <v>0</v>
      </c>
      <c r="AM209" s="81">
        <v>220342.51613997715</v>
      </c>
      <c r="AN209" s="81">
        <v>0</v>
      </c>
      <c r="AO209" s="81">
        <v>0</v>
      </c>
      <c r="AP209" s="82"/>
      <c r="AQ209" s="81">
        <v>5</v>
      </c>
      <c r="AR209" s="81">
        <v>2</v>
      </c>
      <c r="AS209" s="81">
        <v>0</v>
      </c>
      <c r="AT209" s="81">
        <v>0</v>
      </c>
      <c r="AU209" s="81">
        <v>0</v>
      </c>
      <c r="AV209" s="81">
        <v>0</v>
      </c>
      <c r="AW209" s="81" t="s">
        <v>564</v>
      </c>
      <c r="AX209" s="82"/>
      <c r="AY209" s="81">
        <v>27.6</v>
      </c>
      <c r="AZ209" s="81">
        <v>20.399999999999999</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1979</v>
      </c>
      <c r="B210" s="80">
        <v>131</v>
      </c>
      <c r="C210" s="80">
        <v>12</v>
      </c>
      <c r="D210" s="80">
        <v>8</v>
      </c>
      <c r="E210" s="80">
        <v>2015</v>
      </c>
      <c r="F210" s="80" t="s">
        <v>91</v>
      </c>
      <c r="G210" s="80" t="s">
        <v>1968</v>
      </c>
      <c r="H210" s="80" t="s">
        <v>1763</v>
      </c>
      <c r="I210" s="177"/>
      <c r="J210" s="81">
        <v>1.1416587965420719</v>
      </c>
      <c r="K210" s="81">
        <v>0.24646803653658572</v>
      </c>
      <c r="L210" s="81">
        <v>1.6578404749298492</v>
      </c>
      <c r="M210" s="81">
        <v>2.6015514153994541</v>
      </c>
      <c r="N210" s="81">
        <v>2.9744748218925379</v>
      </c>
      <c r="O210" s="81">
        <v>1.8915910143452643</v>
      </c>
      <c r="P210" s="81">
        <v>2.6684321118394636</v>
      </c>
      <c r="Q210" s="81">
        <v>0.11225583066987184</v>
      </c>
      <c r="R210" s="81">
        <v>0</v>
      </c>
      <c r="S210" s="81">
        <v>0.23331556697872741</v>
      </c>
      <c r="T210" s="82"/>
      <c r="U210" s="81">
        <v>244046</v>
      </c>
      <c r="V210" s="81">
        <v>111</v>
      </c>
      <c r="W210" s="81">
        <v>36</v>
      </c>
      <c r="X210" s="81">
        <v>493</v>
      </c>
      <c r="Y210" s="81">
        <v>834</v>
      </c>
      <c r="Z210" s="81">
        <v>1099</v>
      </c>
      <c r="AA210" s="81">
        <v>531</v>
      </c>
      <c r="AB210" s="81">
        <v>1545</v>
      </c>
      <c r="AC210" s="81">
        <v>0</v>
      </c>
      <c r="AD210" s="81">
        <v>0.23331556697872741</v>
      </c>
      <c r="AE210" s="82"/>
      <c r="AF210" s="81">
        <v>1514034.8058111321</v>
      </c>
      <c r="AG210" s="81">
        <v>182310.78486911388</v>
      </c>
      <c r="AH210" s="81">
        <v>352235.06015971286</v>
      </c>
      <c r="AI210" s="81">
        <v>3183059.0971239693</v>
      </c>
      <c r="AJ210" s="81">
        <v>4405047.9900958426</v>
      </c>
      <c r="AK210" s="81">
        <v>0</v>
      </c>
      <c r="AL210" s="81">
        <v>0</v>
      </c>
      <c r="AM210" s="81">
        <v>211735.76896875625</v>
      </c>
      <c r="AN210" s="81">
        <v>0</v>
      </c>
      <c r="AO210" s="81">
        <v>0</v>
      </c>
      <c r="AP210" s="82"/>
      <c r="AQ210" s="81">
        <v>5</v>
      </c>
      <c r="AR210" s="81">
        <v>2</v>
      </c>
      <c r="AS210" s="81">
        <v>0</v>
      </c>
      <c r="AT210" s="81">
        <v>0</v>
      </c>
      <c r="AU210" s="81">
        <v>0</v>
      </c>
      <c r="AV210" s="81">
        <v>0</v>
      </c>
      <c r="AW210" s="81" t="s">
        <v>564</v>
      </c>
      <c r="AX210" s="82"/>
      <c r="AY210" s="81">
        <v>27.6</v>
      </c>
      <c r="AZ210" s="81">
        <v>20.399999999999999</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1980</v>
      </c>
      <c r="B211" s="80">
        <v>132</v>
      </c>
      <c r="C211" s="80">
        <v>13</v>
      </c>
      <c r="D211" s="80">
        <v>8</v>
      </c>
      <c r="E211" s="80">
        <v>2016</v>
      </c>
      <c r="F211" s="80" t="s">
        <v>92</v>
      </c>
      <c r="G211" s="80" t="s">
        <v>1968</v>
      </c>
      <c r="H211" s="80" t="s">
        <v>1763</v>
      </c>
      <c r="I211" s="177"/>
      <c r="J211" s="81">
        <v>0.8754600824806088</v>
      </c>
      <c r="K211" s="81">
        <v>0.24418434893897792</v>
      </c>
      <c r="L211" s="81">
        <v>1.7651724982220194</v>
      </c>
      <c r="M211" s="81">
        <v>2.2833421000600294</v>
      </c>
      <c r="N211" s="81">
        <v>3.0635855346028329</v>
      </c>
      <c r="O211" s="81">
        <v>1.8822229131377224</v>
      </c>
      <c r="P211" s="81">
        <v>2.5896987908543632</v>
      </c>
      <c r="Q211" s="81">
        <v>0.1057361456934052</v>
      </c>
      <c r="R211" s="81">
        <v>0</v>
      </c>
      <c r="S211" s="81">
        <v>0.23046079164563313</v>
      </c>
      <c r="T211" s="82"/>
      <c r="U211" s="81">
        <v>198173</v>
      </c>
      <c r="V211" s="81">
        <v>111</v>
      </c>
      <c r="W211" s="81">
        <v>36</v>
      </c>
      <c r="X211" s="81">
        <v>493</v>
      </c>
      <c r="Y211" s="81">
        <v>834</v>
      </c>
      <c r="Z211" s="81">
        <v>1107</v>
      </c>
      <c r="AA211" s="81">
        <v>533</v>
      </c>
      <c r="AB211" s="81">
        <v>1497</v>
      </c>
      <c r="AC211" s="81">
        <v>0</v>
      </c>
      <c r="AD211" s="81">
        <v>0.2304607916456331</v>
      </c>
      <c r="AE211" s="82"/>
      <c r="AF211" s="81">
        <v>1218297.3815421159</v>
      </c>
      <c r="AG211" s="81">
        <v>173670.99221691949</v>
      </c>
      <c r="AH211" s="81">
        <v>293979.40746084251</v>
      </c>
      <c r="AI211" s="81">
        <v>3378691.101786423</v>
      </c>
      <c r="AJ211" s="81">
        <v>4329161.8895790903</v>
      </c>
      <c r="AK211" s="81">
        <v>0</v>
      </c>
      <c r="AL211" s="81">
        <v>0</v>
      </c>
      <c r="AM211" s="81">
        <v>205316.9576234424</v>
      </c>
      <c r="AN211" s="81">
        <v>0</v>
      </c>
      <c r="AO211" s="81">
        <v>0</v>
      </c>
      <c r="AP211" s="82"/>
      <c r="AQ211" s="81">
        <v>5</v>
      </c>
      <c r="AR211" s="81">
        <v>2</v>
      </c>
      <c r="AS211" s="81">
        <v>0</v>
      </c>
      <c r="AT211" s="81">
        <v>0</v>
      </c>
      <c r="AU211" s="81">
        <v>0</v>
      </c>
      <c r="AV211" s="81">
        <v>0</v>
      </c>
      <c r="AW211" s="81" t="s">
        <v>564</v>
      </c>
      <c r="AX211" s="82"/>
      <c r="AY211" s="81">
        <v>27.6</v>
      </c>
      <c r="AZ211" s="81">
        <v>20.399999999999999</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1981</v>
      </c>
      <c r="B212" s="80">
        <v>133</v>
      </c>
      <c r="C212" s="80">
        <v>14</v>
      </c>
      <c r="D212" s="80">
        <v>8</v>
      </c>
      <c r="E212" s="80">
        <v>2017</v>
      </c>
      <c r="F212" s="80" t="s">
        <v>71</v>
      </c>
      <c r="G212" s="80" t="s">
        <v>1968</v>
      </c>
      <c r="H212" s="80" t="s">
        <v>1763</v>
      </c>
      <c r="I212" s="177"/>
      <c r="J212" s="81">
        <v>0.65462875383493702</v>
      </c>
      <c r="K212" s="81">
        <v>0.24070010166295994</v>
      </c>
      <c r="L212" s="81">
        <v>1.5116452983713631</v>
      </c>
      <c r="M212" s="81">
        <v>2.0549650928279846</v>
      </c>
      <c r="N212" s="81">
        <v>2.6305170964114279</v>
      </c>
      <c r="O212" s="81">
        <v>1.8214036741958568</v>
      </c>
      <c r="P212" s="81">
        <v>2.5443263117687476</v>
      </c>
      <c r="Q212" s="81">
        <v>0.10019706655561469</v>
      </c>
      <c r="R212" s="81">
        <v>0</v>
      </c>
      <c r="S212" s="81">
        <v>0</v>
      </c>
      <c r="T212" s="82"/>
      <c r="U212" s="81">
        <v>189030</v>
      </c>
      <c r="V212" s="81">
        <v>111</v>
      </c>
      <c r="W212" s="81">
        <v>36</v>
      </c>
      <c r="X212" s="81">
        <v>493</v>
      </c>
      <c r="Y212" s="81">
        <v>821</v>
      </c>
      <c r="Z212" s="81">
        <v>1089</v>
      </c>
      <c r="AA212" s="81">
        <v>527</v>
      </c>
      <c r="AB212" s="81">
        <v>1467</v>
      </c>
      <c r="AC212" s="81">
        <v>0</v>
      </c>
      <c r="AD212" s="81">
        <v>0</v>
      </c>
      <c r="AE212" s="82"/>
      <c r="AF212" s="81">
        <v>1016461.267119113</v>
      </c>
      <c r="AG212" s="81">
        <v>178669.18024236671</v>
      </c>
      <c r="AH212" s="81">
        <v>338623.25487058848</v>
      </c>
      <c r="AI212" s="81">
        <v>3546487.798582064</v>
      </c>
      <c r="AJ212" s="81">
        <v>4320144.5316899149</v>
      </c>
      <c r="AK212" s="81">
        <v>0</v>
      </c>
      <c r="AL212" s="81">
        <v>0</v>
      </c>
      <c r="AM212" s="81">
        <v>201517.21615135451</v>
      </c>
      <c r="AN212" s="81">
        <v>0</v>
      </c>
      <c r="AO212" s="81">
        <v>0</v>
      </c>
      <c r="AP212" s="82"/>
      <c r="AQ212" s="81">
        <v>5</v>
      </c>
      <c r="AR212" s="81">
        <v>2</v>
      </c>
      <c r="AS212" s="81">
        <v>0</v>
      </c>
      <c r="AT212" s="81">
        <v>0</v>
      </c>
      <c r="AU212" s="81">
        <v>0</v>
      </c>
      <c r="AV212" s="81">
        <v>0</v>
      </c>
      <c r="AW212" s="81" t="s">
        <v>564</v>
      </c>
      <c r="AX212" s="82"/>
      <c r="AY212" s="81">
        <v>27.6</v>
      </c>
      <c r="AZ212" s="81">
        <v>20.399999999999999</v>
      </c>
      <c r="BA212" s="81">
        <v>0</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1982</v>
      </c>
      <c r="B213" s="80">
        <v>134</v>
      </c>
      <c r="C213" s="80">
        <v>15</v>
      </c>
      <c r="D213" s="80">
        <v>8</v>
      </c>
      <c r="E213" s="80">
        <v>2018</v>
      </c>
      <c r="F213" s="80" t="s">
        <v>93</v>
      </c>
      <c r="G213" s="80" t="s">
        <v>1968</v>
      </c>
      <c r="H213" s="80" t="s">
        <v>1763</v>
      </c>
      <c r="I213" s="177"/>
      <c r="J213" s="81">
        <v>0.57469470869143346</v>
      </c>
      <c r="K213" s="81">
        <v>0.21477238442216462</v>
      </c>
      <c r="L213" s="81">
        <v>1.3387336043582545</v>
      </c>
      <c r="M213" s="81">
        <v>1.8198483930220155</v>
      </c>
      <c r="N213" s="81">
        <v>1.9830202295333332</v>
      </c>
      <c r="O213" s="81">
        <v>1.7412320167113198</v>
      </c>
      <c r="P213" s="81">
        <v>2.4520810913903701</v>
      </c>
      <c r="Q213" s="81">
        <v>9.0125740824566383E-2</v>
      </c>
      <c r="R213" s="81">
        <v>0</v>
      </c>
      <c r="S213" s="81">
        <v>0</v>
      </c>
      <c r="T213" s="82"/>
      <c r="U213" s="81">
        <v>192735</v>
      </c>
      <c r="V213" s="81">
        <v>111</v>
      </c>
      <c r="W213" s="81">
        <v>36</v>
      </c>
      <c r="X213" s="81">
        <v>493</v>
      </c>
      <c r="Y213" s="81">
        <v>802</v>
      </c>
      <c r="Z213" s="81">
        <v>1061</v>
      </c>
      <c r="AA213" s="81">
        <v>513</v>
      </c>
      <c r="AB213" s="81">
        <v>1422</v>
      </c>
      <c r="AC213" s="81">
        <v>0</v>
      </c>
      <c r="AD213" s="81">
        <v>0</v>
      </c>
      <c r="AE213" s="82"/>
      <c r="AF213" s="81">
        <v>1009922.64486221</v>
      </c>
      <c r="AG213" s="81">
        <v>156895.1925090611</v>
      </c>
      <c r="AH213" s="81">
        <v>316508.208121303</v>
      </c>
      <c r="AI213" s="81">
        <v>3485666.0958640771</v>
      </c>
      <c r="AJ213" s="81">
        <v>3768518.102420175</v>
      </c>
      <c r="AK213" s="81">
        <v>0</v>
      </c>
      <c r="AL213" s="81">
        <v>0</v>
      </c>
      <c r="AM213" s="81">
        <v>195739.87943196471</v>
      </c>
      <c r="AN213" s="81">
        <v>0</v>
      </c>
      <c r="AO213" s="81">
        <v>0</v>
      </c>
      <c r="AP213" s="82"/>
      <c r="AQ213" s="81">
        <v>6</v>
      </c>
      <c r="AR213" s="81">
        <v>3</v>
      </c>
      <c r="AS213" s="81">
        <v>0</v>
      </c>
      <c r="AT213" s="81">
        <v>0</v>
      </c>
      <c r="AU213" s="81">
        <v>0</v>
      </c>
      <c r="AV213" s="81">
        <v>0</v>
      </c>
      <c r="AW213" s="81" t="s">
        <v>564</v>
      </c>
      <c r="AX213" s="82"/>
      <c r="AY213" s="81">
        <v>37.799999999999997</v>
      </c>
      <c r="AZ213" s="81">
        <v>70</v>
      </c>
      <c r="BA213" s="81">
        <v>0</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1983</v>
      </c>
      <c r="B214" s="80">
        <v>135</v>
      </c>
      <c r="C214" s="80">
        <v>16</v>
      </c>
      <c r="D214" s="80">
        <v>8</v>
      </c>
      <c r="E214" s="80">
        <v>2019</v>
      </c>
      <c r="F214" s="80" t="s">
        <v>73</v>
      </c>
      <c r="G214" s="80" t="s">
        <v>1968</v>
      </c>
      <c r="H214" s="80" t="s">
        <v>1763</v>
      </c>
      <c r="I214" s="177"/>
      <c r="J214" s="81">
        <v>0.56085369973477794</v>
      </c>
      <c r="K214" s="81">
        <v>0.19930800378582744</v>
      </c>
      <c r="L214" s="81">
        <v>1.3498690218124672</v>
      </c>
      <c r="M214" s="81">
        <v>1.6218368591119285</v>
      </c>
      <c r="N214" s="81">
        <v>2.0404628935249711</v>
      </c>
      <c r="O214" s="81">
        <v>1.6324091753580039</v>
      </c>
      <c r="P214" s="81">
        <v>2.4079648730218799</v>
      </c>
      <c r="Q214" s="81">
        <v>8.3985663082197431E-2</v>
      </c>
      <c r="R214" s="81">
        <v>0</v>
      </c>
      <c r="S214" s="81">
        <v>0</v>
      </c>
      <c r="T214" s="82"/>
      <c r="U214" s="81">
        <v>197767</v>
      </c>
      <c r="V214" s="81">
        <v>111</v>
      </c>
      <c r="W214" s="81">
        <v>36</v>
      </c>
      <c r="X214" s="81">
        <v>493</v>
      </c>
      <c r="Y214" s="81">
        <v>783</v>
      </c>
      <c r="Z214" s="81">
        <v>1022</v>
      </c>
      <c r="AA214" s="81">
        <v>500</v>
      </c>
      <c r="AB214" s="81">
        <v>1361</v>
      </c>
      <c r="AC214" s="81">
        <v>0</v>
      </c>
      <c r="AD214" s="81">
        <v>0</v>
      </c>
      <c r="AE214" s="82"/>
      <c r="AF214" s="81">
        <v>1035608.3943290591</v>
      </c>
      <c r="AG214" s="81">
        <v>153078.18829685671</v>
      </c>
      <c r="AH214" s="81">
        <v>339705.70095500612</v>
      </c>
      <c r="AI214" s="81">
        <v>3242527.4555377732</v>
      </c>
      <c r="AJ214" s="81">
        <v>3975262.7659206535</v>
      </c>
      <c r="AK214" s="81">
        <v>0</v>
      </c>
      <c r="AL214" s="81">
        <v>0</v>
      </c>
      <c r="AM214" s="81">
        <v>185357.95439748545</v>
      </c>
      <c r="AN214" s="81">
        <v>0</v>
      </c>
      <c r="AO214" s="81">
        <v>0</v>
      </c>
      <c r="AP214" s="82"/>
      <c r="AQ214" s="81">
        <v>7</v>
      </c>
      <c r="AR214" s="81">
        <v>3</v>
      </c>
      <c r="AS214" s="81">
        <v>0</v>
      </c>
      <c r="AT214" s="81">
        <v>0</v>
      </c>
      <c r="AU214" s="81">
        <v>0</v>
      </c>
      <c r="AV214" s="81">
        <v>0</v>
      </c>
      <c r="AW214" s="81" t="s">
        <v>564</v>
      </c>
      <c r="AX214" s="82"/>
      <c r="AY214" s="81">
        <v>42.5</v>
      </c>
      <c r="AZ214" s="81">
        <v>69.900000000000006</v>
      </c>
      <c r="BA214" s="81">
        <v>0</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1984</v>
      </c>
      <c r="B215" s="80">
        <v>136</v>
      </c>
      <c r="C215" s="80">
        <v>17</v>
      </c>
      <c r="D215" s="80">
        <v>8</v>
      </c>
      <c r="E215" s="80">
        <v>2020</v>
      </c>
      <c r="F215" s="80" t="s">
        <v>218</v>
      </c>
      <c r="G215" s="80" t="s">
        <v>1968</v>
      </c>
      <c r="H215" s="80" t="s">
        <v>1763</v>
      </c>
      <c r="I215" s="177"/>
      <c r="J215" s="81">
        <v>0.65416824761979142</v>
      </c>
      <c r="K215" s="81">
        <v>0.17124096470387035</v>
      </c>
      <c r="L215" s="81">
        <v>1.0063372992186583</v>
      </c>
      <c r="M215" s="81">
        <v>1.1482582148091229</v>
      </c>
      <c r="N215" s="81">
        <v>1.8327068853665127</v>
      </c>
      <c r="O215" s="81">
        <v>1.3994338806119162</v>
      </c>
      <c r="P215" s="81">
        <v>2.2251581856832972</v>
      </c>
      <c r="Q215" s="81">
        <v>7.7890348959953615E-2</v>
      </c>
      <c r="R215" s="81">
        <v>0</v>
      </c>
      <c r="S215" s="81">
        <v>0</v>
      </c>
      <c r="T215" s="82"/>
      <c r="U215" s="81">
        <v>180167</v>
      </c>
      <c r="V215" s="81">
        <v>82</v>
      </c>
      <c r="W215" s="81">
        <v>39</v>
      </c>
      <c r="X215" s="81">
        <v>393</v>
      </c>
      <c r="Y215" s="81">
        <v>774</v>
      </c>
      <c r="Z215" s="81">
        <v>1000</v>
      </c>
      <c r="AA215" s="81">
        <v>502</v>
      </c>
      <c r="AB215" s="81">
        <v>1321</v>
      </c>
      <c r="AC215" s="81">
        <v>0</v>
      </c>
      <c r="AD215" s="81">
        <v>0</v>
      </c>
      <c r="AE215" s="82"/>
      <c r="AF215" s="81">
        <v>1121114.0760038451</v>
      </c>
      <c r="AG215" s="81">
        <v>120898.53941602599</v>
      </c>
      <c r="AH215" s="81">
        <v>279615.10283333954</v>
      </c>
      <c r="AI215" s="81">
        <v>2213608.0168711785</v>
      </c>
      <c r="AJ215" s="81">
        <v>3359905.984869034</v>
      </c>
      <c r="AK215" s="81"/>
      <c r="AL215" s="81"/>
      <c r="AM215" s="81">
        <v>172405.17661611084</v>
      </c>
      <c r="AN215" s="81"/>
      <c r="AO215" s="81"/>
      <c r="AP215" s="82"/>
      <c r="AQ215" s="81">
        <v>7</v>
      </c>
      <c r="AR215" s="81">
        <v>3</v>
      </c>
      <c r="AS215" s="81">
        <v>0</v>
      </c>
      <c r="AT215" s="81">
        <v>0</v>
      </c>
      <c r="AU215" s="81">
        <v>0</v>
      </c>
      <c r="AV215" s="81">
        <v>0</v>
      </c>
      <c r="AW215" s="81">
        <v>0</v>
      </c>
      <c r="AX215" s="82"/>
      <c r="AY215" s="81">
        <v>42.5</v>
      </c>
      <c r="AZ215" s="81">
        <v>69.900000000000006</v>
      </c>
      <c r="BA215" s="81">
        <v>0</v>
      </c>
      <c r="BB215" s="81">
        <v>0</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1985</v>
      </c>
      <c r="B216" s="80">
        <v>136</v>
      </c>
      <c r="C216" s="80">
        <v>18</v>
      </c>
      <c r="D216" s="80">
        <v>8</v>
      </c>
      <c r="E216" s="80">
        <v>2021</v>
      </c>
      <c r="F216" s="80" t="s">
        <v>75</v>
      </c>
      <c r="G216" s="174" t="s">
        <v>1968</v>
      </c>
      <c r="H216" s="80" t="s">
        <v>1763</v>
      </c>
      <c r="I216" s="177"/>
      <c r="J216" s="81">
        <v>0.47334291143164897</v>
      </c>
      <c r="K216" s="81">
        <v>0.17965346957739653</v>
      </c>
      <c r="L216" s="81">
        <v>1.1239023249274744</v>
      </c>
      <c r="M216" s="81">
        <v>1.1499505059102197</v>
      </c>
      <c r="N216" s="81">
        <v>1.7340940496799089</v>
      </c>
      <c r="O216" s="81">
        <v>1.3183162546182678</v>
      </c>
      <c r="P216" s="81">
        <v>2.2635553720667465</v>
      </c>
      <c r="Q216" s="81">
        <v>7.6676948339534104E-2</v>
      </c>
      <c r="R216" s="81">
        <v>0</v>
      </c>
      <c r="S216" s="81">
        <v>0</v>
      </c>
      <c r="T216" s="82"/>
      <c r="U216" s="81">
        <v>171358</v>
      </c>
      <c r="V216" s="81">
        <v>82</v>
      </c>
      <c r="W216" s="81">
        <v>39</v>
      </c>
      <c r="X216" s="81">
        <v>393</v>
      </c>
      <c r="Y216" s="81">
        <v>755</v>
      </c>
      <c r="Z216" s="81">
        <v>970</v>
      </c>
      <c r="AA216" s="81">
        <v>498</v>
      </c>
      <c r="AB216" s="81">
        <v>1285</v>
      </c>
      <c r="AC216" s="81">
        <v>0</v>
      </c>
      <c r="AD216" s="81">
        <v>0</v>
      </c>
      <c r="AE216" s="82"/>
      <c r="AF216" s="81">
        <v>994780.92817268043</v>
      </c>
      <c r="AG216" s="81">
        <v>131541.74371406346</v>
      </c>
      <c r="AH216" s="81">
        <v>301576.53110321588</v>
      </c>
      <c r="AI216" s="81">
        <v>2548738.742722352</v>
      </c>
      <c r="AJ216" s="81">
        <v>3459973.2188063222</v>
      </c>
      <c r="AK216" s="81">
        <v>0</v>
      </c>
      <c r="AL216" s="81">
        <v>0</v>
      </c>
      <c r="AM216" s="81">
        <v>168674.09583302675</v>
      </c>
      <c r="AN216" s="81">
        <v>0</v>
      </c>
      <c r="AO216" s="81">
        <v>0</v>
      </c>
      <c r="AP216" s="82"/>
      <c r="AQ216" s="81">
        <v>9</v>
      </c>
      <c r="AR216" s="81">
        <v>3</v>
      </c>
      <c r="AS216" s="81">
        <v>0</v>
      </c>
      <c r="AT216" s="81">
        <v>0</v>
      </c>
      <c r="AU216" s="81">
        <v>0</v>
      </c>
      <c r="AV216" s="81">
        <v>0</v>
      </c>
      <c r="AW216" s="81"/>
      <c r="AX216" s="82"/>
      <c r="AY216" s="81">
        <v>52.1</v>
      </c>
      <c r="AZ216" s="81">
        <v>69.900000000000006</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1986</v>
      </c>
      <c r="B217" s="80">
        <v>136</v>
      </c>
      <c r="C217" s="80">
        <v>19</v>
      </c>
      <c r="D217" s="80">
        <v>8</v>
      </c>
      <c r="E217" s="80">
        <v>2022</v>
      </c>
      <c r="F217" s="80" t="s">
        <v>568</v>
      </c>
      <c r="G217" s="174" t="s">
        <v>1968</v>
      </c>
      <c r="H217" s="80" t="s">
        <v>1763</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9</v>
      </c>
      <c r="AR217" s="81">
        <v>3</v>
      </c>
      <c r="AS217" s="81">
        <v>0</v>
      </c>
      <c r="AT217" s="81">
        <v>0</v>
      </c>
      <c r="AU217" s="81">
        <v>0</v>
      </c>
      <c r="AV217" s="81">
        <v>0</v>
      </c>
      <c r="AW217" s="81"/>
      <c r="AX217" s="82"/>
      <c r="AY217" s="81">
        <v>52.1</v>
      </c>
      <c r="AZ217" s="81">
        <v>69.900000000000006</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1987</v>
      </c>
      <c r="B218" s="80">
        <v>171</v>
      </c>
      <c r="C218" s="80">
        <v>1</v>
      </c>
      <c r="D218" s="80">
        <v>11</v>
      </c>
      <c r="E218" s="80">
        <v>1990</v>
      </c>
      <c r="F218" s="80" t="s">
        <v>562</v>
      </c>
      <c r="G218" s="80" t="s">
        <v>1988</v>
      </c>
      <c r="H218" s="80" t="s">
        <v>1989</v>
      </c>
      <c r="I218" s="177"/>
      <c r="J218" s="81">
        <v>3.2188496514132265</v>
      </c>
      <c r="K218" s="81">
        <v>0.21441268931060792</v>
      </c>
      <c r="L218" s="81">
        <v>6.4936138495082592</v>
      </c>
      <c r="M218" s="81">
        <v>1.3226199482317533</v>
      </c>
      <c r="N218" s="81">
        <v>1.7298509880608746</v>
      </c>
      <c r="O218" s="81">
        <v>1.5997600117171855</v>
      </c>
      <c r="P218" s="81">
        <v>2.4257540778452644</v>
      </c>
      <c r="Q218" s="81">
        <v>0.13598903495359266</v>
      </c>
      <c r="R218" s="81">
        <v>0</v>
      </c>
      <c r="S218" s="81">
        <v>0.14740274910409248</v>
      </c>
      <c r="T218" s="82"/>
      <c r="U218" s="81">
        <v>225002</v>
      </c>
      <c r="V218" s="81">
        <v>71</v>
      </c>
      <c r="W218" s="81">
        <v>57</v>
      </c>
      <c r="X218" s="81">
        <v>543</v>
      </c>
      <c r="Y218" s="81">
        <v>666</v>
      </c>
      <c r="Z218" s="81">
        <v>658</v>
      </c>
      <c r="AA218" s="81">
        <v>589</v>
      </c>
      <c r="AB218" s="81">
        <v>2208</v>
      </c>
      <c r="AC218" s="81">
        <v>0</v>
      </c>
      <c r="AD218" s="81">
        <v>0.14740274910409248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1990</v>
      </c>
      <c r="B219" s="80">
        <v>172</v>
      </c>
      <c r="C219" s="80">
        <v>2</v>
      </c>
      <c r="D219" s="80">
        <v>11</v>
      </c>
      <c r="E219" s="80">
        <v>2005</v>
      </c>
      <c r="F219" s="80" t="s">
        <v>565</v>
      </c>
      <c r="G219" s="80" t="s">
        <v>1988</v>
      </c>
      <c r="H219" s="80" t="s">
        <v>1989</v>
      </c>
      <c r="I219" s="177"/>
      <c r="J219" s="81">
        <v>3.0262176319778047</v>
      </c>
      <c r="K219" s="81">
        <v>0.12493045898155375</v>
      </c>
      <c r="L219" s="81">
        <v>4.6291163497554386</v>
      </c>
      <c r="M219" s="81">
        <v>1.633563481346306</v>
      </c>
      <c r="N219" s="81">
        <v>2.8545335845317004</v>
      </c>
      <c r="O219" s="81">
        <v>1.7753366903671346</v>
      </c>
      <c r="P219" s="81">
        <v>2.4640451189367685</v>
      </c>
      <c r="Q219" s="81">
        <v>0.11264510313249719</v>
      </c>
      <c r="R219" s="81">
        <v>0</v>
      </c>
      <c r="S219" s="81">
        <v>0.45314605284624798</v>
      </c>
      <c r="T219" s="82"/>
      <c r="U219" s="81">
        <v>175367</v>
      </c>
      <c r="V219" s="81">
        <v>47</v>
      </c>
      <c r="W219" s="81">
        <v>39</v>
      </c>
      <c r="X219" s="81">
        <v>291</v>
      </c>
      <c r="Y219" s="81">
        <v>718</v>
      </c>
      <c r="Z219" s="81">
        <v>845</v>
      </c>
      <c r="AA219" s="81">
        <v>490</v>
      </c>
      <c r="AB219" s="81">
        <v>1912</v>
      </c>
      <c r="AC219" s="81">
        <v>0</v>
      </c>
      <c r="AD219" s="81">
        <v>0.45314605284624798</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1991</v>
      </c>
      <c r="B220" s="80">
        <v>173</v>
      </c>
      <c r="C220" s="80">
        <v>3</v>
      </c>
      <c r="D220" s="80">
        <v>11</v>
      </c>
      <c r="E220" s="80">
        <v>2006</v>
      </c>
      <c r="F220" s="80" t="s">
        <v>566</v>
      </c>
      <c r="G220" s="80" t="s">
        <v>1988</v>
      </c>
      <c r="H220" s="80" t="s">
        <v>1989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1992</v>
      </c>
      <c r="B221" s="80">
        <v>174</v>
      </c>
      <c r="C221" s="80">
        <v>4</v>
      </c>
      <c r="D221" s="80">
        <v>11</v>
      </c>
      <c r="E221" s="80">
        <v>2007</v>
      </c>
      <c r="F221" s="80" t="s">
        <v>567</v>
      </c>
      <c r="G221" s="80" t="s">
        <v>1988</v>
      </c>
      <c r="H221" s="80" t="s">
        <v>1989</v>
      </c>
      <c r="I221" s="177"/>
      <c r="J221" s="81">
        <v>3.4324290084326865</v>
      </c>
      <c r="K221" s="81">
        <v>7.6074689331693909E-2</v>
      </c>
      <c r="L221" s="81">
        <v>6.9682890411547458</v>
      </c>
      <c r="M221" s="81">
        <v>2.3208367942755705</v>
      </c>
      <c r="N221" s="81">
        <v>2.7035649206233785</v>
      </c>
      <c r="O221" s="81">
        <v>1.6552433990458475</v>
      </c>
      <c r="P221" s="81">
        <v>2.3285646431368296</v>
      </c>
      <c r="Q221" s="81">
        <v>0.11514054180585297</v>
      </c>
      <c r="R221" s="81">
        <v>0</v>
      </c>
      <c r="S221" s="81">
        <v>0.54059336206775876</v>
      </c>
      <c r="T221" s="82"/>
      <c r="U221" s="81">
        <v>190594</v>
      </c>
      <c r="V221" s="81">
        <v>31</v>
      </c>
      <c r="W221" s="81">
        <v>66</v>
      </c>
      <c r="X221" s="81">
        <v>501</v>
      </c>
      <c r="Y221" s="81">
        <v>730</v>
      </c>
      <c r="Z221" s="81">
        <v>819</v>
      </c>
      <c r="AA221" s="81">
        <v>456</v>
      </c>
      <c r="AB221" s="81">
        <v>1851</v>
      </c>
      <c r="AC221" s="81">
        <v>0</v>
      </c>
      <c r="AD221" s="81">
        <v>0.54059336206775876</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1993</v>
      </c>
      <c r="B222" s="80">
        <v>175</v>
      </c>
      <c r="C222" s="80">
        <v>5</v>
      </c>
      <c r="D222" s="80">
        <v>11</v>
      </c>
      <c r="E222" s="80">
        <v>2008</v>
      </c>
      <c r="F222" s="80" t="s">
        <v>84</v>
      </c>
      <c r="G222" s="80" t="s">
        <v>1988</v>
      </c>
      <c r="H222" s="80" t="s">
        <v>1989</v>
      </c>
      <c r="I222" s="177"/>
      <c r="J222" s="81">
        <v>3.470031376156081</v>
      </c>
      <c r="K222" s="81">
        <v>5.7089321986401077E-2</v>
      </c>
      <c r="L222" s="81">
        <v>5.8370871274258596</v>
      </c>
      <c r="M222" s="81">
        <v>2.3988294377936441</v>
      </c>
      <c r="N222" s="81">
        <v>2.3851536689726465</v>
      </c>
      <c r="O222" s="81">
        <v>1.5932596160482899</v>
      </c>
      <c r="P222" s="81">
        <v>2.2442999903111018</v>
      </c>
      <c r="Q222" s="81">
        <v>0.11058637005481693</v>
      </c>
      <c r="R222" s="81">
        <v>0</v>
      </c>
      <c r="S222" s="81">
        <v>0.52445752157043179</v>
      </c>
      <c r="T222" s="82"/>
      <c r="U222" s="81">
        <v>205138</v>
      </c>
      <c r="V222" s="81">
        <v>31</v>
      </c>
      <c r="W222" s="81">
        <v>66</v>
      </c>
      <c r="X222" s="81">
        <v>501</v>
      </c>
      <c r="Y222" s="81">
        <v>720</v>
      </c>
      <c r="Z222" s="81">
        <v>816</v>
      </c>
      <c r="AA222" s="81">
        <v>440</v>
      </c>
      <c r="AB222" s="81">
        <v>1807</v>
      </c>
      <c r="AC222" s="81">
        <v>0</v>
      </c>
      <c r="AD222" s="81">
        <v>0.52445752157043179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1994</v>
      </c>
      <c r="B223" s="80">
        <v>176</v>
      </c>
      <c r="C223" s="80">
        <v>6</v>
      </c>
      <c r="D223" s="80">
        <v>11</v>
      </c>
      <c r="E223" s="80">
        <v>2009</v>
      </c>
      <c r="F223" s="80" t="s">
        <v>85</v>
      </c>
      <c r="G223" s="80" t="s">
        <v>1988</v>
      </c>
      <c r="H223" s="80" t="s">
        <v>1989</v>
      </c>
      <c r="I223" s="177"/>
      <c r="J223" s="81">
        <v>2.2902788061457029</v>
      </c>
      <c r="K223" s="81">
        <v>6.5055290441795172E-2</v>
      </c>
      <c r="L223" s="81">
        <v>5.756035320270243</v>
      </c>
      <c r="M223" s="81">
        <v>2.1202228061391017</v>
      </c>
      <c r="N223" s="81">
        <v>2.7414945809969176</v>
      </c>
      <c r="O223" s="81">
        <v>1.6537282081045552</v>
      </c>
      <c r="P223" s="81">
        <v>2.1364364577029584</v>
      </c>
      <c r="Q223" s="81">
        <v>0.1016720915951061</v>
      </c>
      <c r="R223" s="81">
        <v>0</v>
      </c>
      <c r="S223" s="81">
        <v>0.36682463875061183</v>
      </c>
      <c r="T223" s="82"/>
      <c r="U223" s="81">
        <v>118048</v>
      </c>
      <c r="V223" s="81">
        <v>36</v>
      </c>
      <c r="W223" s="81">
        <v>75</v>
      </c>
      <c r="X223" s="81">
        <v>443</v>
      </c>
      <c r="Y223" s="81">
        <v>702</v>
      </c>
      <c r="Z223" s="81">
        <v>836</v>
      </c>
      <c r="AA223" s="81">
        <v>430</v>
      </c>
      <c r="AB223" s="81">
        <v>1744</v>
      </c>
      <c r="AC223" s="81">
        <v>0</v>
      </c>
      <c r="AD223" s="81">
        <v>0.36682463875061183</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1995</v>
      </c>
      <c r="B224" s="80">
        <v>177</v>
      </c>
      <c r="C224" s="80">
        <v>7</v>
      </c>
      <c r="D224" s="80">
        <v>11</v>
      </c>
      <c r="E224" s="80">
        <v>2010</v>
      </c>
      <c r="F224" s="80" t="s">
        <v>86</v>
      </c>
      <c r="G224" s="80" t="s">
        <v>1988</v>
      </c>
      <c r="H224" s="80" t="s">
        <v>1989</v>
      </c>
      <c r="I224" s="177"/>
      <c r="J224" s="81">
        <v>0</v>
      </c>
      <c r="K224" s="81">
        <v>6.5981692772330014E-2</v>
      </c>
      <c r="L224" s="81">
        <v>5.0107178359732067</v>
      </c>
      <c r="M224" s="81">
        <v>2.0624588992980115</v>
      </c>
      <c r="N224" s="81">
        <v>2.5412252620122735</v>
      </c>
      <c r="O224" s="81">
        <v>1.6322962481338927</v>
      </c>
      <c r="P224" s="81">
        <v>2.1503920254348827</v>
      </c>
      <c r="Q224" s="81">
        <v>0.10403857782266009</v>
      </c>
      <c r="R224" s="81">
        <v>0</v>
      </c>
      <c r="S224" s="81">
        <v>0.36091609524721002</v>
      </c>
      <c r="T224" s="82"/>
      <c r="U224" s="81">
        <v>0</v>
      </c>
      <c r="V224" s="81">
        <v>36</v>
      </c>
      <c r="W224" s="81">
        <v>75</v>
      </c>
      <c r="X224" s="81">
        <v>443</v>
      </c>
      <c r="Y224" s="81">
        <v>701</v>
      </c>
      <c r="Z224" s="81">
        <v>829</v>
      </c>
      <c r="AA224" s="81">
        <v>422</v>
      </c>
      <c r="AB224" s="81">
        <v>1710</v>
      </c>
      <c r="AC224" s="81">
        <v>0</v>
      </c>
      <c r="AD224" s="81">
        <v>0.36091609524721002</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1996</v>
      </c>
      <c r="B225" s="80">
        <v>178</v>
      </c>
      <c r="C225" s="80">
        <v>8</v>
      </c>
      <c r="D225" s="80">
        <v>11</v>
      </c>
      <c r="E225" s="80">
        <v>2011</v>
      </c>
      <c r="F225" s="80" t="s">
        <v>87</v>
      </c>
      <c r="G225" s="80" t="s">
        <v>1988</v>
      </c>
      <c r="H225" s="80" t="s">
        <v>1989</v>
      </c>
      <c r="I225" s="177"/>
      <c r="J225" s="81">
        <v>0</v>
      </c>
      <c r="K225" s="81">
        <v>9.1644645059295357E-2</v>
      </c>
      <c r="L225" s="81">
        <v>4.2335611738981775</v>
      </c>
      <c r="M225" s="81">
        <v>2.1760995993165171</v>
      </c>
      <c r="N225" s="81">
        <v>2.9688012305835874</v>
      </c>
      <c r="O225" s="81">
        <v>1.5821716096845642</v>
      </c>
      <c r="P225" s="81">
        <v>2.0140221957751274</v>
      </c>
      <c r="Q225" s="81">
        <v>0.11614511260115892</v>
      </c>
      <c r="R225" s="81">
        <v>0</v>
      </c>
      <c r="S225" s="81">
        <v>0.35358612814210183</v>
      </c>
      <c r="T225" s="82"/>
      <c r="U225" s="81">
        <v>0</v>
      </c>
      <c r="V225" s="81">
        <v>36</v>
      </c>
      <c r="W225" s="81">
        <v>75</v>
      </c>
      <c r="X225" s="81">
        <v>443</v>
      </c>
      <c r="Y225" s="81">
        <v>682</v>
      </c>
      <c r="Z225" s="81">
        <v>821</v>
      </c>
      <c r="AA225" s="81">
        <v>407</v>
      </c>
      <c r="AB225" s="81">
        <v>1655</v>
      </c>
      <c r="AC225" s="81">
        <v>0</v>
      </c>
      <c r="AD225" s="81">
        <v>0.35358612814210183</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1997</v>
      </c>
      <c r="B226" s="80">
        <v>179</v>
      </c>
      <c r="C226" s="80">
        <v>9</v>
      </c>
      <c r="D226" s="80">
        <v>11</v>
      </c>
      <c r="E226" s="80">
        <v>2012</v>
      </c>
      <c r="F226" s="80" t="s">
        <v>88</v>
      </c>
      <c r="G226" s="80" t="s">
        <v>1988</v>
      </c>
      <c r="H226" s="80" t="s">
        <v>1989</v>
      </c>
      <c r="I226" s="177"/>
      <c r="J226" s="81">
        <v>0</v>
      </c>
      <c r="K226" s="81">
        <v>8.5821457093659639E-2</v>
      </c>
      <c r="L226" s="81">
        <v>4.2222740118651894</v>
      </c>
      <c r="M226" s="81">
        <v>2.4395820418871241</v>
      </c>
      <c r="N226" s="81">
        <v>3.1634043625977029</v>
      </c>
      <c r="O226" s="81">
        <v>1.5964886720624123</v>
      </c>
      <c r="P226" s="81">
        <v>1.9607852659350546</v>
      </c>
      <c r="Q226" s="81">
        <v>0.12611264168928873</v>
      </c>
      <c r="R226" s="81">
        <v>0</v>
      </c>
      <c r="S226" s="81">
        <v>0.38007933042539815</v>
      </c>
      <c r="T226" s="82"/>
      <c r="U226" s="81">
        <v>0</v>
      </c>
      <c r="V226" s="81">
        <v>36</v>
      </c>
      <c r="W226" s="81">
        <v>75</v>
      </c>
      <c r="X226" s="81">
        <v>443</v>
      </c>
      <c r="Y226" s="81">
        <v>692</v>
      </c>
      <c r="Z226" s="81">
        <v>835</v>
      </c>
      <c r="AA226" s="81">
        <v>394</v>
      </c>
      <c r="AB226" s="81">
        <v>1654</v>
      </c>
      <c r="AC226" s="81">
        <v>0</v>
      </c>
      <c r="AD226" s="81">
        <v>0.38007933042539815</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1998</v>
      </c>
      <c r="B227" s="80">
        <v>180</v>
      </c>
      <c r="C227" s="80">
        <v>10</v>
      </c>
      <c r="D227" s="80">
        <v>11</v>
      </c>
      <c r="E227" s="80">
        <v>2013</v>
      </c>
      <c r="F227" s="80" t="s">
        <v>89</v>
      </c>
      <c r="G227" s="80" t="s">
        <v>1988</v>
      </c>
      <c r="H227" s="80" t="s">
        <v>1989</v>
      </c>
      <c r="I227" s="177"/>
      <c r="J227" s="81">
        <v>0</v>
      </c>
      <c r="K227" s="81">
        <v>7.7447324036269041E-2</v>
      </c>
      <c r="L227" s="81">
        <v>2.9864153236678566</v>
      </c>
      <c r="M227" s="81">
        <v>2.3922289335702271</v>
      </c>
      <c r="N227" s="81">
        <v>3.02219313529256</v>
      </c>
      <c r="O227" s="81">
        <v>1.5374061282480536</v>
      </c>
      <c r="P227" s="81">
        <v>1.8782567474973757</v>
      </c>
      <c r="Q227" s="81">
        <v>0.12469821959690142</v>
      </c>
      <c r="R227" s="81">
        <v>0</v>
      </c>
      <c r="S227" s="81">
        <v>0.46628258296015623</v>
      </c>
      <c r="T227" s="82"/>
      <c r="U227" s="81">
        <v>0</v>
      </c>
      <c r="V227" s="81">
        <v>36</v>
      </c>
      <c r="W227" s="81">
        <v>75</v>
      </c>
      <c r="X227" s="81">
        <v>443</v>
      </c>
      <c r="Y227" s="81">
        <v>673</v>
      </c>
      <c r="Z227" s="81">
        <v>840</v>
      </c>
      <c r="AA227" s="81">
        <v>376</v>
      </c>
      <c r="AB227" s="81">
        <v>1612</v>
      </c>
      <c r="AC227" s="81">
        <v>0</v>
      </c>
      <c r="AD227" s="81">
        <v>0.46628258296015623</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1999</v>
      </c>
      <c r="B228" s="80">
        <v>181</v>
      </c>
      <c r="C228" s="80">
        <v>11</v>
      </c>
      <c r="D228" s="80">
        <v>11</v>
      </c>
      <c r="E228" s="80">
        <v>2014</v>
      </c>
      <c r="F228" s="80" t="s">
        <v>90</v>
      </c>
      <c r="G228" s="80" t="s">
        <v>1988</v>
      </c>
      <c r="H228" s="80" t="s">
        <v>1989</v>
      </c>
      <c r="I228" s="177"/>
      <c r="J228" s="81">
        <v>0</v>
      </c>
      <c r="K228" s="81">
        <v>5.5282907537268236E-2</v>
      </c>
      <c r="L228" s="81">
        <v>2.7322651960438953</v>
      </c>
      <c r="M228" s="81">
        <v>2.2533058180439816</v>
      </c>
      <c r="N228" s="81">
        <v>2.5723049849075461</v>
      </c>
      <c r="O228" s="81">
        <v>1.4527809011862451</v>
      </c>
      <c r="P228" s="81">
        <v>1.8980684102479781</v>
      </c>
      <c r="Q228" s="81">
        <v>0.11585710127270255</v>
      </c>
      <c r="R228" s="81">
        <v>0</v>
      </c>
      <c r="S228" s="81">
        <v>0.53753888447012488</v>
      </c>
      <c r="T228" s="82"/>
      <c r="U228" s="81">
        <v>0</v>
      </c>
      <c r="V228" s="81">
        <v>26</v>
      </c>
      <c r="W228" s="81">
        <v>55</v>
      </c>
      <c r="X228" s="81">
        <v>427</v>
      </c>
      <c r="Y228" s="81">
        <v>663</v>
      </c>
      <c r="Z228" s="81">
        <v>836</v>
      </c>
      <c r="AA228" s="81">
        <v>378</v>
      </c>
      <c r="AB228" s="81">
        <v>1561</v>
      </c>
      <c r="AC228" s="81">
        <v>0</v>
      </c>
      <c r="AD228" s="81">
        <v>0.53753888447012488</v>
      </c>
      <c r="AE228" s="82"/>
      <c r="AF228" s="81">
        <v>0</v>
      </c>
      <c r="AG228" s="81">
        <v>45670.954322287311</v>
      </c>
      <c r="AH228" s="81">
        <v>474107.73962179164</v>
      </c>
      <c r="AI228" s="81">
        <v>2501883.0960846278</v>
      </c>
      <c r="AJ228" s="81">
        <v>3012072.9306878233</v>
      </c>
      <c r="AK228" s="81">
        <v>0</v>
      </c>
      <c r="AL228" s="81">
        <v>0</v>
      </c>
      <c r="AM228" s="81">
        <v>214301.97364143567</v>
      </c>
      <c r="AN228" s="81">
        <v>0</v>
      </c>
      <c r="AO228" s="81">
        <v>0</v>
      </c>
      <c r="AP228" s="82"/>
      <c r="AQ228" s="81">
        <v>1</v>
      </c>
      <c r="AR228" s="81">
        <v>1</v>
      </c>
      <c r="AS228" s="81">
        <v>0</v>
      </c>
      <c r="AT228" s="81">
        <v>0</v>
      </c>
      <c r="AU228" s="81">
        <v>0</v>
      </c>
      <c r="AV228" s="81">
        <v>0</v>
      </c>
      <c r="AW228" s="81" t="s">
        <v>564</v>
      </c>
      <c r="AX228" s="82"/>
      <c r="AY228" s="81">
        <v>4.5</v>
      </c>
      <c r="AZ228" s="81">
        <v>11</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2000</v>
      </c>
      <c r="B229" s="80">
        <v>182</v>
      </c>
      <c r="C229" s="80">
        <v>12</v>
      </c>
      <c r="D229" s="80">
        <v>11</v>
      </c>
      <c r="E229" s="80">
        <v>2015</v>
      </c>
      <c r="F229" s="80" t="s">
        <v>91</v>
      </c>
      <c r="G229" s="80" t="s">
        <v>1988</v>
      </c>
      <c r="H229" s="80" t="s">
        <v>1989</v>
      </c>
      <c r="I229" s="177"/>
      <c r="J229" s="81">
        <v>1.877430342129744</v>
      </c>
      <c r="K229" s="81">
        <v>6.1832744621833677E-2</v>
      </c>
      <c r="L229" s="81">
        <v>3.5333660263394884</v>
      </c>
      <c r="M229" s="81">
        <v>2.1568885807133333</v>
      </c>
      <c r="N229" s="81">
        <v>2.2044510921101783</v>
      </c>
      <c r="O229" s="81">
        <v>1.4096569979515663</v>
      </c>
      <c r="P229" s="81">
        <v>1.8141318123805017</v>
      </c>
      <c r="Q229" s="81">
        <v>0.11065736576712933</v>
      </c>
      <c r="R229" s="81">
        <v>0</v>
      </c>
      <c r="S229" s="81">
        <v>0.62131409304882113</v>
      </c>
      <c r="T229" s="82"/>
      <c r="U229" s="81">
        <v>144795</v>
      </c>
      <c r="V229" s="81">
        <v>26</v>
      </c>
      <c r="W229" s="81">
        <v>55</v>
      </c>
      <c r="X229" s="81">
        <v>427</v>
      </c>
      <c r="Y229" s="81">
        <v>661</v>
      </c>
      <c r="Z229" s="81">
        <v>819</v>
      </c>
      <c r="AA229" s="81">
        <v>361</v>
      </c>
      <c r="AB229" s="81">
        <v>1523</v>
      </c>
      <c r="AC229" s="81">
        <v>0</v>
      </c>
      <c r="AD229" s="81">
        <v>0.62131409304882113</v>
      </c>
      <c r="AE229" s="82"/>
      <c r="AF229" s="81">
        <v>1059454.347206939</v>
      </c>
      <c r="AG229" s="81">
        <v>46896.658177333127</v>
      </c>
      <c r="AH229" s="81">
        <v>525474.10924861103</v>
      </c>
      <c r="AI229" s="81">
        <v>2636112.6695769108</v>
      </c>
      <c r="AJ229" s="81">
        <v>2828109.9525337932</v>
      </c>
      <c r="AK229" s="81">
        <v>0</v>
      </c>
      <c r="AL229" s="81">
        <v>0</v>
      </c>
      <c r="AM229" s="81">
        <v>208720.76125528527</v>
      </c>
      <c r="AN229" s="81">
        <v>0</v>
      </c>
      <c r="AO229" s="81">
        <v>0</v>
      </c>
      <c r="AP229" s="82"/>
      <c r="AQ229" s="81">
        <v>3</v>
      </c>
      <c r="AR229" s="81">
        <v>2</v>
      </c>
      <c r="AS229" s="81">
        <v>0</v>
      </c>
      <c r="AT229" s="81">
        <v>0</v>
      </c>
      <c r="AU229" s="81">
        <v>0</v>
      </c>
      <c r="AV229" s="81">
        <v>0</v>
      </c>
      <c r="AW229" s="81" t="s">
        <v>564</v>
      </c>
      <c r="AX229" s="82"/>
      <c r="AY229" s="81">
        <v>16.399999999999999</v>
      </c>
      <c r="AZ229" s="81">
        <v>55</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2001</v>
      </c>
      <c r="B230" s="80">
        <v>183</v>
      </c>
      <c r="C230" s="80">
        <v>13</v>
      </c>
      <c r="D230" s="80">
        <v>11</v>
      </c>
      <c r="E230" s="80">
        <v>2016</v>
      </c>
      <c r="F230" s="80" t="s">
        <v>92</v>
      </c>
      <c r="G230" s="80" t="s">
        <v>1988</v>
      </c>
      <c r="H230" s="80" t="s">
        <v>1989</v>
      </c>
      <c r="I230" s="177"/>
      <c r="J230" s="81">
        <v>2.3428013682460538</v>
      </c>
      <c r="K230" s="81">
        <v>6.249091729488554E-2</v>
      </c>
      <c r="L230" s="81">
        <v>3.084346753431138</v>
      </c>
      <c r="M230" s="81">
        <v>1.7756410252534671</v>
      </c>
      <c r="N230" s="81">
        <v>2.1632341235615575</v>
      </c>
      <c r="O230" s="81">
        <v>1.3874380281123591</v>
      </c>
      <c r="P230" s="81">
        <v>1.9483474955583482</v>
      </c>
      <c r="Q230" s="81">
        <v>0.10608930583266173</v>
      </c>
      <c r="R230" s="81">
        <v>0</v>
      </c>
      <c r="S230" s="81">
        <v>0.5642230407992348</v>
      </c>
      <c r="T230" s="82"/>
      <c r="U230" s="81">
        <v>178359</v>
      </c>
      <c r="V230" s="81">
        <v>26</v>
      </c>
      <c r="W230" s="81">
        <v>55</v>
      </c>
      <c r="X230" s="81">
        <v>427</v>
      </c>
      <c r="Y230" s="81">
        <v>652</v>
      </c>
      <c r="Z230" s="81">
        <v>816</v>
      </c>
      <c r="AA230" s="81">
        <v>401</v>
      </c>
      <c r="AB230" s="81">
        <v>1502</v>
      </c>
      <c r="AC230" s="81">
        <v>0</v>
      </c>
      <c r="AD230" s="81">
        <v>0.5642230407992348</v>
      </c>
      <c r="AE230" s="82"/>
      <c r="AF230" s="81">
        <v>1316077.957423795</v>
      </c>
      <c r="AG230" s="81">
        <v>45370.305986702217</v>
      </c>
      <c r="AH230" s="81">
        <v>356963.68264440459</v>
      </c>
      <c r="AI230" s="81">
        <v>2479714.0874709701</v>
      </c>
      <c r="AJ230" s="81">
        <v>2603068.0710922638</v>
      </c>
      <c r="AK230" s="81">
        <v>0</v>
      </c>
      <c r="AL230" s="81">
        <v>0</v>
      </c>
      <c r="AM230" s="81">
        <v>206002.71900495031</v>
      </c>
      <c r="AN230" s="81">
        <v>0</v>
      </c>
      <c r="AO230" s="81">
        <v>0</v>
      </c>
      <c r="AP230" s="82"/>
      <c r="AQ230" s="81">
        <v>5</v>
      </c>
      <c r="AR230" s="81">
        <v>3</v>
      </c>
      <c r="AS230" s="81">
        <v>0</v>
      </c>
      <c r="AT230" s="81">
        <v>0</v>
      </c>
      <c r="AU230" s="81">
        <v>0</v>
      </c>
      <c r="AV230" s="81">
        <v>0</v>
      </c>
      <c r="AW230" s="81" t="s">
        <v>564</v>
      </c>
      <c r="AX230" s="82"/>
      <c r="AY230" s="81">
        <v>30.4</v>
      </c>
      <c r="AZ230" s="81">
        <v>66</v>
      </c>
      <c r="BA230" s="81">
        <v>0</v>
      </c>
      <c r="BB230" s="81">
        <v>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2002</v>
      </c>
      <c r="B231" s="80">
        <v>184</v>
      </c>
      <c r="C231" s="80">
        <v>14</v>
      </c>
      <c r="D231" s="80">
        <v>11</v>
      </c>
      <c r="E231" s="80">
        <v>2017</v>
      </c>
      <c r="F231" s="80" t="s">
        <v>71</v>
      </c>
      <c r="G231" s="80" t="s">
        <v>1988</v>
      </c>
      <c r="H231" s="80" t="s">
        <v>1989</v>
      </c>
      <c r="I231" s="177"/>
      <c r="J231" s="81">
        <v>2.1353740289079441</v>
      </c>
      <c r="K231" s="81">
        <v>6.3925551080198928E-2</v>
      </c>
      <c r="L231" s="81">
        <v>3.2849158893518182</v>
      </c>
      <c r="M231" s="81">
        <v>1.7242160020632409</v>
      </c>
      <c r="N231" s="81">
        <v>2.3074940154676389</v>
      </c>
      <c r="O231" s="81">
        <v>1.3514179694676329</v>
      </c>
      <c r="P231" s="81">
        <v>1.8732421422509944</v>
      </c>
      <c r="Q231" s="81">
        <v>9.7465040200996722E-2</v>
      </c>
      <c r="R231" s="81">
        <v>0</v>
      </c>
      <c r="S231" s="81">
        <v>0.52185414528513763</v>
      </c>
      <c r="T231" s="82"/>
      <c r="U231" s="81">
        <v>177042</v>
      </c>
      <c r="V231" s="81">
        <v>26</v>
      </c>
      <c r="W231" s="81">
        <v>55</v>
      </c>
      <c r="X231" s="81">
        <v>427</v>
      </c>
      <c r="Y231" s="81">
        <v>643</v>
      </c>
      <c r="Z231" s="81">
        <v>808</v>
      </c>
      <c r="AA231" s="81">
        <v>388</v>
      </c>
      <c r="AB231" s="81">
        <v>1427</v>
      </c>
      <c r="AC231" s="81">
        <v>0</v>
      </c>
      <c r="AD231" s="81">
        <v>0.52185414528513763</v>
      </c>
      <c r="AE231" s="82"/>
      <c r="AF231" s="81">
        <v>1265690.2887344309</v>
      </c>
      <c r="AG231" s="81">
        <v>46056.738967915961</v>
      </c>
      <c r="AH231" s="81">
        <v>532792.81401086564</v>
      </c>
      <c r="AI231" s="81">
        <v>2533380.2875825772</v>
      </c>
      <c r="AJ231" s="81">
        <v>2834747.6243330869</v>
      </c>
      <c r="AK231" s="81">
        <v>0</v>
      </c>
      <c r="AL231" s="81">
        <v>0</v>
      </c>
      <c r="AM231" s="81">
        <v>196022.54086433729</v>
      </c>
      <c r="AN231" s="81">
        <v>0</v>
      </c>
      <c r="AO231" s="81">
        <v>0</v>
      </c>
      <c r="AP231" s="82"/>
      <c r="AQ231" s="81">
        <v>7</v>
      </c>
      <c r="AR231" s="81">
        <v>3</v>
      </c>
      <c r="AS231" s="81">
        <v>0</v>
      </c>
      <c r="AT231" s="81">
        <v>0</v>
      </c>
      <c r="AU231" s="81">
        <v>0</v>
      </c>
      <c r="AV231" s="81">
        <v>0</v>
      </c>
      <c r="AW231" s="81" t="s">
        <v>564</v>
      </c>
      <c r="AX231" s="82"/>
      <c r="AY231" s="81">
        <v>45.3</v>
      </c>
      <c r="AZ231" s="81">
        <v>66</v>
      </c>
      <c r="BA231" s="81">
        <v>0</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2003</v>
      </c>
      <c r="B232" s="80">
        <v>185</v>
      </c>
      <c r="C232" s="80">
        <v>15</v>
      </c>
      <c r="D232" s="80">
        <v>11</v>
      </c>
      <c r="E232" s="80">
        <v>2018</v>
      </c>
      <c r="F232" s="80" t="s">
        <v>93</v>
      </c>
      <c r="G232" s="80" t="s">
        <v>1988</v>
      </c>
      <c r="H232" s="80" t="s">
        <v>1989</v>
      </c>
      <c r="I232" s="177"/>
      <c r="J232" s="81">
        <v>2.1882705945234489</v>
      </c>
      <c r="K232" s="81">
        <v>5.9307507435264355E-2</v>
      </c>
      <c r="L232" s="81">
        <v>3.0428600410055808</v>
      </c>
      <c r="M232" s="81">
        <v>1.8385309829926739</v>
      </c>
      <c r="N232" s="81">
        <v>2.1533892641534775</v>
      </c>
      <c r="O232" s="81">
        <v>1.3014109229520043</v>
      </c>
      <c r="P232" s="81">
        <v>1.8784948711820963</v>
      </c>
      <c r="Q232" s="81">
        <v>8.8160974322765012E-2</v>
      </c>
      <c r="R232" s="81">
        <v>0</v>
      </c>
      <c r="S232" s="81">
        <v>0.37715355970227421</v>
      </c>
      <c r="T232" s="82"/>
      <c r="U232" s="81">
        <v>193079</v>
      </c>
      <c r="V232" s="81">
        <v>26</v>
      </c>
      <c r="W232" s="81">
        <v>55</v>
      </c>
      <c r="X232" s="81">
        <v>427</v>
      </c>
      <c r="Y232" s="81">
        <v>643</v>
      </c>
      <c r="Z232" s="81">
        <v>793</v>
      </c>
      <c r="AA232" s="81">
        <v>393</v>
      </c>
      <c r="AB232" s="81">
        <v>1391</v>
      </c>
      <c r="AC232" s="81">
        <v>0</v>
      </c>
      <c r="AD232" s="81">
        <v>0.37715355970227421</v>
      </c>
      <c r="AE232" s="82"/>
      <c r="AF232" s="81">
        <v>1242216.904149523</v>
      </c>
      <c r="AG232" s="81">
        <v>40652.195178931033</v>
      </c>
      <c r="AH232" s="81">
        <v>500484.34359189199</v>
      </c>
      <c r="AI232" s="81">
        <v>2410844.1221419899</v>
      </c>
      <c r="AJ232" s="81">
        <v>2823606.3263458852</v>
      </c>
      <c r="AK232" s="81">
        <v>0</v>
      </c>
      <c r="AL232" s="81">
        <v>0</v>
      </c>
      <c r="AM232" s="81">
        <v>191472.69499990359</v>
      </c>
      <c r="AN232" s="81">
        <v>0</v>
      </c>
      <c r="AO232" s="81">
        <v>0</v>
      </c>
      <c r="AP232" s="82"/>
      <c r="AQ232" s="81">
        <v>9</v>
      </c>
      <c r="AR232" s="81">
        <v>4</v>
      </c>
      <c r="AS232" s="81">
        <v>0</v>
      </c>
      <c r="AT232" s="81">
        <v>0</v>
      </c>
      <c r="AU232" s="81">
        <v>0</v>
      </c>
      <c r="AV232" s="81">
        <v>0</v>
      </c>
      <c r="AW232" s="81" t="s">
        <v>564</v>
      </c>
      <c r="AX232" s="82"/>
      <c r="AY232" s="81">
        <v>54.5</v>
      </c>
      <c r="AZ232" s="81">
        <v>11066</v>
      </c>
      <c r="BA232" s="81">
        <v>0</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2004</v>
      </c>
      <c r="B233" s="80">
        <v>186</v>
      </c>
      <c r="C233" s="80">
        <v>16</v>
      </c>
      <c r="D233" s="80">
        <v>11</v>
      </c>
      <c r="E233" s="80">
        <v>2019</v>
      </c>
      <c r="F233" s="80" t="s">
        <v>73</v>
      </c>
      <c r="G233" s="80" t="s">
        <v>1988</v>
      </c>
      <c r="H233" s="80" t="s">
        <v>1989</v>
      </c>
      <c r="I233" s="177"/>
      <c r="J233" s="81">
        <v>2.2164930062434283</v>
      </c>
      <c r="K233" s="81">
        <v>5.5226394081097106E-2</v>
      </c>
      <c r="L233" s="81">
        <v>3.075933555034958</v>
      </c>
      <c r="M233" s="81">
        <v>1.7579028538698118</v>
      </c>
      <c r="N233" s="81">
        <v>1.8948172025136676</v>
      </c>
      <c r="O233" s="81">
        <v>1.2506618241735001</v>
      </c>
      <c r="P233" s="81">
        <v>1.8396851629887161</v>
      </c>
      <c r="Q233" s="81">
        <v>8.491129493100931E-2</v>
      </c>
      <c r="R233" s="81">
        <v>0</v>
      </c>
      <c r="S233" s="81">
        <v>0.40006081627940748</v>
      </c>
      <c r="T233" s="82"/>
      <c r="U233" s="81">
        <v>201187</v>
      </c>
      <c r="V233" s="81">
        <v>26</v>
      </c>
      <c r="W233" s="81">
        <v>55</v>
      </c>
      <c r="X233" s="81">
        <v>427</v>
      </c>
      <c r="Y233" s="81">
        <v>648</v>
      </c>
      <c r="Z233" s="81">
        <v>783</v>
      </c>
      <c r="AA233" s="81">
        <v>382</v>
      </c>
      <c r="AB233" s="81">
        <v>1376</v>
      </c>
      <c r="AC233" s="81">
        <v>0</v>
      </c>
      <c r="AD233" s="81">
        <v>0.40006081627940748</v>
      </c>
      <c r="AE233" s="82"/>
      <c r="AF233" s="81">
        <v>1309867.0572380309</v>
      </c>
      <c r="AG233" s="81">
        <v>39651.849407942769</v>
      </c>
      <c r="AH233" s="81">
        <v>543006.94807940163</v>
      </c>
      <c r="AI233" s="81">
        <v>2407053.8070773552</v>
      </c>
      <c r="AJ233" s="81">
        <v>2470862.0301610753</v>
      </c>
      <c r="AK233" s="81">
        <v>0</v>
      </c>
      <c r="AL233" s="81">
        <v>0</v>
      </c>
      <c r="AM233" s="81">
        <v>187400.84147754594</v>
      </c>
      <c r="AN233" s="81">
        <v>0</v>
      </c>
      <c r="AO233" s="81">
        <v>0</v>
      </c>
      <c r="AP233" s="82"/>
      <c r="AQ233" s="81">
        <v>10</v>
      </c>
      <c r="AR233" s="81">
        <v>4</v>
      </c>
      <c r="AS233" s="81">
        <v>0</v>
      </c>
      <c r="AT233" s="81">
        <v>0</v>
      </c>
      <c r="AU233" s="81">
        <v>0</v>
      </c>
      <c r="AV233" s="81">
        <v>0</v>
      </c>
      <c r="AW233" s="81" t="s">
        <v>564</v>
      </c>
      <c r="AX233" s="82"/>
      <c r="AY233" s="81">
        <v>58</v>
      </c>
      <c r="AZ233" s="81">
        <v>11066</v>
      </c>
      <c r="BA233" s="81">
        <v>0</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2005</v>
      </c>
      <c r="B234" s="80">
        <v>187</v>
      </c>
      <c r="C234" s="80">
        <v>17</v>
      </c>
      <c r="D234" s="80">
        <v>11</v>
      </c>
      <c r="E234" s="80">
        <v>2020</v>
      </c>
      <c r="F234" s="80" t="s">
        <v>218</v>
      </c>
      <c r="G234" s="80" t="s">
        <v>1988</v>
      </c>
      <c r="H234" s="80" t="s">
        <v>1989</v>
      </c>
      <c r="I234" s="177"/>
      <c r="J234" s="81">
        <v>0</v>
      </c>
      <c r="K234" s="81">
        <v>0.13051079153608969</v>
      </c>
      <c r="L234" s="81">
        <v>1.7892264968257854</v>
      </c>
      <c r="M234" s="81">
        <v>1.6135234671389498</v>
      </c>
      <c r="N234" s="81">
        <v>1.9106652015847927</v>
      </c>
      <c r="O234" s="81">
        <v>1.1097510673252495</v>
      </c>
      <c r="P234" s="81">
        <v>1.768601824875768</v>
      </c>
      <c r="Q234" s="81">
        <v>7.7890348959953615E-2</v>
      </c>
      <c r="R234" s="81">
        <v>0</v>
      </c>
      <c r="S234" s="81">
        <v>0.58337298511036006</v>
      </c>
      <c r="T234" s="82"/>
      <c r="U234" s="81">
        <v>0</v>
      </c>
      <c r="V234" s="81">
        <v>59</v>
      </c>
      <c r="W234" s="81">
        <v>44</v>
      </c>
      <c r="X234" s="81">
        <v>460</v>
      </c>
      <c r="Y234" s="81">
        <v>635</v>
      </c>
      <c r="Z234" s="81">
        <v>793</v>
      </c>
      <c r="AA234" s="81">
        <v>399</v>
      </c>
      <c r="AB234" s="81">
        <v>1321</v>
      </c>
      <c r="AC234" s="81">
        <v>0</v>
      </c>
      <c r="AD234" s="81">
        <v>0.58337298511036006</v>
      </c>
      <c r="AE234" s="82"/>
      <c r="AF234" s="81">
        <v>0</v>
      </c>
      <c r="AG234" s="81">
        <v>91223.68399500988</v>
      </c>
      <c r="AH234" s="81">
        <v>340587.46051372611</v>
      </c>
      <c r="AI234" s="81">
        <v>2333035.5148506886</v>
      </c>
      <c r="AJ234" s="81">
        <v>2496704.3635497028</v>
      </c>
      <c r="AK234" s="81"/>
      <c r="AL234" s="81"/>
      <c r="AM234" s="81">
        <v>172405.17661611084</v>
      </c>
      <c r="AN234" s="81"/>
      <c r="AO234" s="81"/>
      <c r="AP234" s="82"/>
      <c r="AQ234" s="81">
        <v>11</v>
      </c>
      <c r="AR234" s="81">
        <v>7</v>
      </c>
      <c r="AS234" s="81">
        <v>0</v>
      </c>
      <c r="AT234" s="81">
        <v>0</v>
      </c>
      <c r="AU234" s="81">
        <v>0</v>
      </c>
      <c r="AV234" s="81">
        <v>0</v>
      </c>
      <c r="AW234" s="81">
        <v>0</v>
      </c>
      <c r="AX234" s="82"/>
      <c r="AY234" s="81">
        <v>65.3</v>
      </c>
      <c r="AZ234" s="81">
        <v>20095.5</v>
      </c>
      <c r="BA234" s="81">
        <v>0</v>
      </c>
      <c r="BB234" s="81">
        <v>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2006</v>
      </c>
      <c r="B235" s="80">
        <v>187</v>
      </c>
      <c r="C235" s="80">
        <v>18</v>
      </c>
      <c r="D235" s="80">
        <v>11</v>
      </c>
      <c r="E235" s="80">
        <v>2021</v>
      </c>
      <c r="F235" s="80" t="s">
        <v>75</v>
      </c>
      <c r="G235" s="174" t="s">
        <v>1988</v>
      </c>
      <c r="H235" s="80" t="s">
        <v>1989</v>
      </c>
      <c r="I235" s="177"/>
      <c r="J235" s="81">
        <v>1.4373403099715696</v>
      </c>
      <c r="K235" s="81">
        <v>0.13963280532612088</v>
      </c>
      <c r="L235" s="81">
        <v>1.7844189718656387</v>
      </c>
      <c r="M235" s="81">
        <v>1.8201420688223604</v>
      </c>
      <c r="N235" s="81">
        <v>1.6985069832497572</v>
      </c>
      <c r="O235" s="81">
        <v>1.0478575590831798</v>
      </c>
      <c r="P235" s="81">
        <v>1.8181167647122463</v>
      </c>
      <c r="Q235" s="81">
        <v>7.6676948339534104E-2</v>
      </c>
      <c r="R235" s="81">
        <v>0</v>
      </c>
      <c r="S235" s="81">
        <v>0.41951583209436871</v>
      </c>
      <c r="T235" s="82"/>
      <c r="U235" s="81">
        <v>147812</v>
      </c>
      <c r="V235" s="81">
        <v>59</v>
      </c>
      <c r="W235" s="81">
        <v>44</v>
      </c>
      <c r="X235" s="81">
        <v>460</v>
      </c>
      <c r="Y235" s="81">
        <v>622</v>
      </c>
      <c r="Z235" s="81">
        <v>771</v>
      </c>
      <c r="AA235" s="81">
        <v>400</v>
      </c>
      <c r="AB235" s="81">
        <v>1285</v>
      </c>
      <c r="AC235" s="81">
        <v>0</v>
      </c>
      <c r="AD235" s="81">
        <v>0.41951583209436871</v>
      </c>
      <c r="AE235" s="82"/>
      <c r="AF235" s="81">
        <v>924015.24507251068</v>
      </c>
      <c r="AG235" s="81">
        <v>97028.54951933249</v>
      </c>
      <c r="AH235" s="81">
        <v>285470.8094991066</v>
      </c>
      <c r="AI235" s="81">
        <v>2677396.1761177559</v>
      </c>
      <c r="AJ235" s="81">
        <v>2204535.8445227356</v>
      </c>
      <c r="AK235" s="81">
        <v>0</v>
      </c>
      <c r="AL235" s="81">
        <v>0</v>
      </c>
      <c r="AM235" s="81">
        <v>168674.09583302675</v>
      </c>
      <c r="AN235" s="81">
        <v>0</v>
      </c>
      <c r="AO235" s="81">
        <v>0</v>
      </c>
      <c r="AP235" s="82"/>
      <c r="AQ235" s="81">
        <v>11</v>
      </c>
      <c r="AR235" s="81">
        <v>8</v>
      </c>
      <c r="AS235" s="81">
        <v>0</v>
      </c>
      <c r="AT235" s="81">
        <v>1</v>
      </c>
      <c r="AU235" s="81">
        <v>0</v>
      </c>
      <c r="AV235" s="81">
        <v>0</v>
      </c>
      <c r="AW235" s="81"/>
      <c r="AX235" s="82"/>
      <c r="AY235" s="81">
        <v>65.3</v>
      </c>
      <c r="AZ235" s="81">
        <v>20117.5</v>
      </c>
      <c r="BA235" s="81">
        <v>0</v>
      </c>
      <c r="BB235" s="81">
        <v>2000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2007</v>
      </c>
      <c r="B236" s="80">
        <v>187</v>
      </c>
      <c r="C236" s="80">
        <v>19</v>
      </c>
      <c r="D236" s="80">
        <v>11</v>
      </c>
      <c r="E236" s="80">
        <v>2022</v>
      </c>
      <c r="F236" s="80" t="s">
        <v>568</v>
      </c>
      <c r="G236" s="174" t="s">
        <v>1988</v>
      </c>
      <c r="H236" s="80" t="s">
        <v>1989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12</v>
      </c>
      <c r="AR236" s="81">
        <v>9</v>
      </c>
      <c r="AS236" s="81">
        <v>0</v>
      </c>
      <c r="AT236" s="81">
        <v>1</v>
      </c>
      <c r="AU236" s="81">
        <v>0</v>
      </c>
      <c r="AV236" s="81">
        <v>0</v>
      </c>
      <c r="AW236" s="81"/>
      <c r="AX236" s="82"/>
      <c r="AY236" s="81">
        <v>69.5</v>
      </c>
      <c r="AZ236" s="81">
        <v>21602.5</v>
      </c>
      <c r="BA236" s="81">
        <v>0</v>
      </c>
      <c r="BB236" s="81">
        <v>2000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2008</v>
      </c>
      <c r="B237" s="80">
        <v>222</v>
      </c>
      <c r="C237" s="80">
        <v>1</v>
      </c>
      <c r="D237" s="80">
        <v>14</v>
      </c>
      <c r="E237" s="80">
        <v>1990</v>
      </c>
      <c r="F237" s="80" t="s">
        <v>562</v>
      </c>
      <c r="G237" s="80" t="s">
        <v>2009</v>
      </c>
      <c r="H237" s="80" t="s">
        <v>2010</v>
      </c>
      <c r="I237" s="177"/>
      <c r="J237" s="81">
        <v>0</v>
      </c>
      <c r="K237" s="81">
        <v>0.51203784347267522</v>
      </c>
      <c r="L237" s="81">
        <v>2.6291074431821322</v>
      </c>
      <c r="M237" s="81">
        <v>0.80320391855726936</v>
      </c>
      <c r="N237" s="81">
        <v>1.3646072064621566</v>
      </c>
      <c r="O237" s="81">
        <v>1.2253480940812485</v>
      </c>
      <c r="P237" s="81">
        <v>3.0311629903125885</v>
      </c>
      <c r="Q237" s="81">
        <v>0.1050712380574407</v>
      </c>
      <c r="R237" s="81">
        <v>0</v>
      </c>
      <c r="S237" s="81">
        <v>0.10727531073870894</v>
      </c>
      <c r="T237" s="82"/>
      <c r="U237" s="81">
        <v>0</v>
      </c>
      <c r="V237" s="81">
        <v>134</v>
      </c>
      <c r="W237" s="81">
        <v>35</v>
      </c>
      <c r="X237" s="81">
        <v>323</v>
      </c>
      <c r="Y237" s="81">
        <v>607</v>
      </c>
      <c r="Z237" s="81">
        <v>504</v>
      </c>
      <c r="AA237" s="81">
        <v>736</v>
      </c>
      <c r="AB237" s="81">
        <v>1706</v>
      </c>
      <c r="AC237" s="81">
        <v>0</v>
      </c>
      <c r="AD237" s="81">
        <v>0.10727531073870894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2011</v>
      </c>
      <c r="B238" s="80">
        <v>223</v>
      </c>
      <c r="C238" s="80">
        <v>2</v>
      </c>
      <c r="D238" s="80">
        <v>14</v>
      </c>
      <c r="E238" s="80">
        <v>2005</v>
      </c>
      <c r="F238" s="80" t="s">
        <v>565</v>
      </c>
      <c r="G238" s="80" t="s">
        <v>2009</v>
      </c>
      <c r="H238" s="80" t="s">
        <v>2010</v>
      </c>
      <c r="I238" s="177"/>
      <c r="J238" s="81">
        <v>0</v>
      </c>
      <c r="K238" s="81">
        <v>0.32368911185302263</v>
      </c>
      <c r="L238" s="81">
        <v>0</v>
      </c>
      <c r="M238" s="81">
        <v>0.49561686590795739</v>
      </c>
      <c r="N238" s="81">
        <v>1.6112547968637891</v>
      </c>
      <c r="O238" s="81">
        <v>1.5463287622606048</v>
      </c>
      <c r="P238" s="81">
        <v>3.3742332138909625</v>
      </c>
      <c r="Q238" s="81">
        <v>9.1789262908175018E-2</v>
      </c>
      <c r="R238" s="81">
        <v>0</v>
      </c>
      <c r="S238" s="81">
        <v>6.6081155267046596E-2</v>
      </c>
      <c r="T238" s="82"/>
      <c r="U238" s="81">
        <v>0</v>
      </c>
      <c r="V238" s="81">
        <v>102</v>
      </c>
      <c r="W238" s="81">
        <v>0</v>
      </c>
      <c r="X238" s="81">
        <v>106</v>
      </c>
      <c r="Y238" s="81">
        <v>648</v>
      </c>
      <c r="Z238" s="81">
        <v>736</v>
      </c>
      <c r="AA238" s="81">
        <v>671</v>
      </c>
      <c r="AB238" s="81">
        <v>1558</v>
      </c>
      <c r="AC238" s="81">
        <v>0</v>
      </c>
      <c r="AD238" s="81">
        <v>6.6081155267046596E-2</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2012</v>
      </c>
      <c r="B239" s="80">
        <v>224</v>
      </c>
      <c r="C239" s="80">
        <v>3</v>
      </c>
      <c r="D239" s="80">
        <v>14</v>
      </c>
      <c r="E239" s="80">
        <v>2006</v>
      </c>
      <c r="F239" s="80" t="s">
        <v>566</v>
      </c>
      <c r="G239" s="80" t="s">
        <v>2009</v>
      </c>
      <c r="H239" s="80" t="s">
        <v>2010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2013</v>
      </c>
      <c r="B240" s="80">
        <v>225</v>
      </c>
      <c r="C240" s="80">
        <v>4</v>
      </c>
      <c r="D240" s="80">
        <v>14</v>
      </c>
      <c r="E240" s="80">
        <v>2007</v>
      </c>
      <c r="F240" s="80" t="s">
        <v>567</v>
      </c>
      <c r="G240" s="80" t="s">
        <v>2009</v>
      </c>
      <c r="H240" s="80" t="s">
        <v>2010</v>
      </c>
      <c r="I240" s="177"/>
      <c r="J240" s="81">
        <v>0</v>
      </c>
      <c r="K240" s="81">
        <v>0.312110003418483</v>
      </c>
      <c r="L240" s="81">
        <v>2.9640450852952114</v>
      </c>
      <c r="M240" s="81">
        <v>0.83149780343611257</v>
      </c>
      <c r="N240" s="81">
        <v>1.8613800138099248</v>
      </c>
      <c r="O240" s="81">
        <v>1.4794116826636876</v>
      </c>
      <c r="P240" s="81">
        <v>3.314119415341672</v>
      </c>
      <c r="Q240" s="81">
        <v>9.3866600532162142E-2</v>
      </c>
      <c r="R240" s="81">
        <v>0</v>
      </c>
      <c r="S240" s="81">
        <v>0.18645855528697153</v>
      </c>
      <c r="T240" s="82"/>
      <c r="U240" s="81">
        <v>0</v>
      </c>
      <c r="V240" s="81">
        <v>100</v>
      </c>
      <c r="W240" s="81">
        <v>27</v>
      </c>
      <c r="X240" s="81">
        <v>211</v>
      </c>
      <c r="Y240" s="81">
        <v>650</v>
      </c>
      <c r="Z240" s="81">
        <v>732</v>
      </c>
      <c r="AA240" s="81">
        <v>649</v>
      </c>
      <c r="AB240" s="81">
        <v>1509</v>
      </c>
      <c r="AC240" s="81">
        <v>0</v>
      </c>
      <c r="AD240" s="81">
        <v>0.18645855528697153</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2014</v>
      </c>
      <c r="B241" s="80">
        <v>226</v>
      </c>
      <c r="C241" s="80">
        <v>5</v>
      </c>
      <c r="D241" s="80">
        <v>14</v>
      </c>
      <c r="E241" s="80">
        <v>2008</v>
      </c>
      <c r="F241" s="80" t="s">
        <v>84</v>
      </c>
      <c r="G241" s="80" t="s">
        <v>2009</v>
      </c>
      <c r="H241" s="80" t="s">
        <v>2010</v>
      </c>
      <c r="I241" s="177"/>
      <c r="J241" s="81">
        <v>0</v>
      </c>
      <c r="K241" s="81">
        <v>0.22225718483089646</v>
      </c>
      <c r="L241" s="81">
        <v>2.3665651156495424</v>
      </c>
      <c r="M241" s="81">
        <v>0.87847035125668349</v>
      </c>
      <c r="N241" s="81">
        <v>1.6615801358634144</v>
      </c>
      <c r="O241" s="81">
        <v>1.4468203131026749</v>
      </c>
      <c r="P241" s="81">
        <v>3.2083288497856435</v>
      </c>
      <c r="Q241" s="81">
        <v>9.1186326165842407E-2</v>
      </c>
      <c r="R241" s="81">
        <v>0</v>
      </c>
      <c r="S241" s="81">
        <v>0.21245349908055464</v>
      </c>
      <c r="T241" s="82"/>
      <c r="U241" s="81">
        <v>0</v>
      </c>
      <c r="V241" s="81">
        <v>100</v>
      </c>
      <c r="W241" s="81">
        <v>27</v>
      </c>
      <c r="X241" s="81">
        <v>211</v>
      </c>
      <c r="Y241" s="81">
        <v>652</v>
      </c>
      <c r="Z241" s="81">
        <v>741</v>
      </c>
      <c r="AA241" s="81">
        <v>629</v>
      </c>
      <c r="AB241" s="81">
        <v>1490</v>
      </c>
      <c r="AC241" s="81">
        <v>0</v>
      </c>
      <c r="AD241" s="81">
        <v>0.21245349908055464</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2015</v>
      </c>
      <c r="B242" s="80">
        <v>227</v>
      </c>
      <c r="C242" s="80">
        <v>6</v>
      </c>
      <c r="D242" s="80">
        <v>14</v>
      </c>
      <c r="E242" s="80">
        <v>2009</v>
      </c>
      <c r="F242" s="80" t="s">
        <v>85</v>
      </c>
      <c r="G242" s="80" t="s">
        <v>2009</v>
      </c>
      <c r="H242" s="80" t="s">
        <v>2010</v>
      </c>
      <c r="I242" s="177"/>
      <c r="J242" s="81">
        <v>0</v>
      </c>
      <c r="K242" s="81">
        <v>0.32619995571883559</v>
      </c>
      <c r="L242" s="81">
        <v>7.9717556145779005</v>
      </c>
      <c r="M242" s="81">
        <v>1.1339901429862689</v>
      </c>
      <c r="N242" s="81">
        <v>1.6387285638353972</v>
      </c>
      <c r="O242" s="81">
        <v>1.4598701167238779</v>
      </c>
      <c r="P242" s="81">
        <v>3.2145916003111954</v>
      </c>
      <c r="Q242" s="81">
        <v>8.6631151439408055E-2</v>
      </c>
      <c r="R242" s="81">
        <v>0</v>
      </c>
      <c r="S242" s="81">
        <v>0.19205709438630172</v>
      </c>
      <c r="T242" s="82"/>
      <c r="U242" s="81">
        <v>0</v>
      </c>
      <c r="V242" s="81">
        <v>105</v>
      </c>
      <c r="W242" s="81">
        <v>140</v>
      </c>
      <c r="X242" s="81">
        <v>262</v>
      </c>
      <c r="Y242" s="81">
        <v>659</v>
      </c>
      <c r="Z242" s="81">
        <v>738</v>
      </c>
      <c r="AA242" s="81">
        <v>647</v>
      </c>
      <c r="AB242" s="81">
        <v>1486</v>
      </c>
      <c r="AC242" s="81">
        <v>0</v>
      </c>
      <c r="AD242" s="81">
        <v>0.19205709438630172</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2016</v>
      </c>
      <c r="B243" s="80">
        <v>228</v>
      </c>
      <c r="C243" s="80">
        <v>7</v>
      </c>
      <c r="D243" s="80">
        <v>14</v>
      </c>
      <c r="E243" s="80">
        <v>2010</v>
      </c>
      <c r="F243" s="80" t="s">
        <v>86</v>
      </c>
      <c r="G243" s="80" t="s">
        <v>2009</v>
      </c>
      <c r="H243" s="80" t="s">
        <v>2010</v>
      </c>
      <c r="I243" s="177"/>
      <c r="J243" s="81">
        <v>0</v>
      </c>
      <c r="K243" s="81">
        <v>0.26722877376987253</v>
      </c>
      <c r="L243" s="81">
        <v>7.0898704294328612</v>
      </c>
      <c r="M243" s="81">
        <v>1.0552622679858912</v>
      </c>
      <c r="N243" s="81">
        <v>1.564468260348697</v>
      </c>
      <c r="O243" s="81">
        <v>1.4846216780373405</v>
      </c>
      <c r="P243" s="81">
        <v>3.2306837538524067</v>
      </c>
      <c r="Q243" s="81">
        <v>8.8706576880373339E-2</v>
      </c>
      <c r="R243" s="81">
        <v>0</v>
      </c>
      <c r="S243" s="81">
        <v>0.24985892706127727</v>
      </c>
      <c r="T243" s="82"/>
      <c r="U243" s="81">
        <v>0</v>
      </c>
      <c r="V243" s="81">
        <v>105</v>
      </c>
      <c r="W243" s="81">
        <v>140</v>
      </c>
      <c r="X243" s="81">
        <v>262</v>
      </c>
      <c r="Y243" s="81">
        <v>653</v>
      </c>
      <c r="Z243" s="81">
        <v>754</v>
      </c>
      <c r="AA243" s="81">
        <v>634</v>
      </c>
      <c r="AB243" s="81">
        <v>1458</v>
      </c>
      <c r="AC243" s="81">
        <v>0</v>
      </c>
      <c r="AD243" s="81">
        <v>0.24985892706127727</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2017</v>
      </c>
      <c r="B244" s="80">
        <v>229</v>
      </c>
      <c r="C244" s="80">
        <v>8</v>
      </c>
      <c r="D244" s="80">
        <v>14</v>
      </c>
      <c r="E244" s="80">
        <v>2011</v>
      </c>
      <c r="F244" s="80" t="s">
        <v>87</v>
      </c>
      <c r="G244" s="80" t="s">
        <v>2009</v>
      </c>
      <c r="H244" s="80" t="s">
        <v>2010</v>
      </c>
      <c r="I244" s="177"/>
      <c r="J244" s="81">
        <v>0</v>
      </c>
      <c r="K244" s="81">
        <v>0.38916368461591444</v>
      </c>
      <c r="L244" s="81">
        <v>6.8266246840560632</v>
      </c>
      <c r="M244" s="81">
        <v>1.4798158409445874</v>
      </c>
      <c r="N244" s="81">
        <v>2.1125167409970134</v>
      </c>
      <c r="O244" s="81">
        <v>1.4337827985448424</v>
      </c>
      <c r="P244" s="81">
        <v>3.1967035343261236</v>
      </c>
      <c r="Q244" s="81">
        <v>0.10056552649997627</v>
      </c>
      <c r="R244" s="81">
        <v>0</v>
      </c>
      <c r="S244" s="81">
        <v>0.19527086007895633</v>
      </c>
      <c r="T244" s="82"/>
      <c r="U244" s="81">
        <v>0</v>
      </c>
      <c r="V244" s="81">
        <v>105</v>
      </c>
      <c r="W244" s="81">
        <v>140</v>
      </c>
      <c r="X244" s="81">
        <v>262</v>
      </c>
      <c r="Y244" s="81">
        <v>649</v>
      </c>
      <c r="Z244" s="81">
        <v>744</v>
      </c>
      <c r="AA244" s="81">
        <v>646</v>
      </c>
      <c r="AB244" s="81">
        <v>1433</v>
      </c>
      <c r="AC244" s="81">
        <v>0</v>
      </c>
      <c r="AD244" s="81">
        <v>0.19527086007895633</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2018</v>
      </c>
      <c r="B245" s="80">
        <v>230</v>
      </c>
      <c r="C245" s="80">
        <v>9</v>
      </c>
      <c r="D245" s="80">
        <v>14</v>
      </c>
      <c r="E245" s="80">
        <v>2012</v>
      </c>
      <c r="F245" s="80" t="s">
        <v>88</v>
      </c>
      <c r="G245" s="80" t="s">
        <v>2009</v>
      </c>
      <c r="H245" s="80" t="s">
        <v>2010</v>
      </c>
      <c r="I245" s="177"/>
      <c r="J245" s="81">
        <v>0</v>
      </c>
      <c r="K245" s="81">
        <v>0.4699267939924246</v>
      </c>
      <c r="L245" s="81">
        <v>6.6745496296318372</v>
      </c>
      <c r="M245" s="81">
        <v>1.5111586434513506</v>
      </c>
      <c r="N245" s="81">
        <v>2.6223180795755812</v>
      </c>
      <c r="O245" s="81">
        <v>1.4339718611339034</v>
      </c>
      <c r="P245" s="81">
        <v>3.1750786793567634</v>
      </c>
      <c r="Q245" s="81">
        <v>0.10865206433327476</v>
      </c>
      <c r="R245" s="81">
        <v>0</v>
      </c>
      <c r="S245" s="81">
        <v>0.26593191873491351</v>
      </c>
      <c r="T245" s="82"/>
      <c r="U245" s="81">
        <v>0</v>
      </c>
      <c r="V245" s="81">
        <v>105</v>
      </c>
      <c r="W245" s="81">
        <v>140</v>
      </c>
      <c r="X245" s="81">
        <v>262</v>
      </c>
      <c r="Y245" s="81">
        <v>652</v>
      </c>
      <c r="Z245" s="81">
        <v>750</v>
      </c>
      <c r="AA245" s="81">
        <v>638</v>
      </c>
      <c r="AB245" s="81">
        <v>1425</v>
      </c>
      <c r="AC245" s="81">
        <v>0</v>
      </c>
      <c r="AD245" s="81">
        <v>0.26593191873491351</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2019</v>
      </c>
      <c r="B246" s="80">
        <v>231</v>
      </c>
      <c r="C246" s="80">
        <v>10</v>
      </c>
      <c r="D246" s="80">
        <v>14</v>
      </c>
      <c r="E246" s="80">
        <v>2013</v>
      </c>
      <c r="F246" s="80" t="s">
        <v>89</v>
      </c>
      <c r="G246" s="80" t="s">
        <v>2009</v>
      </c>
      <c r="H246" s="80" t="s">
        <v>2010</v>
      </c>
      <c r="I246" s="177"/>
      <c r="J246" s="81">
        <v>0</v>
      </c>
      <c r="K246" s="81">
        <v>0.47335770973176755</v>
      </c>
      <c r="L246" s="81">
        <v>6.875413658518827</v>
      </c>
      <c r="M246" s="81">
        <v>1.5662782708677139</v>
      </c>
      <c r="N246" s="81">
        <v>2.6393472730599088</v>
      </c>
      <c r="O246" s="81">
        <v>1.4275914048017642</v>
      </c>
      <c r="P246" s="81">
        <v>3.167060579556745</v>
      </c>
      <c r="Q246" s="81">
        <v>0.109226976470735</v>
      </c>
      <c r="R246" s="81">
        <v>0</v>
      </c>
      <c r="S246" s="81">
        <v>0.24451109014936218</v>
      </c>
      <c r="T246" s="82"/>
      <c r="U246" s="81">
        <v>0</v>
      </c>
      <c r="V246" s="81">
        <v>105</v>
      </c>
      <c r="W246" s="81">
        <v>140</v>
      </c>
      <c r="X246" s="81">
        <v>262</v>
      </c>
      <c r="Y246" s="81">
        <v>642</v>
      </c>
      <c r="Z246" s="81">
        <v>780</v>
      </c>
      <c r="AA246" s="81">
        <v>634</v>
      </c>
      <c r="AB246" s="81">
        <v>1412</v>
      </c>
      <c r="AC246" s="81">
        <v>0</v>
      </c>
      <c r="AD246" s="81">
        <v>0.24451109014936218</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2020</v>
      </c>
      <c r="B247" s="80">
        <v>232</v>
      </c>
      <c r="C247" s="80">
        <v>11</v>
      </c>
      <c r="D247" s="80">
        <v>14</v>
      </c>
      <c r="E247" s="80">
        <v>2014</v>
      </c>
      <c r="F247" s="80" t="s">
        <v>90</v>
      </c>
      <c r="G247" s="80" t="s">
        <v>2009</v>
      </c>
      <c r="H247" s="80" t="s">
        <v>2010</v>
      </c>
      <c r="I247" s="177"/>
      <c r="J247" s="81">
        <v>0</v>
      </c>
      <c r="K247" s="81">
        <v>0.38479241971536138</v>
      </c>
      <c r="L247" s="81">
        <v>3.8076875731044053</v>
      </c>
      <c r="M247" s="81">
        <v>1.9028635878987596</v>
      </c>
      <c r="N247" s="81">
        <v>2.6160652210920978</v>
      </c>
      <c r="O247" s="81">
        <v>1.3519898817259555</v>
      </c>
      <c r="P247" s="81">
        <v>3.0881271754034567</v>
      </c>
      <c r="Q247" s="81">
        <v>0.10390771414592156</v>
      </c>
      <c r="R247" s="81">
        <v>0</v>
      </c>
      <c r="S247" s="81">
        <v>0.34809152202914523</v>
      </c>
      <c r="T247" s="82"/>
      <c r="U247" s="81">
        <v>0</v>
      </c>
      <c r="V247" s="81">
        <v>97</v>
      </c>
      <c r="W247" s="81">
        <v>71</v>
      </c>
      <c r="X247" s="81">
        <v>325</v>
      </c>
      <c r="Y247" s="81">
        <v>638</v>
      </c>
      <c r="Z247" s="81">
        <v>778</v>
      </c>
      <c r="AA247" s="81">
        <v>615</v>
      </c>
      <c r="AB247" s="81">
        <v>1400</v>
      </c>
      <c r="AC247" s="81">
        <v>0</v>
      </c>
      <c r="AD247" s="81">
        <v>0.34809152202914523</v>
      </c>
      <c r="AE247" s="82"/>
      <c r="AF247" s="81">
        <v>0</v>
      </c>
      <c r="AG247" s="81">
        <v>252818.88911102928</v>
      </c>
      <c r="AH247" s="81">
        <v>560466.98710292892</v>
      </c>
      <c r="AI247" s="81">
        <v>1883174.7051232045</v>
      </c>
      <c r="AJ247" s="81">
        <v>3240235.4689034228</v>
      </c>
      <c r="AK247" s="81">
        <v>0</v>
      </c>
      <c r="AL247" s="81">
        <v>0</v>
      </c>
      <c r="AM247" s="81">
        <v>192199.07949904545</v>
      </c>
      <c r="AN247" s="81">
        <v>0</v>
      </c>
      <c r="AO247" s="81">
        <v>0</v>
      </c>
      <c r="AP247" s="82"/>
      <c r="AQ247" s="81">
        <v>24</v>
      </c>
      <c r="AR247" s="81">
        <v>5</v>
      </c>
      <c r="AS247" s="81">
        <v>0</v>
      </c>
      <c r="AT247" s="81">
        <v>0</v>
      </c>
      <c r="AU247" s="81">
        <v>0</v>
      </c>
      <c r="AV247" s="81">
        <v>0</v>
      </c>
      <c r="AW247" s="81" t="s">
        <v>564</v>
      </c>
      <c r="AX247" s="82"/>
      <c r="AY247" s="81">
        <v>121.652</v>
      </c>
      <c r="AZ247" s="81">
        <v>115.22</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2021</v>
      </c>
      <c r="B248" s="80">
        <v>233</v>
      </c>
      <c r="C248" s="80">
        <v>12</v>
      </c>
      <c r="D248" s="80">
        <v>14</v>
      </c>
      <c r="E248" s="80">
        <v>2015</v>
      </c>
      <c r="F248" s="80" t="s">
        <v>91</v>
      </c>
      <c r="G248" s="80" t="s">
        <v>2009</v>
      </c>
      <c r="H248" s="80" t="s">
        <v>2010</v>
      </c>
      <c r="I248" s="177"/>
      <c r="J248" s="81">
        <v>0</v>
      </c>
      <c r="K248" s="81">
        <v>0.4271716163183274</v>
      </c>
      <c r="L248" s="81">
        <v>4.5373844940471937</v>
      </c>
      <c r="M248" s="81">
        <v>1.8195065305926015</v>
      </c>
      <c r="N248" s="81">
        <v>2.2321700850813384</v>
      </c>
      <c r="O248" s="81">
        <v>1.3459728600709706</v>
      </c>
      <c r="P248" s="81">
        <v>3.0453293027772408</v>
      </c>
      <c r="Q248" s="81">
        <v>0.10150252132414948</v>
      </c>
      <c r="R248" s="81">
        <v>0</v>
      </c>
      <c r="S248" s="81">
        <v>0.27989017767063334</v>
      </c>
      <c r="T248" s="82"/>
      <c r="U248" s="81">
        <v>0</v>
      </c>
      <c r="V248" s="81">
        <v>97</v>
      </c>
      <c r="W248" s="81">
        <v>71</v>
      </c>
      <c r="X248" s="81">
        <v>325</v>
      </c>
      <c r="Y248" s="81">
        <v>644</v>
      </c>
      <c r="Z248" s="81">
        <v>782</v>
      </c>
      <c r="AA248" s="81">
        <v>606</v>
      </c>
      <c r="AB248" s="81">
        <v>1397</v>
      </c>
      <c r="AC248" s="81">
        <v>0</v>
      </c>
      <c r="AD248" s="81">
        <v>0.27989017767063334</v>
      </c>
      <c r="AE248" s="82"/>
      <c r="AF248" s="81">
        <v>0</v>
      </c>
      <c r="AG248" s="81">
        <v>339134.17660507502</v>
      </c>
      <c r="AH248" s="81">
        <v>556146.86453802953</v>
      </c>
      <c r="AI248" s="81">
        <v>2018467.4963288822</v>
      </c>
      <c r="AJ248" s="81">
        <v>2868086.8666438046</v>
      </c>
      <c r="AK248" s="81">
        <v>0</v>
      </c>
      <c r="AL248" s="81">
        <v>0</v>
      </c>
      <c r="AM248" s="81">
        <v>191452.98980540611</v>
      </c>
      <c r="AN248" s="81">
        <v>0</v>
      </c>
      <c r="AO248" s="81">
        <v>0</v>
      </c>
      <c r="AP248" s="82"/>
      <c r="AQ248" s="81">
        <v>29</v>
      </c>
      <c r="AR248" s="81">
        <v>6</v>
      </c>
      <c r="AS248" s="81">
        <v>0</v>
      </c>
      <c r="AT248" s="81">
        <v>0</v>
      </c>
      <c r="AU248" s="81">
        <v>0</v>
      </c>
      <c r="AV248" s="81">
        <v>0</v>
      </c>
      <c r="AW248" s="81" t="s">
        <v>564</v>
      </c>
      <c r="AX248" s="82"/>
      <c r="AY248" s="81">
        <v>148.75200000000001</v>
      </c>
      <c r="AZ248" s="81">
        <v>159.22</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2022</v>
      </c>
      <c r="B249" s="80">
        <v>234</v>
      </c>
      <c r="C249" s="80">
        <v>13</v>
      </c>
      <c r="D249" s="80">
        <v>14</v>
      </c>
      <c r="E249" s="80">
        <v>2016</v>
      </c>
      <c r="F249" s="80" t="s">
        <v>92</v>
      </c>
      <c r="G249" s="80" t="s">
        <v>2009</v>
      </c>
      <c r="H249" s="80" t="s">
        <v>2010</v>
      </c>
      <c r="I249" s="177"/>
      <c r="J249" s="81">
        <v>0</v>
      </c>
      <c r="K249" s="81">
        <v>0.36730409191623148</v>
      </c>
      <c r="L249" s="81">
        <v>4.3544030063202861</v>
      </c>
      <c r="M249" s="81">
        <v>1.3241420983365477</v>
      </c>
      <c r="N249" s="81">
        <v>1.6237774398152476</v>
      </c>
      <c r="O249" s="81">
        <v>1.3551324857911153</v>
      </c>
      <c r="P249" s="81">
        <v>2.9103744385023704</v>
      </c>
      <c r="Q249" s="81">
        <v>9.5282605571411896E-2</v>
      </c>
      <c r="R249" s="81">
        <v>0</v>
      </c>
      <c r="S249" s="81">
        <v>0.25387813390750369</v>
      </c>
      <c r="T249" s="82"/>
      <c r="U249" s="81">
        <v>0</v>
      </c>
      <c r="V249" s="81">
        <v>97</v>
      </c>
      <c r="W249" s="81">
        <v>71</v>
      </c>
      <c r="X249" s="81">
        <v>325</v>
      </c>
      <c r="Y249" s="81">
        <v>634</v>
      </c>
      <c r="Z249" s="81">
        <v>797</v>
      </c>
      <c r="AA249" s="81">
        <v>599</v>
      </c>
      <c r="AB249" s="81">
        <v>1349</v>
      </c>
      <c r="AC249" s="81">
        <v>0</v>
      </c>
      <c r="AD249" s="81">
        <v>0.25387813390750369</v>
      </c>
      <c r="AE249" s="82"/>
      <c r="AF249" s="81">
        <v>0</v>
      </c>
      <c r="AG249" s="81">
        <v>333611.35260830622</v>
      </c>
      <c r="AH249" s="81">
        <v>479615.26719316468</v>
      </c>
      <c r="AI249" s="81">
        <v>1904648.6294195631</v>
      </c>
      <c r="AJ249" s="81">
        <v>2597939.8796474379</v>
      </c>
      <c r="AK249" s="81">
        <v>0</v>
      </c>
      <c r="AL249" s="81">
        <v>0</v>
      </c>
      <c r="AM249" s="81">
        <v>185018.42073081079</v>
      </c>
      <c r="AN249" s="81">
        <v>0</v>
      </c>
      <c r="AO249" s="81">
        <v>0</v>
      </c>
      <c r="AP249" s="82"/>
      <c r="AQ249" s="81">
        <v>30</v>
      </c>
      <c r="AR249" s="81">
        <v>6</v>
      </c>
      <c r="AS249" s="81">
        <v>0</v>
      </c>
      <c r="AT249" s="81">
        <v>0</v>
      </c>
      <c r="AU249" s="81">
        <v>0</v>
      </c>
      <c r="AV249" s="81">
        <v>0</v>
      </c>
      <c r="AW249" s="81" t="s">
        <v>564</v>
      </c>
      <c r="AX249" s="82"/>
      <c r="AY249" s="81">
        <v>151.75200000000001</v>
      </c>
      <c r="AZ249" s="81">
        <v>159.22</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2023</v>
      </c>
      <c r="B250" s="80">
        <v>235</v>
      </c>
      <c r="C250" s="80">
        <v>14</v>
      </c>
      <c r="D250" s="80">
        <v>14</v>
      </c>
      <c r="E250" s="80">
        <v>2017</v>
      </c>
      <c r="F250" s="80" t="s">
        <v>71</v>
      </c>
      <c r="G250" s="80" t="s">
        <v>2009</v>
      </c>
      <c r="H250" s="80" t="s">
        <v>2010</v>
      </c>
      <c r="I250" s="177"/>
      <c r="J250" s="81">
        <v>0</v>
      </c>
      <c r="K250" s="81">
        <v>0.38344039982533279</v>
      </c>
      <c r="L250" s="81">
        <v>4.1333823500597191</v>
      </c>
      <c r="M250" s="81">
        <v>1.2617192921628262</v>
      </c>
      <c r="N250" s="81">
        <v>1.9678087544080358</v>
      </c>
      <c r="O250" s="81">
        <v>1.3229846706050714</v>
      </c>
      <c r="P250" s="81">
        <v>2.9160779740195895</v>
      </c>
      <c r="Q250" s="81">
        <v>9.0020268384662691E-2</v>
      </c>
      <c r="R250" s="81">
        <v>0</v>
      </c>
      <c r="S250" s="81">
        <v>0.26510650276600761</v>
      </c>
      <c r="T250" s="82"/>
      <c r="U250" s="81">
        <v>0</v>
      </c>
      <c r="V250" s="81">
        <v>97</v>
      </c>
      <c r="W250" s="81">
        <v>71</v>
      </c>
      <c r="X250" s="81">
        <v>325</v>
      </c>
      <c r="Y250" s="81">
        <v>629</v>
      </c>
      <c r="Z250" s="81">
        <v>791</v>
      </c>
      <c r="AA250" s="81">
        <v>604</v>
      </c>
      <c r="AB250" s="81">
        <v>1318</v>
      </c>
      <c r="AC250" s="81">
        <v>0</v>
      </c>
      <c r="AD250" s="81">
        <v>0.26510650276600761</v>
      </c>
      <c r="AE250" s="82"/>
      <c r="AF250" s="81">
        <v>0</v>
      </c>
      <c r="AG250" s="81">
        <v>340500.67054677982</v>
      </c>
      <c r="AH250" s="81">
        <v>590537.09244283382</v>
      </c>
      <c r="AI250" s="81">
        <v>1862833.7841321831</v>
      </c>
      <c r="AJ250" s="81">
        <v>2925629.7201560852</v>
      </c>
      <c r="AK250" s="81">
        <v>0</v>
      </c>
      <c r="AL250" s="81">
        <v>0</v>
      </c>
      <c r="AM250" s="81">
        <v>181049.5507072155</v>
      </c>
      <c r="AN250" s="81">
        <v>0</v>
      </c>
      <c r="AO250" s="81">
        <v>0</v>
      </c>
      <c r="AP250" s="82"/>
      <c r="AQ250" s="81">
        <v>31</v>
      </c>
      <c r="AR250" s="81">
        <v>6</v>
      </c>
      <c r="AS250" s="81">
        <v>0</v>
      </c>
      <c r="AT250" s="81">
        <v>0</v>
      </c>
      <c r="AU250" s="81">
        <v>0</v>
      </c>
      <c r="AV250" s="81">
        <v>0</v>
      </c>
      <c r="AW250" s="81" t="s">
        <v>564</v>
      </c>
      <c r="AX250" s="82"/>
      <c r="AY250" s="81">
        <v>155.75200000000001</v>
      </c>
      <c r="AZ250" s="81">
        <v>159.22</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2024</v>
      </c>
      <c r="B251" s="80">
        <v>236</v>
      </c>
      <c r="C251" s="80">
        <v>15</v>
      </c>
      <c r="D251" s="80">
        <v>14</v>
      </c>
      <c r="E251" s="80">
        <v>2018</v>
      </c>
      <c r="F251" s="80" t="s">
        <v>93</v>
      </c>
      <c r="G251" s="80" t="s">
        <v>2009</v>
      </c>
      <c r="H251" s="80" t="s">
        <v>2010</v>
      </c>
      <c r="I251" s="177"/>
      <c r="J251" s="81">
        <v>0</v>
      </c>
      <c r="K251" s="81">
        <v>0.38483293738971658</v>
      </c>
      <c r="L251" s="81">
        <v>3.6877528304705618</v>
      </c>
      <c r="M251" s="81">
        <v>1.2146488704975016</v>
      </c>
      <c r="N251" s="81">
        <v>1.496278237550863</v>
      </c>
      <c r="O251" s="81">
        <v>1.3046931699203574</v>
      </c>
      <c r="P251" s="81">
        <v>2.8679311010413686</v>
      </c>
      <c r="Q251" s="81">
        <v>8.2393433946509359E-2</v>
      </c>
      <c r="R251" s="81">
        <v>0</v>
      </c>
      <c r="S251" s="81">
        <v>0.25207643458329299</v>
      </c>
      <c r="T251" s="82"/>
      <c r="U251" s="81">
        <v>0</v>
      </c>
      <c r="V251" s="81">
        <v>97</v>
      </c>
      <c r="W251" s="81">
        <v>71</v>
      </c>
      <c r="X251" s="81">
        <v>325</v>
      </c>
      <c r="Y251" s="81">
        <v>626</v>
      </c>
      <c r="Z251" s="81">
        <v>795</v>
      </c>
      <c r="AA251" s="81">
        <v>600</v>
      </c>
      <c r="AB251" s="81">
        <v>1300</v>
      </c>
      <c r="AC251" s="81">
        <v>0</v>
      </c>
      <c r="AD251" s="81">
        <v>0.25207643458329299</v>
      </c>
      <c r="AE251" s="82"/>
      <c r="AF251" s="81">
        <v>0</v>
      </c>
      <c r="AG251" s="81">
        <v>344859.54887578281</v>
      </c>
      <c r="AH251" s="81">
        <v>534400.00312341971</v>
      </c>
      <c r="AI251" s="81">
        <v>1757765.961751553</v>
      </c>
      <c r="AJ251" s="81">
        <v>2333474.3581982809</v>
      </c>
      <c r="AK251" s="81">
        <v>0</v>
      </c>
      <c r="AL251" s="81">
        <v>0</v>
      </c>
      <c r="AM251" s="81">
        <v>178946.44392514351</v>
      </c>
      <c r="AN251" s="81">
        <v>0</v>
      </c>
      <c r="AO251" s="81">
        <v>0</v>
      </c>
      <c r="AP251" s="82"/>
      <c r="AQ251" s="81">
        <v>31</v>
      </c>
      <c r="AR251" s="81">
        <v>6</v>
      </c>
      <c r="AS251" s="81">
        <v>0</v>
      </c>
      <c r="AT251" s="81">
        <v>0</v>
      </c>
      <c r="AU251" s="81">
        <v>0</v>
      </c>
      <c r="AV251" s="81">
        <v>0</v>
      </c>
      <c r="AW251" s="81" t="s">
        <v>564</v>
      </c>
      <c r="AX251" s="82"/>
      <c r="AY251" s="81">
        <v>155.452</v>
      </c>
      <c r="AZ251" s="81">
        <v>159.32</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2025</v>
      </c>
      <c r="B252" s="80">
        <v>237</v>
      </c>
      <c r="C252" s="80">
        <v>16</v>
      </c>
      <c r="D252" s="80">
        <v>14</v>
      </c>
      <c r="E252" s="80">
        <v>2019</v>
      </c>
      <c r="F252" s="80" t="s">
        <v>73</v>
      </c>
      <c r="G252" s="80" t="s">
        <v>2009</v>
      </c>
      <c r="H252" s="80" t="s">
        <v>2010</v>
      </c>
      <c r="I252" s="177"/>
      <c r="J252" s="81">
        <v>0</v>
      </c>
      <c r="K252" s="81">
        <v>0.29236850946182535</v>
      </c>
      <c r="L252" s="81">
        <v>3.6609892010892562</v>
      </c>
      <c r="M252" s="81">
        <v>1.0118248988628429</v>
      </c>
      <c r="N252" s="81">
        <v>1.073968294760115</v>
      </c>
      <c r="O252" s="81">
        <v>1.2650372474398623</v>
      </c>
      <c r="P252" s="81">
        <v>2.8943737773722997</v>
      </c>
      <c r="Q252" s="81">
        <v>7.8370163199405402E-2</v>
      </c>
      <c r="R252" s="81">
        <v>0</v>
      </c>
      <c r="S252" s="81">
        <v>0.14264534413913899</v>
      </c>
      <c r="T252" s="82"/>
      <c r="U252" s="81">
        <v>0</v>
      </c>
      <c r="V252" s="81">
        <v>97</v>
      </c>
      <c r="W252" s="81">
        <v>71</v>
      </c>
      <c r="X252" s="81">
        <v>325</v>
      </c>
      <c r="Y252" s="81">
        <v>627</v>
      </c>
      <c r="Z252" s="81">
        <v>792</v>
      </c>
      <c r="AA252" s="81">
        <v>601</v>
      </c>
      <c r="AB252" s="81">
        <v>1270</v>
      </c>
      <c r="AC252" s="81">
        <v>0</v>
      </c>
      <c r="AD252" s="81">
        <v>0.14264534413913901</v>
      </c>
      <c r="AE252" s="82"/>
      <c r="AF252" s="81">
        <v>0</v>
      </c>
      <c r="AG252" s="81">
        <v>237498.02519642489</v>
      </c>
      <c r="AH252" s="81">
        <v>592615.9757257977</v>
      </c>
      <c r="AI252" s="81">
        <v>1828040.487695697</v>
      </c>
      <c r="AJ252" s="81">
        <v>2027377.9507450587</v>
      </c>
      <c r="AK252" s="81">
        <v>0</v>
      </c>
      <c r="AL252" s="81">
        <v>0</v>
      </c>
      <c r="AM252" s="81">
        <v>172964.43944511868</v>
      </c>
      <c r="AN252" s="81">
        <v>0</v>
      </c>
      <c r="AO252" s="81">
        <v>0</v>
      </c>
      <c r="AP252" s="82"/>
      <c r="AQ252" s="81">
        <v>33</v>
      </c>
      <c r="AR252" s="81">
        <v>6</v>
      </c>
      <c r="AS252" s="81">
        <v>0</v>
      </c>
      <c r="AT252" s="81">
        <v>0</v>
      </c>
      <c r="AU252" s="81">
        <v>0</v>
      </c>
      <c r="AV252" s="81">
        <v>0</v>
      </c>
      <c r="AW252" s="81" t="s">
        <v>564</v>
      </c>
      <c r="AX252" s="82"/>
      <c r="AY252" s="81">
        <v>163.952</v>
      </c>
      <c r="AZ252" s="81">
        <v>159.22</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2026</v>
      </c>
      <c r="B253" s="80">
        <v>238</v>
      </c>
      <c r="C253" s="80">
        <v>17</v>
      </c>
      <c r="D253" s="80">
        <v>14</v>
      </c>
      <c r="E253" s="80">
        <v>2020</v>
      </c>
      <c r="F253" s="80" t="s">
        <v>218</v>
      </c>
      <c r="G253" s="80" t="s">
        <v>2009</v>
      </c>
      <c r="H253" s="80" t="s">
        <v>2010</v>
      </c>
      <c r="I253" s="177"/>
      <c r="J253" s="81">
        <v>0</v>
      </c>
      <c r="K253" s="81">
        <v>0.34309754410630583</v>
      </c>
      <c r="L253" s="81">
        <v>2.8335681500635745</v>
      </c>
      <c r="M253" s="81">
        <v>1.1692058773451963</v>
      </c>
      <c r="N253" s="81">
        <v>1.8523756201479635</v>
      </c>
      <c r="O253" s="81">
        <v>1.0887595591160708</v>
      </c>
      <c r="P253" s="81">
        <v>2.6639842023817959</v>
      </c>
      <c r="Q253" s="81">
        <v>7.3527074302090975E-2</v>
      </c>
      <c r="R253" s="81">
        <v>0</v>
      </c>
      <c r="S253" s="81">
        <v>0.28418577679417673</v>
      </c>
      <c r="T253" s="82"/>
      <c r="U253" s="81">
        <v>0</v>
      </c>
      <c r="V253" s="81">
        <v>84</v>
      </c>
      <c r="W253" s="81">
        <v>48</v>
      </c>
      <c r="X253" s="81">
        <v>275</v>
      </c>
      <c r="Y253" s="81">
        <v>605</v>
      </c>
      <c r="Z253" s="81">
        <v>778</v>
      </c>
      <c r="AA253" s="81">
        <v>601</v>
      </c>
      <c r="AB253" s="81">
        <v>1247</v>
      </c>
      <c r="AC253" s="81">
        <v>0</v>
      </c>
      <c r="AD253" s="81">
        <v>0.28418577679417673</v>
      </c>
      <c r="AE253" s="82"/>
      <c r="AF253" s="81">
        <v>0</v>
      </c>
      <c r="AG253" s="81">
        <v>288387.91794409929</v>
      </c>
      <c r="AH253" s="81">
        <v>486935.99342380901</v>
      </c>
      <c r="AI253" s="81">
        <v>1638631.0015255369</v>
      </c>
      <c r="AJ253" s="81">
        <v>2718809.8720908407</v>
      </c>
      <c r="AK253" s="81"/>
      <c r="AL253" s="81"/>
      <c r="AM253" s="81">
        <v>162747.35445896309</v>
      </c>
      <c r="AN253" s="81"/>
      <c r="AO253" s="81"/>
      <c r="AP253" s="82"/>
      <c r="AQ253" s="81">
        <v>33</v>
      </c>
      <c r="AR253" s="81">
        <v>6</v>
      </c>
      <c r="AS253" s="81">
        <v>0</v>
      </c>
      <c r="AT253" s="81">
        <v>0</v>
      </c>
      <c r="AU253" s="81">
        <v>0</v>
      </c>
      <c r="AV253" s="81">
        <v>0</v>
      </c>
      <c r="AW253" s="81">
        <v>0</v>
      </c>
      <c r="AX253" s="82"/>
      <c r="AY253" s="81">
        <v>163.93199999999999</v>
      </c>
      <c r="AZ253" s="81">
        <v>159.22</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2027</v>
      </c>
      <c r="B254" s="80">
        <v>238</v>
      </c>
      <c r="C254" s="80">
        <v>18</v>
      </c>
      <c r="D254" s="80">
        <v>14</v>
      </c>
      <c r="E254" s="80">
        <v>2021</v>
      </c>
      <c r="F254" s="80" t="s">
        <v>75</v>
      </c>
      <c r="G254" s="174" t="s">
        <v>2009</v>
      </c>
      <c r="H254" s="80" t="s">
        <v>2010</v>
      </c>
      <c r="I254" s="177"/>
      <c r="J254" s="81">
        <v>0</v>
      </c>
      <c r="K254" s="81">
        <v>0.35042109915104364</v>
      </c>
      <c r="L254" s="81">
        <v>2.757015546599189</v>
      </c>
      <c r="M254" s="81">
        <v>1.1225701356050968</v>
      </c>
      <c r="N254" s="81">
        <v>1.4057206791040975</v>
      </c>
      <c r="O254" s="81">
        <v>1.0560120926169012</v>
      </c>
      <c r="P254" s="81">
        <v>2.704448687509466</v>
      </c>
      <c r="Q254" s="81">
        <v>7.2917689393704799E-2</v>
      </c>
      <c r="R254" s="81">
        <v>0</v>
      </c>
      <c r="S254" s="81">
        <v>0.27889644180216833</v>
      </c>
      <c r="T254" s="82"/>
      <c r="U254" s="81">
        <v>0</v>
      </c>
      <c r="V254" s="81">
        <v>84</v>
      </c>
      <c r="W254" s="81">
        <v>48</v>
      </c>
      <c r="X254" s="81">
        <v>275</v>
      </c>
      <c r="Y254" s="81">
        <v>605</v>
      </c>
      <c r="Z254" s="81">
        <v>777</v>
      </c>
      <c r="AA254" s="81">
        <v>595</v>
      </c>
      <c r="AB254" s="81">
        <v>1222</v>
      </c>
      <c r="AC254" s="81">
        <v>0</v>
      </c>
      <c r="AD254" s="81">
        <v>0.27889644180216833</v>
      </c>
      <c r="AE254" s="82"/>
      <c r="AF254" s="81">
        <v>0</v>
      </c>
      <c r="AG254" s="81">
        <v>308207.8945139384</v>
      </c>
      <c r="AH254" s="81">
        <v>468746.68382845173</v>
      </c>
      <c r="AI254" s="81">
        <v>1737328.2699510823</v>
      </c>
      <c r="AJ254" s="81">
        <v>2197225.2327231318</v>
      </c>
      <c r="AK254" s="81">
        <v>0</v>
      </c>
      <c r="AL254" s="81">
        <v>0</v>
      </c>
      <c r="AM254" s="81">
        <v>160404.47090113515</v>
      </c>
      <c r="AN254" s="81">
        <v>0</v>
      </c>
      <c r="AO254" s="81">
        <v>0</v>
      </c>
      <c r="AP254" s="82"/>
      <c r="AQ254" s="81">
        <v>36</v>
      </c>
      <c r="AR254" s="81">
        <v>6</v>
      </c>
      <c r="AS254" s="81">
        <v>0</v>
      </c>
      <c r="AT254" s="81">
        <v>0</v>
      </c>
      <c r="AU254" s="81">
        <v>0</v>
      </c>
      <c r="AV254" s="81">
        <v>0</v>
      </c>
      <c r="AW254" s="81"/>
      <c r="AX254" s="82"/>
      <c r="AY254" s="81">
        <v>187.38200000000001</v>
      </c>
      <c r="AZ254" s="81">
        <v>159.22</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2028</v>
      </c>
      <c r="B255" s="80">
        <v>238</v>
      </c>
      <c r="C255" s="80">
        <v>19</v>
      </c>
      <c r="D255" s="80">
        <v>14</v>
      </c>
      <c r="E255" s="80">
        <v>2022</v>
      </c>
      <c r="F255" s="80" t="s">
        <v>568</v>
      </c>
      <c r="G255" s="174" t="s">
        <v>2009</v>
      </c>
      <c r="H255" s="80" t="s">
        <v>2010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37</v>
      </c>
      <c r="AR255" s="81">
        <v>6</v>
      </c>
      <c r="AS255" s="81">
        <v>0</v>
      </c>
      <c r="AT255" s="81">
        <v>0</v>
      </c>
      <c r="AU255" s="81">
        <v>0</v>
      </c>
      <c r="AV255" s="81">
        <v>0</v>
      </c>
      <c r="AW255" s="81"/>
      <c r="AX255" s="82"/>
      <c r="AY255" s="81">
        <v>197.28200000000001</v>
      </c>
      <c r="AZ255" s="81">
        <v>159.22</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2029</v>
      </c>
      <c r="B256" s="80">
        <v>290</v>
      </c>
      <c r="C256" s="80">
        <v>1</v>
      </c>
      <c r="D256" s="80">
        <v>18</v>
      </c>
      <c r="E256" s="80">
        <v>1990</v>
      </c>
      <c r="F256" s="80" t="s">
        <v>562</v>
      </c>
      <c r="G256" s="80" t="s">
        <v>2030</v>
      </c>
      <c r="H256" s="80" t="s">
        <v>2031</v>
      </c>
      <c r="I256" s="177"/>
      <c r="J256" s="81">
        <v>0.71591127799530418</v>
      </c>
      <c r="K256" s="81">
        <v>0.54817179931033644</v>
      </c>
      <c r="L256" s="81">
        <v>1.1396645640863827</v>
      </c>
      <c r="M256" s="81">
        <v>1.3744641450100525</v>
      </c>
      <c r="N256" s="81">
        <v>2.10099661709449</v>
      </c>
      <c r="O256" s="81">
        <v>1.0697483361026772</v>
      </c>
      <c r="P256" s="81">
        <v>1.7256213219306717</v>
      </c>
      <c r="Q256" s="81">
        <v>8.9673928846209658E-2</v>
      </c>
      <c r="R256" s="81">
        <v>1.3710134660331776</v>
      </c>
      <c r="S256" s="81">
        <v>9.1710759997971208E-2</v>
      </c>
      <c r="T256" s="82"/>
      <c r="U256" s="81">
        <v>33824</v>
      </c>
      <c r="V256" s="81">
        <v>128</v>
      </c>
      <c r="W256" s="81">
        <v>12</v>
      </c>
      <c r="X256" s="81">
        <v>298</v>
      </c>
      <c r="Y256" s="81">
        <v>483</v>
      </c>
      <c r="Z256" s="81">
        <v>440</v>
      </c>
      <c r="AA256" s="81">
        <v>419</v>
      </c>
      <c r="AB256" s="81">
        <v>1456</v>
      </c>
      <c r="AC256" s="81">
        <v>237462</v>
      </c>
      <c r="AD256" s="81">
        <v>9.1710759997971208E-2</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2032</v>
      </c>
      <c r="B257" s="80">
        <v>291</v>
      </c>
      <c r="C257" s="80">
        <v>2</v>
      </c>
      <c r="D257" s="80">
        <v>18</v>
      </c>
      <c r="E257" s="80">
        <v>2005</v>
      </c>
      <c r="F257" s="80" t="s">
        <v>565</v>
      </c>
      <c r="G257" s="80" t="s">
        <v>2030</v>
      </c>
      <c r="H257" s="80" t="s">
        <v>2031</v>
      </c>
      <c r="I257" s="177"/>
      <c r="J257" s="81">
        <v>0.54870020565410682</v>
      </c>
      <c r="K257" s="81">
        <v>0.58069385725452716</v>
      </c>
      <c r="L257" s="81">
        <v>0</v>
      </c>
      <c r="M257" s="81">
        <v>2.3280268723597195</v>
      </c>
      <c r="N257" s="81">
        <v>2.8260744339052635</v>
      </c>
      <c r="O257" s="81">
        <v>1.6345703492374326</v>
      </c>
      <c r="P257" s="81">
        <v>2.9970834507883959</v>
      </c>
      <c r="Q257" s="81">
        <v>9.0375307638729446E-2</v>
      </c>
      <c r="R257" s="81">
        <v>1.7323939539205619</v>
      </c>
      <c r="S257" s="81">
        <v>0.20260995000000001</v>
      </c>
      <c r="T257" s="82"/>
      <c r="U257" s="81">
        <v>22384</v>
      </c>
      <c r="V257" s="81">
        <v>154</v>
      </c>
      <c r="W257" s="81">
        <v>0</v>
      </c>
      <c r="X257" s="81">
        <v>217</v>
      </c>
      <c r="Y257" s="81">
        <v>570</v>
      </c>
      <c r="Z257" s="81">
        <v>778</v>
      </c>
      <c r="AA257" s="81">
        <v>596</v>
      </c>
      <c r="AB257" s="81">
        <v>1534</v>
      </c>
      <c r="AC257" s="81">
        <v>306338</v>
      </c>
      <c r="AD257" s="81">
        <v>0.20260995000000001</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2033</v>
      </c>
      <c r="B258" s="80">
        <v>292</v>
      </c>
      <c r="C258" s="80">
        <v>3</v>
      </c>
      <c r="D258" s="80">
        <v>18</v>
      </c>
      <c r="E258" s="80">
        <v>2006</v>
      </c>
      <c r="F258" s="80" t="s">
        <v>566</v>
      </c>
      <c r="G258" s="80" t="s">
        <v>2030</v>
      </c>
      <c r="H258" s="80" t="s">
        <v>2031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2034</v>
      </c>
      <c r="B259" s="80">
        <v>293</v>
      </c>
      <c r="C259" s="80">
        <v>4</v>
      </c>
      <c r="D259" s="80">
        <v>18</v>
      </c>
      <c r="E259" s="80">
        <v>2007</v>
      </c>
      <c r="F259" s="80" t="s">
        <v>567</v>
      </c>
      <c r="G259" s="80" t="s">
        <v>2030</v>
      </c>
      <c r="H259" s="80" t="s">
        <v>2031</v>
      </c>
      <c r="I259" s="177"/>
      <c r="J259" s="81">
        <v>0.37537007629501551</v>
      </c>
      <c r="K259" s="81">
        <v>0.47616003023303849</v>
      </c>
      <c r="L259" s="81">
        <v>0</v>
      </c>
      <c r="M259" s="81">
        <v>2.7348281079048209</v>
      </c>
      <c r="N259" s="81">
        <v>2.4786276960063311</v>
      </c>
      <c r="O259" s="81">
        <v>1.2348641230976958</v>
      </c>
      <c r="P259" s="81">
        <v>2.9617708180249149</v>
      </c>
      <c r="Q259" s="81">
        <v>8.895244450695286E-2</v>
      </c>
      <c r="R259" s="81">
        <v>1.9314471770281132</v>
      </c>
      <c r="S259" s="81">
        <v>0.12420426768000001</v>
      </c>
      <c r="T259" s="82"/>
      <c r="U259" s="81">
        <v>16833</v>
      </c>
      <c r="V259" s="81">
        <v>128</v>
      </c>
      <c r="W259" s="81">
        <v>0</v>
      </c>
      <c r="X259" s="81">
        <v>354</v>
      </c>
      <c r="Y259" s="81">
        <v>563</v>
      </c>
      <c r="Z259" s="81">
        <v>611</v>
      </c>
      <c r="AA259" s="81">
        <v>580</v>
      </c>
      <c r="AB259" s="81">
        <v>1430</v>
      </c>
      <c r="AC259" s="81">
        <v>351336</v>
      </c>
      <c r="AD259" s="81">
        <v>0.12420426768000001</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2035</v>
      </c>
      <c r="B260" s="80">
        <v>294</v>
      </c>
      <c r="C260" s="80">
        <v>5</v>
      </c>
      <c r="D260" s="80">
        <v>18</v>
      </c>
      <c r="E260" s="80">
        <v>2008</v>
      </c>
      <c r="F260" s="80" t="s">
        <v>84</v>
      </c>
      <c r="G260" s="80" t="s">
        <v>2030</v>
      </c>
      <c r="H260" s="80" t="s">
        <v>2031</v>
      </c>
      <c r="I260" s="177"/>
      <c r="J260" s="81">
        <v>0.62886124490410911</v>
      </c>
      <c r="K260" s="81">
        <v>0.36862211373795495</v>
      </c>
      <c r="L260" s="81">
        <v>0</v>
      </c>
      <c r="M260" s="81">
        <v>3.056907786199853</v>
      </c>
      <c r="N260" s="81">
        <v>2.5637541686350995</v>
      </c>
      <c r="O260" s="81">
        <v>1.1871346158791181</v>
      </c>
      <c r="P260" s="81">
        <v>2.8971872602197859</v>
      </c>
      <c r="Q260" s="81">
        <v>8.3842460971277927E-2</v>
      </c>
      <c r="R260" s="81">
        <v>1.7567769803743276</v>
      </c>
      <c r="S260" s="81">
        <v>0.12530440999999998</v>
      </c>
      <c r="T260" s="82"/>
      <c r="U260" s="81">
        <v>32652</v>
      </c>
      <c r="V260" s="81">
        <v>128</v>
      </c>
      <c r="W260" s="81">
        <v>0</v>
      </c>
      <c r="X260" s="81">
        <v>354</v>
      </c>
      <c r="Y260" s="81">
        <v>551</v>
      </c>
      <c r="Z260" s="81">
        <v>608</v>
      </c>
      <c r="AA260" s="81">
        <v>568</v>
      </c>
      <c r="AB260" s="81">
        <v>1370</v>
      </c>
      <c r="AC260" s="81">
        <v>331831</v>
      </c>
      <c r="AD260" s="81">
        <v>0.12530440999999998</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2036</v>
      </c>
      <c r="B261" s="80">
        <v>295</v>
      </c>
      <c r="C261" s="80">
        <v>6</v>
      </c>
      <c r="D261" s="80">
        <v>18</v>
      </c>
      <c r="E261" s="80">
        <v>2009</v>
      </c>
      <c r="F261" s="80" t="s">
        <v>85</v>
      </c>
      <c r="G261" s="80" t="s">
        <v>2030</v>
      </c>
      <c r="H261" s="80" t="s">
        <v>2031</v>
      </c>
      <c r="I261" s="177"/>
      <c r="J261" s="81">
        <v>0.75317503190344337</v>
      </c>
      <c r="K261" s="81">
        <v>0.21641358875098876</v>
      </c>
      <c r="L261" s="81">
        <v>9.0156336449162516E-2</v>
      </c>
      <c r="M261" s="81">
        <v>2.5923059415382061</v>
      </c>
      <c r="N261" s="81">
        <v>2.3022647131672058</v>
      </c>
      <c r="O261" s="81">
        <v>1.1651266920736638</v>
      </c>
      <c r="P261" s="81">
        <v>2.8469257913111514</v>
      </c>
      <c r="Q261" s="81">
        <v>7.9518768885163252E-2</v>
      </c>
      <c r="R261" s="81">
        <v>1.663552926390174</v>
      </c>
      <c r="S261" s="81">
        <v>0</v>
      </c>
      <c r="T261" s="82"/>
      <c r="U261" s="81">
        <v>35006</v>
      </c>
      <c r="V261" s="81">
        <v>75</v>
      </c>
      <c r="W261" s="81">
        <v>2</v>
      </c>
      <c r="X261" s="81">
        <v>335</v>
      </c>
      <c r="Y261" s="81">
        <v>555</v>
      </c>
      <c r="Z261" s="81">
        <v>589</v>
      </c>
      <c r="AA261" s="81">
        <v>573</v>
      </c>
      <c r="AB261" s="81">
        <v>1364</v>
      </c>
      <c r="AC261" s="81">
        <v>306549</v>
      </c>
      <c r="AD261" s="81">
        <v>0</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2037</v>
      </c>
      <c r="B262" s="80">
        <v>296</v>
      </c>
      <c r="C262" s="80">
        <v>7</v>
      </c>
      <c r="D262" s="80">
        <v>18</v>
      </c>
      <c r="E262" s="80">
        <v>2010</v>
      </c>
      <c r="F262" s="80" t="s">
        <v>86</v>
      </c>
      <c r="G262" s="80" t="s">
        <v>2030</v>
      </c>
      <c r="H262" s="80" t="s">
        <v>2031</v>
      </c>
      <c r="I262" s="177"/>
      <c r="J262" s="81">
        <v>0.94598892025302661</v>
      </c>
      <c r="K262" s="81">
        <v>0.22943811157361399</v>
      </c>
      <c r="L262" s="81">
        <v>8.7899307406123534E-2</v>
      </c>
      <c r="M262" s="81">
        <v>2.6874944580744855</v>
      </c>
      <c r="N262" s="81">
        <v>2.416842175463064</v>
      </c>
      <c r="O262" s="81">
        <v>1.2129004690596839</v>
      </c>
      <c r="P262" s="81">
        <v>2.9962808316486043</v>
      </c>
      <c r="Q262" s="81">
        <v>8.0127957305522413E-2</v>
      </c>
      <c r="R262" s="81">
        <v>2.1080113560973976</v>
      </c>
      <c r="S262" s="81">
        <v>0</v>
      </c>
      <c r="T262" s="82"/>
      <c r="U262" s="81">
        <v>49855</v>
      </c>
      <c r="V262" s="81">
        <v>75</v>
      </c>
      <c r="W262" s="81">
        <v>2</v>
      </c>
      <c r="X262" s="81">
        <v>335</v>
      </c>
      <c r="Y262" s="81">
        <v>552</v>
      </c>
      <c r="Z262" s="81">
        <v>616</v>
      </c>
      <c r="AA262" s="81">
        <v>588</v>
      </c>
      <c r="AB262" s="81">
        <v>1317</v>
      </c>
      <c r="AC262" s="81">
        <v>368119</v>
      </c>
      <c r="AD262" s="81">
        <v>0</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2038</v>
      </c>
      <c r="B263" s="80">
        <v>297</v>
      </c>
      <c r="C263" s="80">
        <v>8</v>
      </c>
      <c r="D263" s="80">
        <v>18</v>
      </c>
      <c r="E263" s="80">
        <v>2011</v>
      </c>
      <c r="F263" s="80" t="s">
        <v>87</v>
      </c>
      <c r="G263" s="80" t="s">
        <v>2030</v>
      </c>
      <c r="H263" s="80" t="s">
        <v>2031</v>
      </c>
      <c r="I263" s="177"/>
      <c r="J263" s="81">
        <v>0.20058473694350809</v>
      </c>
      <c r="K263" s="81">
        <v>0.25922264259202821</v>
      </c>
      <c r="L263" s="81">
        <v>9.8680756441498832E-2</v>
      </c>
      <c r="M263" s="81">
        <v>2.6160592040794706</v>
      </c>
      <c r="N263" s="81">
        <v>2.4966993395531238</v>
      </c>
      <c r="O263" s="81">
        <v>1.1832562342829747</v>
      </c>
      <c r="P263" s="81">
        <v>2.8503115104827352</v>
      </c>
      <c r="Q263" s="81">
        <v>9.0530027344709982E-2</v>
      </c>
      <c r="R263" s="81">
        <v>1.8989759726524109</v>
      </c>
      <c r="S263" s="81">
        <v>0.21704881999999998</v>
      </c>
      <c r="T263" s="82"/>
      <c r="U263" s="81">
        <v>11217</v>
      </c>
      <c r="V263" s="81">
        <v>75</v>
      </c>
      <c r="W263" s="81">
        <v>2</v>
      </c>
      <c r="X263" s="81">
        <v>335</v>
      </c>
      <c r="Y263" s="81">
        <v>553</v>
      </c>
      <c r="Z263" s="81">
        <v>614</v>
      </c>
      <c r="AA263" s="81">
        <v>576</v>
      </c>
      <c r="AB263" s="81">
        <v>1290</v>
      </c>
      <c r="AC263" s="81">
        <v>331067</v>
      </c>
      <c r="AD263" s="81">
        <v>0.21704881999999998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2039</v>
      </c>
      <c r="B264" s="80">
        <v>298</v>
      </c>
      <c r="C264" s="80">
        <v>9</v>
      </c>
      <c r="D264" s="80">
        <v>18</v>
      </c>
      <c r="E264" s="80">
        <v>2012</v>
      </c>
      <c r="F264" s="80" t="s">
        <v>88</v>
      </c>
      <c r="G264" s="80" t="s">
        <v>2030</v>
      </c>
      <c r="H264" s="80" t="s">
        <v>2031</v>
      </c>
      <c r="I264" s="177"/>
      <c r="J264" s="81">
        <v>0.49250865524830134</v>
      </c>
      <c r="K264" s="81">
        <v>0.22941959679734841</v>
      </c>
      <c r="L264" s="81">
        <v>9.5209766564668452E-2</v>
      </c>
      <c r="M264" s="81">
        <v>2.7116220144989964</v>
      </c>
      <c r="N264" s="81">
        <v>2.263542027775451</v>
      </c>
      <c r="O264" s="81">
        <v>1.21600813824155</v>
      </c>
      <c r="P264" s="81">
        <v>2.8366690395507135</v>
      </c>
      <c r="Q264" s="81">
        <v>9.9883652123922764E-2</v>
      </c>
      <c r="R264" s="81">
        <v>2.2044029945604544</v>
      </c>
      <c r="S264" s="81">
        <v>0.20260995000000001</v>
      </c>
      <c r="T264" s="82"/>
      <c r="U264" s="81">
        <v>31013</v>
      </c>
      <c r="V264" s="81">
        <v>75</v>
      </c>
      <c r="W264" s="81">
        <v>2</v>
      </c>
      <c r="X264" s="81">
        <v>335</v>
      </c>
      <c r="Y264" s="81">
        <v>576</v>
      </c>
      <c r="Z264" s="81">
        <v>636</v>
      </c>
      <c r="AA264" s="81">
        <v>570</v>
      </c>
      <c r="AB264" s="81">
        <v>1310</v>
      </c>
      <c r="AC264" s="81">
        <v>374361</v>
      </c>
      <c r="AD264" s="81">
        <v>0.20260995000000001</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2040</v>
      </c>
      <c r="B265" s="80">
        <v>299</v>
      </c>
      <c r="C265" s="80">
        <v>10</v>
      </c>
      <c r="D265" s="80">
        <v>18</v>
      </c>
      <c r="E265" s="80">
        <v>2013</v>
      </c>
      <c r="F265" s="80" t="s">
        <v>89</v>
      </c>
      <c r="G265" s="80" t="s">
        <v>2030</v>
      </c>
      <c r="H265" s="80" t="s">
        <v>2031</v>
      </c>
      <c r="I265" s="177"/>
      <c r="J265" s="81">
        <v>0.52878882081996126</v>
      </c>
      <c r="K265" s="81">
        <v>0.21314415275778928</v>
      </c>
      <c r="L265" s="81">
        <v>8.5337123217678904E-2</v>
      </c>
      <c r="M265" s="81">
        <v>2.798960780052222</v>
      </c>
      <c r="N265" s="81">
        <v>2.2959769173444804</v>
      </c>
      <c r="O265" s="81">
        <v>1.1988107309553275</v>
      </c>
      <c r="P265" s="81">
        <v>2.917292395049115</v>
      </c>
      <c r="Q265" s="81">
        <v>0.10234227327959093</v>
      </c>
      <c r="R265" s="81">
        <v>2.1044048476838912</v>
      </c>
      <c r="S265" s="81">
        <v>0.12230899199999999</v>
      </c>
      <c r="T265" s="82"/>
      <c r="U265" s="81">
        <v>32146</v>
      </c>
      <c r="V265" s="81">
        <v>75</v>
      </c>
      <c r="W265" s="81">
        <v>2</v>
      </c>
      <c r="X265" s="81">
        <v>335</v>
      </c>
      <c r="Y265" s="81">
        <v>584</v>
      </c>
      <c r="Z265" s="81">
        <v>655</v>
      </c>
      <c r="AA265" s="81">
        <v>584</v>
      </c>
      <c r="AB265" s="81">
        <v>1323</v>
      </c>
      <c r="AC265" s="81">
        <v>348851</v>
      </c>
      <c r="AD265" s="81">
        <v>0.12230899199999999</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2041</v>
      </c>
      <c r="B266" s="80">
        <v>300</v>
      </c>
      <c r="C266" s="80">
        <v>11</v>
      </c>
      <c r="D266" s="80">
        <v>18</v>
      </c>
      <c r="E266" s="80">
        <v>2014</v>
      </c>
      <c r="F266" s="80" t="s">
        <v>90</v>
      </c>
      <c r="G266" s="80" t="s">
        <v>2030</v>
      </c>
      <c r="H266" s="80" t="s">
        <v>2031</v>
      </c>
      <c r="I266" s="177"/>
      <c r="J266" s="81">
        <v>0.56565527945225413</v>
      </c>
      <c r="K266" s="81">
        <v>0.17663704605520072</v>
      </c>
      <c r="L266" s="81">
        <v>0.14392552611515433</v>
      </c>
      <c r="M266" s="81">
        <v>2.8790197273724716</v>
      </c>
      <c r="N266" s="81">
        <v>2.2981148607145636</v>
      </c>
      <c r="O266" s="81">
        <v>1.133030080829464</v>
      </c>
      <c r="P266" s="81">
        <v>2.9174014453811519</v>
      </c>
      <c r="Q266" s="81">
        <v>9.767325129716628E-2</v>
      </c>
      <c r="R266" s="81">
        <v>3.0805615387931895</v>
      </c>
      <c r="S266" s="81">
        <v>0.22310382999999998</v>
      </c>
      <c r="T266" s="82"/>
      <c r="U266" s="81">
        <v>33916</v>
      </c>
      <c r="V266" s="81">
        <v>57</v>
      </c>
      <c r="W266" s="81">
        <v>3</v>
      </c>
      <c r="X266" s="81">
        <v>390</v>
      </c>
      <c r="Y266" s="81">
        <v>583</v>
      </c>
      <c r="Z266" s="81">
        <v>652</v>
      </c>
      <c r="AA266" s="81">
        <v>581</v>
      </c>
      <c r="AB266" s="81">
        <v>1316</v>
      </c>
      <c r="AC266" s="81">
        <v>512276</v>
      </c>
      <c r="AD266" s="81">
        <v>0.22310382999999998</v>
      </c>
      <c r="AE266" s="82"/>
      <c r="AF266" s="81">
        <v>352371.59967222449</v>
      </c>
      <c r="AG266" s="81">
        <v>111317.85280294757</v>
      </c>
      <c r="AH266" s="81">
        <v>34452.528808518677</v>
      </c>
      <c r="AI266" s="81">
        <v>2706859.1011240724</v>
      </c>
      <c r="AJ266" s="81">
        <v>2398359.4831048604</v>
      </c>
      <c r="AK266" s="81">
        <v>0</v>
      </c>
      <c r="AL266" s="81">
        <v>0</v>
      </c>
      <c r="AM266" s="81">
        <v>180667.13472910275</v>
      </c>
      <c r="AN266" s="81">
        <v>0</v>
      </c>
      <c r="AO266" s="81">
        <v>0</v>
      </c>
      <c r="AP266" s="82"/>
      <c r="AQ266" s="81">
        <v>1</v>
      </c>
      <c r="AR266" s="81">
        <v>6</v>
      </c>
      <c r="AS266" s="81">
        <v>0</v>
      </c>
      <c r="AT266" s="81">
        <v>0</v>
      </c>
      <c r="AU266" s="81">
        <v>0</v>
      </c>
      <c r="AV266" s="81">
        <v>0</v>
      </c>
      <c r="AW266" s="81" t="s">
        <v>564</v>
      </c>
      <c r="AX266" s="82"/>
      <c r="AY266" s="81">
        <v>5.5</v>
      </c>
      <c r="AZ266" s="81">
        <v>209.6</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2042</v>
      </c>
      <c r="B267" s="80">
        <v>301</v>
      </c>
      <c r="C267" s="80">
        <v>12</v>
      </c>
      <c r="D267" s="80">
        <v>18</v>
      </c>
      <c r="E267" s="80">
        <v>2015</v>
      </c>
      <c r="F267" s="80" t="s">
        <v>91</v>
      </c>
      <c r="G267" s="80" t="s">
        <v>2030</v>
      </c>
      <c r="H267" s="80" t="s">
        <v>2031</v>
      </c>
      <c r="I267" s="177"/>
      <c r="J267" s="81">
        <v>0.4493094398041686</v>
      </c>
      <c r="K267" s="81">
        <v>0.17567226325963284</v>
      </c>
      <c r="L267" s="81">
        <v>0.16530498075083244</v>
      </c>
      <c r="M267" s="81">
        <v>2.6064668156618294</v>
      </c>
      <c r="N267" s="81">
        <v>2.1874782881963011</v>
      </c>
      <c r="O267" s="81">
        <v>1.1497568676821079</v>
      </c>
      <c r="P267" s="81">
        <v>2.8644186511271075</v>
      </c>
      <c r="Q267" s="81">
        <v>9.3582854306016136E-2</v>
      </c>
      <c r="R267" s="81">
        <v>3.2296612610879154</v>
      </c>
      <c r="S267" s="81">
        <v>0.23847423999999998</v>
      </c>
      <c r="T267" s="82"/>
      <c r="U267" s="81">
        <v>26144</v>
      </c>
      <c r="V267" s="81">
        <v>57</v>
      </c>
      <c r="W267" s="81">
        <v>3</v>
      </c>
      <c r="X267" s="81">
        <v>390</v>
      </c>
      <c r="Y267" s="81">
        <v>586</v>
      </c>
      <c r="Z267" s="81">
        <v>668</v>
      </c>
      <c r="AA267" s="81">
        <v>570</v>
      </c>
      <c r="AB267" s="81">
        <v>1288</v>
      </c>
      <c r="AC267" s="81">
        <v>553250</v>
      </c>
      <c r="AD267" s="81">
        <v>0.23847423999999998</v>
      </c>
      <c r="AE267" s="82"/>
      <c r="AF267" s="81">
        <v>339281.65800634352</v>
      </c>
      <c r="AG267" s="81">
        <v>112507.20309144445</v>
      </c>
      <c r="AH267" s="81">
        <v>33239.448947366407</v>
      </c>
      <c r="AI267" s="81">
        <v>2626980.9621871007</v>
      </c>
      <c r="AJ267" s="81">
        <v>2269292.3091484872</v>
      </c>
      <c r="AK267" s="81">
        <v>0</v>
      </c>
      <c r="AL267" s="81">
        <v>0</v>
      </c>
      <c r="AM267" s="81">
        <v>176514.99704320909</v>
      </c>
      <c r="AN267" s="81">
        <v>0</v>
      </c>
      <c r="AO267" s="81">
        <v>0</v>
      </c>
      <c r="AP267" s="82"/>
      <c r="AQ267" s="81">
        <v>1</v>
      </c>
      <c r="AR267" s="81">
        <v>6</v>
      </c>
      <c r="AS267" s="81">
        <v>0</v>
      </c>
      <c r="AT267" s="81">
        <v>0</v>
      </c>
      <c r="AU267" s="81">
        <v>0</v>
      </c>
      <c r="AV267" s="81">
        <v>0</v>
      </c>
      <c r="AW267" s="81" t="s">
        <v>564</v>
      </c>
      <c r="AX267" s="82"/>
      <c r="AY267" s="81">
        <v>5.5</v>
      </c>
      <c r="AZ267" s="81">
        <v>209.6</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2043</v>
      </c>
      <c r="B268" s="80">
        <v>302</v>
      </c>
      <c r="C268" s="80">
        <v>13</v>
      </c>
      <c r="D268" s="80">
        <v>18</v>
      </c>
      <c r="E268" s="80">
        <v>2016</v>
      </c>
      <c r="F268" s="80" t="s">
        <v>92</v>
      </c>
      <c r="G268" s="80" t="s">
        <v>2030</v>
      </c>
      <c r="H268" s="80" t="s">
        <v>2031</v>
      </c>
      <c r="I268" s="177"/>
      <c r="J268" s="81">
        <v>0.82426352664048264</v>
      </c>
      <c r="K268" s="81">
        <v>0.16751691921274758</v>
      </c>
      <c r="L268" s="81">
        <v>0.15776172348270284</v>
      </c>
      <c r="M268" s="81">
        <v>2.7014258203229038</v>
      </c>
      <c r="N268" s="81">
        <v>2.1700707371624146</v>
      </c>
      <c r="O268" s="81">
        <v>1.1664001069670078</v>
      </c>
      <c r="P268" s="81">
        <v>2.8326348875573988</v>
      </c>
      <c r="Q268" s="81">
        <v>8.9561411315456099E-2</v>
      </c>
      <c r="R268" s="81">
        <v>3.2150384166924417</v>
      </c>
      <c r="S268" s="81">
        <v>0.14951216999999997</v>
      </c>
      <c r="T268" s="82"/>
      <c r="U268" s="81">
        <v>39628</v>
      </c>
      <c r="V268" s="81">
        <v>57</v>
      </c>
      <c r="W268" s="81">
        <v>3</v>
      </c>
      <c r="X268" s="81">
        <v>390</v>
      </c>
      <c r="Y268" s="81">
        <v>584</v>
      </c>
      <c r="Z268" s="81">
        <v>686</v>
      </c>
      <c r="AA268" s="81">
        <v>583</v>
      </c>
      <c r="AB268" s="81">
        <v>1268</v>
      </c>
      <c r="AC268" s="81">
        <v>549096.91440456267</v>
      </c>
      <c r="AD268" s="81">
        <v>0.14951217</v>
      </c>
      <c r="AE268" s="82"/>
      <c r="AF268" s="81">
        <v>684296.19985572121</v>
      </c>
      <c r="AG268" s="81">
        <v>98082.909522282629</v>
      </c>
      <c r="AH268" s="81">
        <v>24982.820361317379</v>
      </c>
      <c r="AI268" s="81">
        <v>2820021.1378519181</v>
      </c>
      <c r="AJ268" s="81">
        <v>2396039.9150183471</v>
      </c>
      <c r="AK268" s="81">
        <v>0</v>
      </c>
      <c r="AL268" s="81">
        <v>0</v>
      </c>
      <c r="AM268" s="81">
        <v>173909.08635038411</v>
      </c>
      <c r="AN268" s="81">
        <v>0</v>
      </c>
      <c r="AO268" s="81">
        <v>0</v>
      </c>
      <c r="AP268" s="82"/>
      <c r="AQ268" s="81">
        <v>1</v>
      </c>
      <c r="AR268" s="81">
        <v>6</v>
      </c>
      <c r="AS268" s="81">
        <v>0</v>
      </c>
      <c r="AT268" s="81">
        <v>0</v>
      </c>
      <c r="AU268" s="81">
        <v>0</v>
      </c>
      <c r="AV268" s="81">
        <v>0</v>
      </c>
      <c r="AW268" s="81" t="s">
        <v>564</v>
      </c>
      <c r="AX268" s="82"/>
      <c r="AY268" s="81">
        <v>5.5</v>
      </c>
      <c r="AZ268" s="81">
        <v>209.6</v>
      </c>
      <c r="BA268" s="81">
        <v>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2044</v>
      </c>
      <c r="B269" s="80">
        <v>303</v>
      </c>
      <c r="C269" s="80">
        <v>14</v>
      </c>
      <c r="D269" s="80">
        <v>18</v>
      </c>
      <c r="E269" s="80">
        <v>2017</v>
      </c>
      <c r="F269" s="80" t="s">
        <v>71</v>
      </c>
      <c r="G269" s="80" t="s">
        <v>2030</v>
      </c>
      <c r="H269" s="80" t="s">
        <v>2031</v>
      </c>
      <c r="I269" s="177"/>
      <c r="J269" s="81">
        <v>0.73992094916235895</v>
      </c>
      <c r="K269" s="81">
        <v>0.18033683542922863</v>
      </c>
      <c r="L269" s="81">
        <v>0.12248478119563075</v>
      </c>
      <c r="M269" s="81">
        <v>2.712571135876336</v>
      </c>
      <c r="N269" s="81">
        <v>2.2662185374874899</v>
      </c>
      <c r="O269" s="81">
        <v>1.190853458243756</v>
      </c>
      <c r="P269" s="81">
        <v>2.9402176923475656</v>
      </c>
      <c r="Q269" s="81">
        <v>8.5922228852735719E-2</v>
      </c>
      <c r="R269" s="81">
        <v>3.1154216913416173</v>
      </c>
      <c r="S269" s="81">
        <v>0.17093758999999997</v>
      </c>
      <c r="T269" s="82"/>
      <c r="U269" s="81">
        <v>39154</v>
      </c>
      <c r="V269" s="81">
        <v>57</v>
      </c>
      <c r="W269" s="81">
        <v>3</v>
      </c>
      <c r="X269" s="81">
        <v>390</v>
      </c>
      <c r="Y269" s="81">
        <v>593</v>
      </c>
      <c r="Z269" s="81">
        <v>712</v>
      </c>
      <c r="AA269" s="81">
        <v>609</v>
      </c>
      <c r="AB269" s="81">
        <v>1258</v>
      </c>
      <c r="AC269" s="81">
        <v>542640.99999999988</v>
      </c>
      <c r="AD269" s="81">
        <v>0.17093759</v>
      </c>
      <c r="AE269" s="82"/>
      <c r="AF269" s="81">
        <v>582771.28273851401</v>
      </c>
      <c r="AG269" s="81">
        <v>106103.89574479801</v>
      </c>
      <c r="AH269" s="81">
        <v>26118.77922857774</v>
      </c>
      <c r="AI269" s="81">
        <v>2891692.8163704872</v>
      </c>
      <c r="AJ269" s="81">
        <v>2485712.71115486</v>
      </c>
      <c r="AK269" s="81">
        <v>0</v>
      </c>
      <c r="AL269" s="81">
        <v>0</v>
      </c>
      <c r="AM269" s="81">
        <v>172807.5377766898</v>
      </c>
      <c r="AN269" s="81">
        <v>0</v>
      </c>
      <c r="AO269" s="81">
        <v>0</v>
      </c>
      <c r="AP269" s="82"/>
      <c r="AQ269" s="81">
        <v>1</v>
      </c>
      <c r="AR269" s="81">
        <v>6</v>
      </c>
      <c r="AS269" s="81">
        <v>0</v>
      </c>
      <c r="AT269" s="81">
        <v>0</v>
      </c>
      <c r="AU269" s="81">
        <v>0</v>
      </c>
      <c r="AV269" s="81">
        <v>0</v>
      </c>
      <c r="AW269" s="81" t="s">
        <v>564</v>
      </c>
      <c r="AX269" s="82"/>
      <c r="AY269" s="81">
        <v>5.5</v>
      </c>
      <c r="AZ269" s="81">
        <v>209.6</v>
      </c>
      <c r="BA269" s="81">
        <v>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2045</v>
      </c>
      <c r="B270" s="80">
        <v>304</v>
      </c>
      <c r="C270" s="80">
        <v>15</v>
      </c>
      <c r="D270" s="80">
        <v>18</v>
      </c>
      <c r="E270" s="80">
        <v>2018</v>
      </c>
      <c r="F270" s="80" t="s">
        <v>93</v>
      </c>
      <c r="G270" s="80" t="s">
        <v>2030</v>
      </c>
      <c r="H270" s="80" t="s">
        <v>2031</v>
      </c>
      <c r="I270" s="177"/>
      <c r="J270" s="81">
        <v>1.2778557287584027</v>
      </c>
      <c r="K270" s="81">
        <v>0.17205487719159238</v>
      </c>
      <c r="L270" s="81">
        <v>0.11530421111335856</v>
      </c>
      <c r="M270" s="81">
        <v>3.1384931520171762</v>
      </c>
      <c r="N270" s="81">
        <v>2.0208540062505107</v>
      </c>
      <c r="O270" s="81">
        <v>1.2062257608697642</v>
      </c>
      <c r="P270" s="81">
        <v>2.9778684599146215</v>
      </c>
      <c r="Q270" s="81">
        <v>7.9287835282371696E-2</v>
      </c>
      <c r="R270" s="81">
        <v>3.0739262112363015</v>
      </c>
      <c r="S270" s="81">
        <v>0.15370409999999998</v>
      </c>
      <c r="T270" s="82"/>
      <c r="U270" s="81">
        <v>69699</v>
      </c>
      <c r="V270" s="81">
        <v>57</v>
      </c>
      <c r="W270" s="81">
        <v>3</v>
      </c>
      <c r="X270" s="81">
        <v>390</v>
      </c>
      <c r="Y270" s="81">
        <v>589</v>
      </c>
      <c r="Z270" s="81">
        <v>735</v>
      </c>
      <c r="AA270" s="81">
        <v>623</v>
      </c>
      <c r="AB270" s="81">
        <v>1251</v>
      </c>
      <c r="AC270" s="81">
        <v>533315</v>
      </c>
      <c r="AD270" s="81">
        <v>0.15370410000000001</v>
      </c>
      <c r="AE270" s="82"/>
      <c r="AF270" s="81">
        <v>818228.03003642079</v>
      </c>
      <c r="AG270" s="81">
        <v>95011.413103606596</v>
      </c>
      <c r="AH270" s="81">
        <v>24127.125805441341</v>
      </c>
      <c r="AI270" s="81">
        <v>3391014.651497337</v>
      </c>
      <c r="AJ270" s="81">
        <v>2179093.7918881201</v>
      </c>
      <c r="AK270" s="81">
        <v>0</v>
      </c>
      <c r="AL270" s="81">
        <v>0</v>
      </c>
      <c r="AM270" s="81">
        <v>172201.53950027269</v>
      </c>
      <c r="AN270" s="81">
        <v>0</v>
      </c>
      <c r="AO270" s="81">
        <v>0</v>
      </c>
      <c r="AP270" s="82"/>
      <c r="AQ270" s="81">
        <v>1</v>
      </c>
      <c r="AR270" s="81">
        <v>6</v>
      </c>
      <c r="AS270" s="81">
        <v>0</v>
      </c>
      <c r="AT270" s="81">
        <v>0</v>
      </c>
      <c r="AU270" s="81">
        <v>0</v>
      </c>
      <c r="AV270" s="81">
        <v>0</v>
      </c>
      <c r="AW270" s="81" t="s">
        <v>564</v>
      </c>
      <c r="AX270" s="82"/>
      <c r="AY270" s="81">
        <v>6</v>
      </c>
      <c r="AZ270" s="81">
        <v>210</v>
      </c>
      <c r="BA270" s="81">
        <v>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2046</v>
      </c>
      <c r="B271" s="80">
        <v>305</v>
      </c>
      <c r="C271" s="80">
        <v>16</v>
      </c>
      <c r="D271" s="80">
        <v>18</v>
      </c>
      <c r="E271" s="80">
        <v>2019</v>
      </c>
      <c r="F271" s="80" t="s">
        <v>73</v>
      </c>
      <c r="G271" s="80" t="s">
        <v>2030</v>
      </c>
      <c r="H271" s="80" t="s">
        <v>2031</v>
      </c>
      <c r="I271" s="177"/>
      <c r="J271" s="81">
        <v>0.63809653319091941</v>
      </c>
      <c r="K271" s="81">
        <v>0.16098790264760632</v>
      </c>
      <c r="L271" s="81">
        <v>0.11725786574527011</v>
      </c>
      <c r="M271" s="81">
        <v>2.5830195836580891</v>
      </c>
      <c r="N271" s="81">
        <v>1.990920603501185</v>
      </c>
      <c r="O271" s="81">
        <v>1.1612147460716917</v>
      </c>
      <c r="P271" s="81">
        <v>3.0436675994996558</v>
      </c>
      <c r="Q271" s="81">
        <v>7.5963520392494516E-2</v>
      </c>
      <c r="R271" s="81">
        <v>3.1567780922760136</v>
      </c>
      <c r="S271" s="81">
        <v>0.30307238050000007</v>
      </c>
      <c r="T271" s="82"/>
      <c r="U271" s="81">
        <v>34980</v>
      </c>
      <c r="V271" s="81">
        <v>57</v>
      </c>
      <c r="W271" s="81">
        <v>3</v>
      </c>
      <c r="X271" s="81">
        <v>390</v>
      </c>
      <c r="Y271" s="81">
        <v>591</v>
      </c>
      <c r="Z271" s="81">
        <v>727</v>
      </c>
      <c r="AA271" s="81">
        <v>632</v>
      </c>
      <c r="AB271" s="81">
        <v>1231</v>
      </c>
      <c r="AC271" s="81">
        <v>556660</v>
      </c>
      <c r="AD271" s="81">
        <v>0.30307238050000013</v>
      </c>
      <c r="AE271" s="82"/>
      <c r="AF271" s="81">
        <v>520138.64853503928</v>
      </c>
      <c r="AG271" s="81">
        <v>92363.312890051093</v>
      </c>
      <c r="AH271" s="81">
        <v>26654.833335894531</v>
      </c>
      <c r="AI271" s="81">
        <v>2677535.79701585</v>
      </c>
      <c r="AJ271" s="81">
        <v>2111037.0543597871</v>
      </c>
      <c r="AK271" s="81">
        <v>0</v>
      </c>
      <c r="AL271" s="81">
        <v>0</v>
      </c>
      <c r="AM271" s="81">
        <v>167652.93303696151</v>
      </c>
      <c r="AN271" s="81">
        <v>0</v>
      </c>
      <c r="AO271" s="81">
        <v>0</v>
      </c>
      <c r="AP271" s="82"/>
      <c r="AQ271" s="81">
        <v>1</v>
      </c>
      <c r="AR271" s="81">
        <v>6</v>
      </c>
      <c r="AS271" s="81">
        <v>0</v>
      </c>
      <c r="AT271" s="81">
        <v>0</v>
      </c>
      <c r="AU271" s="81">
        <v>0</v>
      </c>
      <c r="AV271" s="81">
        <v>0</v>
      </c>
      <c r="AW271" s="81" t="s">
        <v>564</v>
      </c>
      <c r="AX271" s="82"/>
      <c r="AY271" s="81">
        <v>5.5</v>
      </c>
      <c r="AZ271" s="81">
        <v>209.6</v>
      </c>
      <c r="BA271" s="81">
        <v>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2047</v>
      </c>
      <c r="B272" s="80">
        <v>306</v>
      </c>
      <c r="C272" s="80">
        <v>17</v>
      </c>
      <c r="D272" s="80">
        <v>18</v>
      </c>
      <c r="E272" s="80">
        <v>2020</v>
      </c>
      <c r="F272" s="80" t="s">
        <v>218</v>
      </c>
      <c r="G272" s="80" t="s">
        <v>2030</v>
      </c>
      <c r="H272" s="80" t="s">
        <v>2031</v>
      </c>
      <c r="I272" s="177"/>
      <c r="J272" s="81">
        <v>0</v>
      </c>
      <c r="K272" s="81">
        <v>0.14356960369911428</v>
      </c>
      <c r="L272" s="81">
        <v>0.31753036894452602</v>
      </c>
      <c r="M272" s="81">
        <v>2.1496692700753535</v>
      </c>
      <c r="N272" s="81">
        <v>1.8468486705870244</v>
      </c>
      <c r="O272" s="81">
        <v>1.021586732846699</v>
      </c>
      <c r="P272" s="81">
        <v>2.9166416059354772</v>
      </c>
      <c r="Q272" s="81">
        <v>7.1345436973159634E-2</v>
      </c>
      <c r="R272" s="81">
        <v>2.9539660175051354</v>
      </c>
      <c r="S272" s="81">
        <v>0.22096587240000001</v>
      </c>
      <c r="T272" s="82"/>
      <c r="U272" s="81">
        <v>0</v>
      </c>
      <c r="V272" s="81">
        <v>60</v>
      </c>
      <c r="W272" s="81">
        <v>8</v>
      </c>
      <c r="X272" s="81">
        <v>420</v>
      </c>
      <c r="Y272" s="81">
        <v>588</v>
      </c>
      <c r="Z272" s="81">
        <v>730</v>
      </c>
      <c r="AA272" s="81">
        <v>658</v>
      </c>
      <c r="AB272" s="81">
        <v>1210</v>
      </c>
      <c r="AC272" s="81">
        <v>523613.99999999994</v>
      </c>
      <c r="AD272" s="81">
        <v>0.22096587240000001</v>
      </c>
      <c r="AE272" s="82"/>
      <c r="AF272" s="81">
        <v>0</v>
      </c>
      <c r="AG272" s="81">
        <v>82158.441067289416</v>
      </c>
      <c r="AH272" s="81">
        <v>79605.642709662803</v>
      </c>
      <c r="AI272" s="81">
        <v>2414411.7589263888</v>
      </c>
      <c r="AJ272" s="81">
        <v>2193977.9432146996</v>
      </c>
      <c r="AK272" s="81"/>
      <c r="AL272" s="81"/>
      <c r="AM272" s="81">
        <v>157918.44338038922</v>
      </c>
      <c r="AN272" s="81"/>
      <c r="AO272" s="81"/>
      <c r="AP272" s="82"/>
      <c r="AQ272" s="81">
        <v>1</v>
      </c>
      <c r="AR272" s="81">
        <v>6</v>
      </c>
      <c r="AS272" s="81">
        <v>0</v>
      </c>
      <c r="AT272" s="81">
        <v>0</v>
      </c>
      <c r="AU272" s="81">
        <v>0</v>
      </c>
      <c r="AV272" s="81">
        <v>0</v>
      </c>
      <c r="AW272" s="81">
        <v>0</v>
      </c>
      <c r="AX272" s="82"/>
      <c r="AY272" s="81">
        <v>5.5</v>
      </c>
      <c r="AZ272" s="81">
        <v>209.6</v>
      </c>
      <c r="BA272" s="81">
        <v>0</v>
      </c>
      <c r="BB272" s="81">
        <v>0</v>
      </c>
      <c r="BC272" s="81">
        <v>0</v>
      </c>
      <c r="BD272" s="81">
        <v>0</v>
      </c>
      <c r="BE272" s="81">
        <v>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2048</v>
      </c>
      <c r="B273" s="80">
        <v>306</v>
      </c>
      <c r="C273" s="80">
        <v>18</v>
      </c>
      <c r="D273" s="80">
        <v>18</v>
      </c>
      <c r="E273" s="80">
        <v>2021</v>
      </c>
      <c r="F273" s="80" t="s">
        <v>75</v>
      </c>
      <c r="G273" s="174" t="s">
        <v>2030</v>
      </c>
      <c r="H273" s="80" t="s">
        <v>2031</v>
      </c>
      <c r="I273" s="177"/>
      <c r="J273" s="81">
        <v>0</v>
      </c>
      <c r="K273" s="81">
        <v>0.15203608265891333</v>
      </c>
      <c r="L273" s="81">
        <v>0.34228896957509436</v>
      </c>
      <c r="M273" s="81">
        <v>2.314114382133158</v>
      </c>
      <c r="N273" s="81">
        <v>1.8446434963690053</v>
      </c>
      <c r="O273" s="81">
        <v>0.99621218003627865</v>
      </c>
      <c r="P273" s="81">
        <v>2.9817114941280836</v>
      </c>
      <c r="Q273" s="81">
        <v>7.1903286186100063E-2</v>
      </c>
      <c r="R273" s="81">
        <v>2.9479006666428123</v>
      </c>
      <c r="S273" s="81">
        <v>0.22096587240000001</v>
      </c>
      <c r="T273" s="82"/>
      <c r="U273" s="81">
        <v>0</v>
      </c>
      <c r="V273" s="81">
        <v>60</v>
      </c>
      <c r="W273" s="81">
        <v>8</v>
      </c>
      <c r="X273" s="81">
        <v>420</v>
      </c>
      <c r="Y273" s="81">
        <v>594</v>
      </c>
      <c r="Z273" s="81">
        <v>733</v>
      </c>
      <c r="AA273" s="81">
        <v>656</v>
      </c>
      <c r="AB273" s="81">
        <v>1205</v>
      </c>
      <c r="AC273" s="81">
        <v>506477.99999999994</v>
      </c>
      <c r="AD273" s="81">
        <v>0.22096587240000001</v>
      </c>
      <c r="AE273" s="82"/>
      <c r="AF273" s="81">
        <v>0</v>
      </c>
      <c r="AG273" s="81">
        <v>88045.74748715524</v>
      </c>
      <c r="AH273" s="81">
        <v>84171.454734131941</v>
      </c>
      <c r="AI273" s="81">
        <v>2645504.6189634865</v>
      </c>
      <c r="AJ273" s="81">
        <v>2198180.2495683893</v>
      </c>
      <c r="AK273" s="81">
        <v>0</v>
      </c>
      <c r="AL273" s="81">
        <v>0</v>
      </c>
      <c r="AM273" s="81">
        <v>158172.98480840251</v>
      </c>
      <c r="AN273" s="81">
        <v>0</v>
      </c>
      <c r="AO273" s="81">
        <v>0</v>
      </c>
      <c r="AP273" s="82"/>
      <c r="AQ273" s="81">
        <v>1</v>
      </c>
      <c r="AR273" s="81">
        <v>6</v>
      </c>
      <c r="AS273" s="81">
        <v>0</v>
      </c>
      <c r="AT273" s="81">
        <v>0</v>
      </c>
      <c r="AU273" s="81">
        <v>0</v>
      </c>
      <c r="AV273" s="81">
        <v>0</v>
      </c>
      <c r="AW273" s="81"/>
      <c r="AX273" s="82"/>
      <c r="AY273" s="81">
        <v>5.5</v>
      </c>
      <c r="AZ273" s="81">
        <v>209.6</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2049</v>
      </c>
      <c r="B274" s="80">
        <v>306</v>
      </c>
      <c r="C274" s="80">
        <v>19</v>
      </c>
      <c r="D274" s="80">
        <v>18</v>
      </c>
      <c r="E274" s="80">
        <v>2022</v>
      </c>
      <c r="F274" s="80" t="s">
        <v>568</v>
      </c>
      <c r="G274" s="174" t="s">
        <v>2030</v>
      </c>
      <c r="H274" s="80" t="s">
        <v>2031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v>
      </c>
      <c r="AR274" s="81">
        <v>6</v>
      </c>
      <c r="AS274" s="81">
        <v>0</v>
      </c>
      <c r="AT274" s="81">
        <v>0</v>
      </c>
      <c r="AU274" s="81">
        <v>0</v>
      </c>
      <c r="AV274" s="81">
        <v>0</v>
      </c>
      <c r="AW274" s="81"/>
      <c r="AX274" s="82"/>
      <c r="AY274" s="81">
        <v>5.5</v>
      </c>
      <c r="AZ274" s="81">
        <v>209.6</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2050</v>
      </c>
      <c r="B275" s="80">
        <v>307</v>
      </c>
      <c r="C275" s="80">
        <v>1</v>
      </c>
      <c r="D275" s="80">
        <v>19</v>
      </c>
      <c r="E275" s="80">
        <v>1990</v>
      </c>
      <c r="F275" s="80" t="s">
        <v>562</v>
      </c>
      <c r="G275" s="80" t="s">
        <v>2051</v>
      </c>
      <c r="H275" s="80" t="s">
        <v>2052</v>
      </c>
      <c r="I275" s="177"/>
      <c r="J275" s="81">
        <v>6.0459198472755045</v>
      </c>
      <c r="K275" s="81">
        <v>0.50962846967132847</v>
      </c>
      <c r="L275" s="81">
        <v>0</v>
      </c>
      <c r="M275" s="81">
        <v>1.6004666386526449</v>
      </c>
      <c r="N275" s="81">
        <v>2.2401930803388459</v>
      </c>
      <c r="O275" s="81">
        <v>0.91171733190569071</v>
      </c>
      <c r="P275" s="81">
        <v>2.6316754766436738</v>
      </c>
      <c r="Q275" s="81">
        <v>8.6163342346048971E-2</v>
      </c>
      <c r="R275" s="81">
        <v>0.2386580279453025</v>
      </c>
      <c r="S275" s="81">
        <v>8.8120434915633053E-2</v>
      </c>
      <c r="T275" s="82"/>
      <c r="U275" s="81">
        <v>285646</v>
      </c>
      <c r="V275" s="81">
        <v>119</v>
      </c>
      <c r="W275" s="81">
        <v>0</v>
      </c>
      <c r="X275" s="81">
        <v>347</v>
      </c>
      <c r="Y275" s="81">
        <v>515</v>
      </c>
      <c r="Z275" s="81">
        <v>375</v>
      </c>
      <c r="AA275" s="81">
        <v>639</v>
      </c>
      <c r="AB275" s="81">
        <v>1399</v>
      </c>
      <c r="AC275" s="81">
        <v>41336</v>
      </c>
      <c r="AD275" s="81">
        <v>8.8120434915633053E-2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2053</v>
      </c>
      <c r="B276" s="80">
        <v>308</v>
      </c>
      <c r="C276" s="80">
        <v>2</v>
      </c>
      <c r="D276" s="80">
        <v>19</v>
      </c>
      <c r="E276" s="80">
        <v>2005</v>
      </c>
      <c r="F276" s="80" t="s">
        <v>565</v>
      </c>
      <c r="G276" s="80" t="s">
        <v>2051</v>
      </c>
      <c r="H276" s="80" t="s">
        <v>2052</v>
      </c>
      <c r="I276" s="177"/>
      <c r="J276" s="81">
        <v>4.7781090415611223</v>
      </c>
      <c r="K276" s="81">
        <v>0.66365012257660239</v>
      </c>
      <c r="L276" s="81">
        <v>0.36800970926568832</v>
      </c>
      <c r="M276" s="81">
        <v>3.0575468139286643</v>
      </c>
      <c r="N276" s="81">
        <v>3.123555953263712</v>
      </c>
      <c r="O276" s="81">
        <v>1.4139663817953627</v>
      </c>
      <c r="P276" s="81">
        <v>4.2492206642889165</v>
      </c>
      <c r="Q276" s="81">
        <v>7.8297773045548524E-2</v>
      </c>
      <c r="R276" s="81">
        <v>0.49914806504202708</v>
      </c>
      <c r="S276" s="81">
        <v>6.6709600370000011E-2</v>
      </c>
      <c r="T276" s="82"/>
      <c r="U276" s="81">
        <v>194921</v>
      </c>
      <c r="V276" s="81">
        <v>176</v>
      </c>
      <c r="W276" s="81">
        <v>4</v>
      </c>
      <c r="X276" s="81">
        <v>285</v>
      </c>
      <c r="Y276" s="81">
        <v>630</v>
      </c>
      <c r="Z276" s="81">
        <v>673</v>
      </c>
      <c r="AA276" s="81">
        <v>845</v>
      </c>
      <c r="AB276" s="81">
        <v>1329</v>
      </c>
      <c r="AC276" s="81">
        <v>88264</v>
      </c>
      <c r="AD276" s="81">
        <v>6.6709600370000011E-2</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2054</v>
      </c>
      <c r="B277" s="80">
        <v>309</v>
      </c>
      <c r="C277" s="80">
        <v>3</v>
      </c>
      <c r="D277" s="80">
        <v>19</v>
      </c>
      <c r="E277" s="80">
        <v>2006</v>
      </c>
      <c r="F277" s="80" t="s">
        <v>566</v>
      </c>
      <c r="G277" s="80" t="s">
        <v>2051</v>
      </c>
      <c r="H277" s="80" t="s">
        <v>2052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2055</v>
      </c>
      <c r="B278" s="80">
        <v>310</v>
      </c>
      <c r="C278" s="80">
        <v>4</v>
      </c>
      <c r="D278" s="80">
        <v>19</v>
      </c>
      <c r="E278" s="80">
        <v>2007</v>
      </c>
      <c r="F278" s="80" t="s">
        <v>567</v>
      </c>
      <c r="G278" s="80" t="s">
        <v>2051</v>
      </c>
      <c r="H278" s="80" t="s">
        <v>2052</v>
      </c>
      <c r="I278" s="177"/>
      <c r="J278" s="81">
        <v>4.441243696017815</v>
      </c>
      <c r="K278" s="81">
        <v>0.63612004038944991</v>
      </c>
      <c r="L278" s="81">
        <v>2.8621846951387293</v>
      </c>
      <c r="M278" s="81">
        <v>3.2060837988149733</v>
      </c>
      <c r="N278" s="81">
        <v>2.6503265950192034</v>
      </c>
      <c r="O278" s="81">
        <v>1.1964640930832011</v>
      </c>
      <c r="P278" s="81">
        <v>4.3660587058815556</v>
      </c>
      <c r="Q278" s="81">
        <v>8.2109948775648783E-2</v>
      </c>
      <c r="R278" s="81">
        <v>0.56812152929280324</v>
      </c>
      <c r="S278" s="81">
        <v>5.0258946000000006E-2</v>
      </c>
      <c r="T278" s="82"/>
      <c r="U278" s="81">
        <v>199162</v>
      </c>
      <c r="V278" s="81">
        <v>171</v>
      </c>
      <c r="W278" s="81">
        <v>38</v>
      </c>
      <c r="X278" s="81">
        <v>415</v>
      </c>
      <c r="Y278" s="81">
        <v>602</v>
      </c>
      <c r="Z278" s="81">
        <v>592</v>
      </c>
      <c r="AA278" s="81">
        <v>855</v>
      </c>
      <c r="AB278" s="81">
        <v>1320</v>
      </c>
      <c r="AC278" s="81">
        <v>103343</v>
      </c>
      <c r="AD278" s="81">
        <v>5.0258946000000006E-2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2056</v>
      </c>
      <c r="B279" s="80">
        <v>311</v>
      </c>
      <c r="C279" s="80">
        <v>5</v>
      </c>
      <c r="D279" s="80">
        <v>19</v>
      </c>
      <c r="E279" s="80">
        <v>2008</v>
      </c>
      <c r="F279" s="80" t="s">
        <v>84</v>
      </c>
      <c r="G279" s="80" t="s">
        <v>2051</v>
      </c>
      <c r="H279" s="80" t="s">
        <v>2052</v>
      </c>
      <c r="I279" s="177"/>
      <c r="J279" s="81">
        <v>3.7752860145961433</v>
      </c>
      <c r="K279" s="81">
        <v>0.49245610507179916</v>
      </c>
      <c r="L279" s="81">
        <v>2.6002373903938474</v>
      </c>
      <c r="M279" s="81">
        <v>3.5836630826919178</v>
      </c>
      <c r="N279" s="81">
        <v>2.7731351805925937</v>
      </c>
      <c r="O279" s="81">
        <v>1.1929921879969427</v>
      </c>
      <c r="P279" s="81">
        <v>4.3763849811066491</v>
      </c>
      <c r="Q279" s="81">
        <v>7.7661374432519484E-2</v>
      </c>
      <c r="R279" s="81">
        <v>0.54200877463758035</v>
      </c>
      <c r="S279" s="81">
        <v>2.9015760000000008E-2</v>
      </c>
      <c r="T279" s="82"/>
      <c r="U279" s="81">
        <v>196022</v>
      </c>
      <c r="V279" s="81">
        <v>171</v>
      </c>
      <c r="W279" s="81">
        <v>38</v>
      </c>
      <c r="X279" s="81">
        <v>415</v>
      </c>
      <c r="Y279" s="81">
        <v>596</v>
      </c>
      <c r="Z279" s="81">
        <v>611</v>
      </c>
      <c r="AA279" s="81">
        <v>858</v>
      </c>
      <c r="AB279" s="81">
        <v>1269</v>
      </c>
      <c r="AC279" s="81">
        <v>102378</v>
      </c>
      <c r="AD279" s="81">
        <v>2.9015760000000008E-2</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2057</v>
      </c>
      <c r="B280" s="80">
        <v>312</v>
      </c>
      <c r="C280" s="80">
        <v>6</v>
      </c>
      <c r="D280" s="80">
        <v>19</v>
      </c>
      <c r="E280" s="80">
        <v>2009</v>
      </c>
      <c r="F280" s="80" t="s">
        <v>85</v>
      </c>
      <c r="G280" s="80" t="s">
        <v>2051</v>
      </c>
      <c r="H280" s="80" t="s">
        <v>2052</v>
      </c>
      <c r="I280" s="177"/>
      <c r="J280" s="81">
        <v>5.7200508850403322</v>
      </c>
      <c r="K280" s="81">
        <v>0.2943224807013447</v>
      </c>
      <c r="L280" s="81">
        <v>2.1637520747799006</v>
      </c>
      <c r="M280" s="81">
        <v>3.0565995430077355</v>
      </c>
      <c r="N280" s="81">
        <v>2.4806383756288093</v>
      </c>
      <c r="O280" s="81">
        <v>1.2640338815536016</v>
      </c>
      <c r="P280" s="81">
        <v>4.4567058199059391</v>
      </c>
      <c r="Q280" s="81">
        <v>7.3280859595784606E-2</v>
      </c>
      <c r="R280" s="81">
        <v>0.54283935938377059</v>
      </c>
      <c r="S280" s="81">
        <v>0.10105675624000002</v>
      </c>
      <c r="T280" s="82"/>
      <c r="U280" s="81">
        <v>265856</v>
      </c>
      <c r="V280" s="81">
        <v>102</v>
      </c>
      <c r="W280" s="81">
        <v>48</v>
      </c>
      <c r="X280" s="81">
        <v>395</v>
      </c>
      <c r="Y280" s="81">
        <v>598</v>
      </c>
      <c r="Z280" s="81">
        <v>639</v>
      </c>
      <c r="AA280" s="81">
        <v>897</v>
      </c>
      <c r="AB280" s="81">
        <v>1257</v>
      </c>
      <c r="AC280" s="81">
        <v>100031</v>
      </c>
      <c r="AD280" s="81">
        <v>0.10105675624000002</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0.25</v>
      </c>
      <c r="BK280" s="81">
        <v>0</v>
      </c>
      <c r="BL280" s="81">
        <v>0</v>
      </c>
      <c r="BM280" s="82"/>
      <c r="BN280" s="81">
        <v>0</v>
      </c>
      <c r="BO280" s="81">
        <v>0</v>
      </c>
      <c r="BP280" s="81">
        <v>0</v>
      </c>
      <c r="BQ280" s="81">
        <v>1</v>
      </c>
      <c r="BR280" s="81">
        <v>0</v>
      </c>
      <c r="BS280" s="81">
        <v>0</v>
      </c>
      <c r="BT280"/>
      <c r="BU280" s="80"/>
      <c r="BV280" s="80"/>
      <c r="BW280" s="80"/>
      <c r="BX280" s="80"/>
      <c r="BY280" s="80"/>
      <c r="BZ280" s="80"/>
      <c r="CA280" s="80"/>
      <c r="CB280" s="80"/>
      <c r="CC280" s="80"/>
    </row>
    <row r="281" spans="1:81">
      <c r="A281" s="80" t="s">
        <v>2058</v>
      </c>
      <c r="B281" s="80">
        <v>313</v>
      </c>
      <c r="C281" s="80">
        <v>7</v>
      </c>
      <c r="D281" s="80">
        <v>19</v>
      </c>
      <c r="E281" s="80">
        <v>2010</v>
      </c>
      <c r="F281" s="80" t="s">
        <v>86</v>
      </c>
      <c r="G281" s="80" t="s">
        <v>2051</v>
      </c>
      <c r="H281" s="80" t="s">
        <v>2052</v>
      </c>
      <c r="I281" s="177"/>
      <c r="J281" s="81">
        <v>3.5602617008523847</v>
      </c>
      <c r="K281" s="81">
        <v>0.31203583174011501</v>
      </c>
      <c r="L281" s="81">
        <v>2.109583377746965</v>
      </c>
      <c r="M281" s="81">
        <v>3.1688367490729004</v>
      </c>
      <c r="N281" s="81">
        <v>2.6576507255544923</v>
      </c>
      <c r="O281" s="81">
        <v>1.2404663888110405</v>
      </c>
      <c r="P281" s="81">
        <v>4.6371012870752208</v>
      </c>
      <c r="Q281" s="81">
        <v>7.6842528532175255E-2</v>
      </c>
      <c r="R281" s="81">
        <v>0.56896189631007665</v>
      </c>
      <c r="S281" s="81">
        <v>0.15373155840000002</v>
      </c>
      <c r="T281" s="82"/>
      <c r="U281" s="81">
        <v>187631</v>
      </c>
      <c r="V281" s="81">
        <v>102</v>
      </c>
      <c r="W281" s="81">
        <v>48</v>
      </c>
      <c r="X281" s="81">
        <v>395</v>
      </c>
      <c r="Y281" s="81">
        <v>607</v>
      </c>
      <c r="Z281" s="81">
        <v>630</v>
      </c>
      <c r="AA281" s="81">
        <v>910</v>
      </c>
      <c r="AB281" s="81">
        <v>1263</v>
      </c>
      <c r="AC281" s="81">
        <v>99357</v>
      </c>
      <c r="AD281" s="81">
        <v>0.15373155840000002</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0.22700000000000001</v>
      </c>
      <c r="BK281" s="81">
        <v>0</v>
      </c>
      <c r="BL281" s="81">
        <v>0</v>
      </c>
      <c r="BM281" s="82"/>
      <c r="BN281" s="81">
        <v>0</v>
      </c>
      <c r="BO281" s="81">
        <v>0</v>
      </c>
      <c r="BP281" s="81">
        <v>0</v>
      </c>
      <c r="BQ281" s="81">
        <v>1</v>
      </c>
      <c r="BR281" s="81">
        <v>0</v>
      </c>
      <c r="BS281" s="81">
        <v>0</v>
      </c>
      <c r="BT281"/>
      <c r="BU281" s="80">
        <v>0.22700000000000001</v>
      </c>
      <c r="BV281" s="80">
        <v>0</v>
      </c>
      <c r="BW281" s="80">
        <v>0</v>
      </c>
      <c r="BX281" s="80">
        <v>0</v>
      </c>
      <c r="BY281" s="80">
        <v>0</v>
      </c>
      <c r="BZ281" s="80">
        <v>0</v>
      </c>
      <c r="CA281" s="80">
        <v>0</v>
      </c>
      <c r="CB281" s="80">
        <v>0</v>
      </c>
      <c r="CC281" s="80">
        <v>0</v>
      </c>
    </row>
    <row r="282" spans="1:81">
      <c r="A282" s="80" t="s">
        <v>2059</v>
      </c>
      <c r="B282" s="80">
        <v>314</v>
      </c>
      <c r="C282" s="80">
        <v>8</v>
      </c>
      <c r="D282" s="80">
        <v>19</v>
      </c>
      <c r="E282" s="80">
        <v>2011</v>
      </c>
      <c r="F282" s="80" t="s">
        <v>87</v>
      </c>
      <c r="G282" s="80" t="s">
        <v>2051</v>
      </c>
      <c r="H282" s="80" t="s">
        <v>2052</v>
      </c>
      <c r="I282" s="177"/>
      <c r="J282" s="81">
        <v>3.2049567677130413</v>
      </c>
      <c r="K282" s="81">
        <v>0.35254279392515836</v>
      </c>
      <c r="L282" s="81">
        <v>2.3683381545959721</v>
      </c>
      <c r="M282" s="81">
        <v>3.0846071212280326</v>
      </c>
      <c r="N282" s="81">
        <v>2.7359851713728629</v>
      </c>
      <c r="O282" s="81">
        <v>1.2391429293875451</v>
      </c>
      <c r="P282" s="81">
        <v>4.5476324273153361</v>
      </c>
      <c r="Q282" s="81">
        <v>8.8143964608492817E-2</v>
      </c>
      <c r="R282" s="81">
        <v>0.57737835968910123</v>
      </c>
      <c r="S282" s="81">
        <v>0.19810815271999999</v>
      </c>
      <c r="T282" s="82"/>
      <c r="U282" s="81">
        <v>179226</v>
      </c>
      <c r="V282" s="81">
        <v>102</v>
      </c>
      <c r="W282" s="81">
        <v>48</v>
      </c>
      <c r="X282" s="81">
        <v>395</v>
      </c>
      <c r="Y282" s="81">
        <v>606</v>
      </c>
      <c r="Z282" s="81">
        <v>643</v>
      </c>
      <c r="AA282" s="81">
        <v>919</v>
      </c>
      <c r="AB282" s="81">
        <v>1256</v>
      </c>
      <c r="AC282" s="81">
        <v>100660</v>
      </c>
      <c r="AD282" s="81">
        <v>0.19810815271999999</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0.24099999999999999</v>
      </c>
      <c r="BK282" s="81">
        <v>0</v>
      </c>
      <c r="BL282" s="81">
        <v>0</v>
      </c>
      <c r="BM282" s="82"/>
      <c r="BN282" s="81">
        <v>0</v>
      </c>
      <c r="BO282" s="81">
        <v>0</v>
      </c>
      <c r="BP282" s="81">
        <v>0</v>
      </c>
      <c r="BQ282" s="81">
        <v>1</v>
      </c>
      <c r="BR282" s="81">
        <v>0</v>
      </c>
      <c r="BS282" s="81">
        <v>0</v>
      </c>
      <c r="BT282"/>
      <c r="BU282" s="80">
        <v>0.24099999999999999</v>
      </c>
      <c r="BV282" s="80">
        <v>0</v>
      </c>
      <c r="BW282" s="80">
        <v>0</v>
      </c>
      <c r="BX282" s="80">
        <v>0</v>
      </c>
      <c r="BY282" s="80">
        <v>0</v>
      </c>
      <c r="BZ282" s="80">
        <v>0</v>
      </c>
      <c r="CA282" s="80">
        <v>0</v>
      </c>
      <c r="CB282" s="80">
        <v>0</v>
      </c>
      <c r="CC282" s="80">
        <v>0</v>
      </c>
    </row>
    <row r="283" spans="1:81">
      <c r="A283" s="80" t="s">
        <v>2060</v>
      </c>
      <c r="B283" s="80">
        <v>315</v>
      </c>
      <c r="C283" s="80">
        <v>9</v>
      </c>
      <c r="D283" s="80">
        <v>19</v>
      </c>
      <c r="E283" s="80">
        <v>2012</v>
      </c>
      <c r="F283" s="80" t="s">
        <v>88</v>
      </c>
      <c r="G283" s="80" t="s">
        <v>2051</v>
      </c>
      <c r="H283" s="80" t="s">
        <v>2052</v>
      </c>
      <c r="I283" s="177"/>
      <c r="J283" s="81">
        <v>2.5872227800739127</v>
      </c>
      <c r="K283" s="81">
        <v>0.31201065164439384</v>
      </c>
      <c r="L283" s="81">
        <v>2.2850343975520429</v>
      </c>
      <c r="M283" s="81">
        <v>3.1972856588868765</v>
      </c>
      <c r="N283" s="81">
        <v>2.4050134045114167</v>
      </c>
      <c r="O283" s="81">
        <v>1.2523354253902754</v>
      </c>
      <c r="P283" s="81">
        <v>4.6182962608825644</v>
      </c>
      <c r="Q283" s="81">
        <v>9.6757522553632042E-2</v>
      </c>
      <c r="R283" s="81">
        <v>0.54354440558416028</v>
      </c>
      <c r="S283" s="81">
        <v>0.13212628855999997</v>
      </c>
      <c r="T283" s="82"/>
      <c r="U283" s="81">
        <v>162916</v>
      </c>
      <c r="V283" s="81">
        <v>102</v>
      </c>
      <c r="W283" s="81">
        <v>48</v>
      </c>
      <c r="X283" s="81">
        <v>395</v>
      </c>
      <c r="Y283" s="81">
        <v>612</v>
      </c>
      <c r="Z283" s="81">
        <v>655</v>
      </c>
      <c r="AA283" s="81">
        <v>928</v>
      </c>
      <c r="AB283" s="81">
        <v>1269</v>
      </c>
      <c r="AC283" s="81">
        <v>92307</v>
      </c>
      <c r="AD283" s="81">
        <v>0.13212628855999997</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0.219</v>
      </c>
      <c r="BK283" s="81">
        <v>0</v>
      </c>
      <c r="BL283" s="81">
        <v>0</v>
      </c>
      <c r="BM283" s="82"/>
      <c r="BN283" s="81">
        <v>0</v>
      </c>
      <c r="BO283" s="81">
        <v>0</v>
      </c>
      <c r="BP283" s="81">
        <v>0</v>
      </c>
      <c r="BQ283" s="81">
        <v>1</v>
      </c>
      <c r="BR283" s="81">
        <v>0</v>
      </c>
      <c r="BS283" s="81">
        <v>0</v>
      </c>
      <c r="BT283"/>
      <c r="BU283" s="80">
        <v>0.219</v>
      </c>
      <c r="BV283" s="80">
        <v>0</v>
      </c>
      <c r="BW283" s="80">
        <v>0</v>
      </c>
      <c r="BX283" s="80">
        <v>0</v>
      </c>
      <c r="BY283" s="80">
        <v>0</v>
      </c>
      <c r="BZ283" s="80">
        <v>0</v>
      </c>
      <c r="CA283" s="80">
        <v>0</v>
      </c>
      <c r="CB283" s="80">
        <v>0</v>
      </c>
      <c r="CC283" s="80">
        <v>0</v>
      </c>
    </row>
    <row r="284" spans="1:81">
      <c r="A284" s="80" t="s">
        <v>2061</v>
      </c>
      <c r="B284" s="80">
        <v>316</v>
      </c>
      <c r="C284" s="80">
        <v>10</v>
      </c>
      <c r="D284" s="80">
        <v>19</v>
      </c>
      <c r="E284" s="80">
        <v>2013</v>
      </c>
      <c r="F284" s="80" t="s">
        <v>89</v>
      </c>
      <c r="G284" s="80" t="s">
        <v>2051</v>
      </c>
      <c r="H284" s="80" t="s">
        <v>2052</v>
      </c>
      <c r="I284" s="177"/>
      <c r="J284" s="81">
        <v>3.4209409295658322</v>
      </c>
      <c r="K284" s="81">
        <v>0.28987604775059339</v>
      </c>
      <c r="L284" s="81">
        <v>2.0480909572242938</v>
      </c>
      <c r="M284" s="81">
        <v>3.3002671884197841</v>
      </c>
      <c r="N284" s="81">
        <v>2.5515222934187807</v>
      </c>
      <c r="O284" s="81">
        <v>1.178678031656841</v>
      </c>
      <c r="P284" s="81">
        <v>4.7356047782646602</v>
      </c>
      <c r="Q284" s="81">
        <v>0.10017629924192763</v>
      </c>
      <c r="R284" s="81">
        <v>0.59314668858112485</v>
      </c>
      <c r="S284" s="81">
        <v>4.2385069999999997E-2</v>
      </c>
      <c r="T284" s="82"/>
      <c r="U284" s="81">
        <v>207965</v>
      </c>
      <c r="V284" s="81">
        <v>102</v>
      </c>
      <c r="W284" s="81">
        <v>48</v>
      </c>
      <c r="X284" s="81">
        <v>395</v>
      </c>
      <c r="Y284" s="81">
        <v>649</v>
      </c>
      <c r="Z284" s="81">
        <v>644</v>
      </c>
      <c r="AA284" s="81">
        <v>948</v>
      </c>
      <c r="AB284" s="81">
        <v>1295</v>
      </c>
      <c r="AC284" s="81">
        <v>98327</v>
      </c>
      <c r="AD284" s="81">
        <v>4.2385069999999997E-2</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0.222</v>
      </c>
      <c r="BK284" s="81">
        <v>0</v>
      </c>
      <c r="BL284" s="81">
        <v>0</v>
      </c>
      <c r="BM284" s="82"/>
      <c r="BN284" s="81">
        <v>0</v>
      </c>
      <c r="BO284" s="81">
        <v>0</v>
      </c>
      <c r="BP284" s="81">
        <v>0</v>
      </c>
      <c r="BQ284" s="81">
        <v>1</v>
      </c>
      <c r="BR284" s="81">
        <v>0</v>
      </c>
      <c r="BS284" s="81">
        <v>0</v>
      </c>
      <c r="BT284"/>
      <c r="BU284" s="80">
        <v>0.222</v>
      </c>
      <c r="BV284" s="80">
        <v>0</v>
      </c>
      <c r="BW284" s="80">
        <v>0</v>
      </c>
      <c r="BX284" s="80">
        <v>0</v>
      </c>
      <c r="BY284" s="80">
        <v>0</v>
      </c>
      <c r="BZ284" s="80">
        <v>0</v>
      </c>
      <c r="CA284" s="80">
        <v>0</v>
      </c>
      <c r="CB284" s="80">
        <v>0</v>
      </c>
      <c r="CC284" s="80">
        <v>0</v>
      </c>
    </row>
    <row r="285" spans="1:81">
      <c r="A285" s="80" t="s">
        <v>2062</v>
      </c>
      <c r="B285" s="80">
        <v>317</v>
      </c>
      <c r="C285" s="80">
        <v>11</v>
      </c>
      <c r="D285" s="80">
        <v>19</v>
      </c>
      <c r="E285" s="80">
        <v>2014</v>
      </c>
      <c r="F285" s="80" t="s">
        <v>90</v>
      </c>
      <c r="G285" s="80" t="s">
        <v>2051</v>
      </c>
      <c r="H285" s="80" t="s">
        <v>2052</v>
      </c>
      <c r="I285" s="177"/>
      <c r="J285" s="81">
        <v>2.9032612461944391</v>
      </c>
      <c r="K285" s="81">
        <v>0.44004316736558774</v>
      </c>
      <c r="L285" s="81">
        <v>1.9669821902404423</v>
      </c>
      <c r="M285" s="81">
        <v>2.7461418938014348</v>
      </c>
      <c r="N285" s="81">
        <v>2.6450001227092153</v>
      </c>
      <c r="O285" s="81">
        <v>1.1434567380150114</v>
      </c>
      <c r="P285" s="81">
        <v>4.730106990617978</v>
      </c>
      <c r="Q285" s="81">
        <v>9.5743536605884874E-2</v>
      </c>
      <c r="R285" s="81">
        <v>0.65736959212361368</v>
      </c>
      <c r="S285" s="81">
        <v>0.23155088416000003</v>
      </c>
      <c r="T285" s="82"/>
      <c r="U285" s="81">
        <v>174076</v>
      </c>
      <c r="V285" s="81">
        <v>142</v>
      </c>
      <c r="W285" s="81">
        <v>41</v>
      </c>
      <c r="X285" s="81">
        <v>372</v>
      </c>
      <c r="Y285" s="81">
        <v>671</v>
      </c>
      <c r="Z285" s="81">
        <v>658</v>
      </c>
      <c r="AA285" s="81">
        <v>942</v>
      </c>
      <c r="AB285" s="81">
        <v>1290</v>
      </c>
      <c r="AC285" s="81">
        <v>109316</v>
      </c>
      <c r="AD285" s="81">
        <v>0.23155088416000003</v>
      </c>
      <c r="AE285" s="82"/>
      <c r="AF285" s="81">
        <v>1808569.365035445</v>
      </c>
      <c r="AG285" s="81">
        <v>277318.1596143606</v>
      </c>
      <c r="AH285" s="81">
        <v>470851.22704975517</v>
      </c>
      <c r="AI285" s="81">
        <v>2581927.1426106542</v>
      </c>
      <c r="AJ285" s="81">
        <v>2760376.0088565382</v>
      </c>
      <c r="AK285" s="81">
        <v>0</v>
      </c>
      <c r="AL285" s="81">
        <v>0</v>
      </c>
      <c r="AM285" s="81">
        <v>177097.72325269185</v>
      </c>
      <c r="AN285" s="81">
        <v>0</v>
      </c>
      <c r="AO285" s="81">
        <v>0</v>
      </c>
      <c r="AP285" s="82"/>
      <c r="AQ285" s="81">
        <v>0</v>
      </c>
      <c r="AR285" s="81">
        <v>0</v>
      </c>
      <c r="AS285" s="81">
        <v>0</v>
      </c>
      <c r="AT285" s="81">
        <v>0</v>
      </c>
      <c r="AU285" s="81">
        <v>0</v>
      </c>
      <c r="AV285" s="81">
        <v>0</v>
      </c>
      <c r="AW285" s="81" t="s">
        <v>564</v>
      </c>
      <c r="AX285" s="82"/>
      <c r="AY285" s="81">
        <v>0</v>
      </c>
      <c r="AZ285" s="81">
        <v>0</v>
      </c>
      <c r="BA285" s="81">
        <v>0</v>
      </c>
      <c r="BB285" s="81">
        <v>0</v>
      </c>
      <c r="BC285" s="81">
        <v>0</v>
      </c>
      <c r="BD285" s="81">
        <v>0</v>
      </c>
      <c r="BE285" s="81" t="s">
        <v>564</v>
      </c>
      <c r="BF285" s="82"/>
      <c r="BG285" s="81">
        <v>0</v>
      </c>
      <c r="BH285" s="81">
        <v>0</v>
      </c>
      <c r="BI285" s="81">
        <v>0</v>
      </c>
      <c r="BJ285" s="81">
        <v>0.23899999999999999</v>
      </c>
      <c r="BK285" s="81">
        <v>0</v>
      </c>
      <c r="BL285" s="81">
        <v>0</v>
      </c>
      <c r="BM285" s="82"/>
      <c r="BN285" s="81">
        <v>0</v>
      </c>
      <c r="BO285" s="81">
        <v>0</v>
      </c>
      <c r="BP285" s="81">
        <v>0</v>
      </c>
      <c r="BQ285" s="81">
        <v>1</v>
      </c>
      <c r="BR285" s="81">
        <v>0</v>
      </c>
      <c r="BS285" s="81">
        <v>0</v>
      </c>
      <c r="BT285"/>
      <c r="BU285" s="80">
        <v>0.23899999999999999</v>
      </c>
      <c r="BV285" s="80">
        <v>0</v>
      </c>
      <c r="BW285" s="80">
        <v>0</v>
      </c>
      <c r="BX285" s="80">
        <v>0</v>
      </c>
      <c r="BY285" s="80">
        <v>0</v>
      </c>
      <c r="BZ285" s="80">
        <v>0</v>
      </c>
      <c r="CA285" s="80">
        <v>0</v>
      </c>
      <c r="CB285" s="80">
        <v>0</v>
      </c>
      <c r="CC285" s="80">
        <v>0</v>
      </c>
    </row>
    <row r="286" spans="1:81">
      <c r="A286" s="80" t="s">
        <v>2063</v>
      </c>
      <c r="B286" s="80">
        <v>318</v>
      </c>
      <c r="C286" s="80">
        <v>12</v>
      </c>
      <c r="D286" s="80">
        <v>19</v>
      </c>
      <c r="E286" s="80">
        <v>2015</v>
      </c>
      <c r="F286" s="80" t="s">
        <v>91</v>
      </c>
      <c r="G286" s="80" t="s">
        <v>2051</v>
      </c>
      <c r="H286" s="80" t="s">
        <v>2052</v>
      </c>
      <c r="I286" s="177"/>
      <c r="J286" s="81">
        <v>2.6332997859759</v>
      </c>
      <c r="K286" s="81">
        <v>0.43763967338364668</v>
      </c>
      <c r="L286" s="81">
        <v>2.259168070261377</v>
      </c>
      <c r="M286" s="81">
        <v>2.4861683472466685</v>
      </c>
      <c r="N286" s="81">
        <v>2.4749114421060541</v>
      </c>
      <c r="O286" s="81">
        <v>1.179017147248868</v>
      </c>
      <c r="P286" s="81">
        <v>4.7539299016951651</v>
      </c>
      <c r="Q286" s="81">
        <v>9.3146909332540911E-2</v>
      </c>
      <c r="R286" s="81">
        <v>0.63059099637639193</v>
      </c>
      <c r="S286" s="81">
        <v>0.13865349419999998</v>
      </c>
      <c r="T286" s="82"/>
      <c r="U286" s="81">
        <v>153224</v>
      </c>
      <c r="V286" s="81">
        <v>142</v>
      </c>
      <c r="W286" s="81">
        <v>41</v>
      </c>
      <c r="X286" s="81">
        <v>372</v>
      </c>
      <c r="Y286" s="81">
        <v>663</v>
      </c>
      <c r="Z286" s="81">
        <v>685</v>
      </c>
      <c r="AA286" s="81">
        <v>946</v>
      </c>
      <c r="AB286" s="81">
        <v>1282</v>
      </c>
      <c r="AC286" s="81">
        <v>108022</v>
      </c>
      <c r="AD286" s="81">
        <v>0.13865349419999998</v>
      </c>
      <c r="AE286" s="82"/>
      <c r="AF286" s="81">
        <v>1988452.1406962969</v>
      </c>
      <c r="AG286" s="81">
        <v>280281.10243833531</v>
      </c>
      <c r="AH286" s="81">
        <v>454272.46894734091</v>
      </c>
      <c r="AI286" s="81">
        <v>2505735.6870092354</v>
      </c>
      <c r="AJ286" s="81">
        <v>2567475.7695656093</v>
      </c>
      <c r="AK286" s="81">
        <v>0</v>
      </c>
      <c r="AL286" s="81">
        <v>0</v>
      </c>
      <c r="AM286" s="81">
        <v>175692.72221226245</v>
      </c>
      <c r="AN286" s="81">
        <v>0</v>
      </c>
      <c r="AO286" s="81">
        <v>0</v>
      </c>
      <c r="AP286" s="82"/>
      <c r="AQ286" s="81">
        <v>0</v>
      </c>
      <c r="AR286" s="81">
        <v>1</v>
      </c>
      <c r="AS286" s="81">
        <v>0</v>
      </c>
      <c r="AT286" s="81">
        <v>0</v>
      </c>
      <c r="AU286" s="81">
        <v>0</v>
      </c>
      <c r="AV286" s="81">
        <v>0</v>
      </c>
      <c r="AW286" s="81" t="s">
        <v>564</v>
      </c>
      <c r="AX286" s="82"/>
      <c r="AY286" s="81">
        <v>0</v>
      </c>
      <c r="AZ286" s="81">
        <v>23.9</v>
      </c>
      <c r="BA286" s="81">
        <v>0</v>
      </c>
      <c r="BB286" s="81">
        <v>0</v>
      </c>
      <c r="BC286" s="81">
        <v>0</v>
      </c>
      <c r="BD286" s="81">
        <v>0</v>
      </c>
      <c r="BE286" s="81" t="s">
        <v>564</v>
      </c>
      <c r="BF286" s="82"/>
      <c r="BG286" s="81">
        <v>0</v>
      </c>
      <c r="BH286" s="81">
        <v>0</v>
      </c>
      <c r="BI286" s="81">
        <v>0</v>
      </c>
      <c r="BJ286" s="81">
        <v>0.31900000000000001</v>
      </c>
      <c r="BK286" s="81">
        <v>0</v>
      </c>
      <c r="BL286" s="81">
        <v>0</v>
      </c>
      <c r="BM286" s="82"/>
      <c r="BN286" s="81">
        <v>0</v>
      </c>
      <c r="BO286" s="81">
        <v>0</v>
      </c>
      <c r="BP286" s="81">
        <v>0</v>
      </c>
      <c r="BQ286" s="81">
        <v>1</v>
      </c>
      <c r="BR286" s="81">
        <v>0</v>
      </c>
      <c r="BS286" s="81">
        <v>0</v>
      </c>
      <c r="BT286"/>
      <c r="BU286" s="80">
        <v>0.31900000000000001</v>
      </c>
      <c r="BV286" s="80">
        <v>0</v>
      </c>
      <c r="BW286" s="80">
        <v>0</v>
      </c>
      <c r="BX286" s="80">
        <v>0</v>
      </c>
      <c r="BY286" s="80">
        <v>0</v>
      </c>
      <c r="BZ286" s="80">
        <v>0</v>
      </c>
      <c r="CA286" s="80">
        <v>0</v>
      </c>
      <c r="CB286" s="80">
        <v>0</v>
      </c>
      <c r="CC286" s="80">
        <v>0</v>
      </c>
    </row>
    <row r="287" spans="1:81">
      <c r="A287" s="80" t="s">
        <v>2064</v>
      </c>
      <c r="B287" s="80">
        <v>319</v>
      </c>
      <c r="C287" s="80">
        <v>13</v>
      </c>
      <c r="D287" s="80">
        <v>19</v>
      </c>
      <c r="E287" s="80">
        <v>2016</v>
      </c>
      <c r="F287" s="80" t="s">
        <v>92</v>
      </c>
      <c r="G287" s="80" t="s">
        <v>2051</v>
      </c>
      <c r="H287" s="80" t="s">
        <v>2052</v>
      </c>
      <c r="I287" s="177"/>
      <c r="J287" s="81">
        <v>3.6324753650308015</v>
      </c>
      <c r="K287" s="81">
        <v>0.41732285137210795</v>
      </c>
      <c r="L287" s="81">
        <v>2.1560768875969392</v>
      </c>
      <c r="M287" s="81">
        <v>2.576744628615693</v>
      </c>
      <c r="N287" s="81">
        <v>2.4524772029575233</v>
      </c>
      <c r="O287" s="81">
        <v>1.1578986484614171</v>
      </c>
      <c r="P287" s="81">
        <v>4.9121678753353866</v>
      </c>
      <c r="Q287" s="81">
        <v>9.0479627677523086E-2</v>
      </c>
      <c r="R287" s="81">
        <v>0.64507688515029449</v>
      </c>
      <c r="S287" s="81">
        <v>0.19369719600000002</v>
      </c>
      <c r="T287" s="82"/>
      <c r="U287" s="81">
        <v>174638</v>
      </c>
      <c r="V287" s="81">
        <v>142</v>
      </c>
      <c r="W287" s="81">
        <v>41</v>
      </c>
      <c r="X287" s="81">
        <v>372</v>
      </c>
      <c r="Y287" s="81">
        <v>660</v>
      </c>
      <c r="Z287" s="81">
        <v>681</v>
      </c>
      <c r="AA287" s="81">
        <v>1011</v>
      </c>
      <c r="AB287" s="81">
        <v>1281</v>
      </c>
      <c r="AC287" s="81">
        <v>110172.7821822223</v>
      </c>
      <c r="AD287" s="81">
        <v>0.19369719599999999</v>
      </c>
      <c r="AE287" s="82"/>
      <c r="AF287" s="81">
        <v>3015648.525042986</v>
      </c>
      <c r="AG287" s="81">
        <v>244346.89740638819</v>
      </c>
      <c r="AH287" s="81">
        <v>341431.87827133748</v>
      </c>
      <c r="AI287" s="81">
        <v>2689866.3161049071</v>
      </c>
      <c r="AJ287" s="81">
        <v>2707853.3286166252</v>
      </c>
      <c r="AK287" s="81">
        <v>0</v>
      </c>
      <c r="AL287" s="81">
        <v>0</v>
      </c>
      <c r="AM287" s="81">
        <v>175692.06594230441</v>
      </c>
      <c r="AN287" s="81">
        <v>0</v>
      </c>
      <c r="AO287" s="81">
        <v>0</v>
      </c>
      <c r="AP287" s="82"/>
      <c r="AQ287" s="81">
        <v>0</v>
      </c>
      <c r="AR287" s="81">
        <v>1</v>
      </c>
      <c r="AS287" s="81">
        <v>0</v>
      </c>
      <c r="AT287" s="81">
        <v>0</v>
      </c>
      <c r="AU287" s="81">
        <v>0</v>
      </c>
      <c r="AV287" s="81">
        <v>0</v>
      </c>
      <c r="AW287" s="81" t="s">
        <v>564</v>
      </c>
      <c r="AX287" s="82"/>
      <c r="AY287" s="81">
        <v>0</v>
      </c>
      <c r="AZ287" s="81">
        <v>23.9</v>
      </c>
      <c r="BA287" s="81">
        <v>0</v>
      </c>
      <c r="BB287" s="81">
        <v>0</v>
      </c>
      <c r="BC287" s="81">
        <v>0</v>
      </c>
      <c r="BD287" s="81">
        <v>0</v>
      </c>
      <c r="BE287" s="81" t="s">
        <v>564</v>
      </c>
      <c r="BF287" s="82"/>
      <c r="BG287" s="81">
        <v>0</v>
      </c>
      <c r="BH287" s="81">
        <v>0</v>
      </c>
      <c r="BI287" s="81">
        <v>0</v>
      </c>
      <c r="BJ287" s="81">
        <v>0.24399999999999999</v>
      </c>
      <c r="BK287" s="81">
        <v>0</v>
      </c>
      <c r="BL287" s="81">
        <v>0</v>
      </c>
      <c r="BM287" s="82"/>
      <c r="BN287" s="81">
        <v>0</v>
      </c>
      <c r="BO287" s="81">
        <v>0</v>
      </c>
      <c r="BP287" s="81">
        <v>0</v>
      </c>
      <c r="BQ287" s="81">
        <v>1</v>
      </c>
      <c r="BR287" s="81">
        <v>0</v>
      </c>
      <c r="BS287" s="81">
        <v>0</v>
      </c>
      <c r="BT287"/>
      <c r="BU287" s="80">
        <v>0.24399999999999999</v>
      </c>
      <c r="BV287" s="80">
        <v>0</v>
      </c>
      <c r="BW287" s="80">
        <v>0</v>
      </c>
      <c r="BX287" s="80">
        <v>0</v>
      </c>
      <c r="BY287" s="80">
        <v>0</v>
      </c>
      <c r="BZ287" s="80">
        <v>0</v>
      </c>
      <c r="CA287" s="80">
        <v>0</v>
      </c>
      <c r="CB287" s="80">
        <v>0</v>
      </c>
      <c r="CC287" s="80">
        <v>0</v>
      </c>
    </row>
    <row r="288" spans="1:81">
      <c r="A288" s="80" t="s">
        <v>2065</v>
      </c>
      <c r="B288" s="80">
        <v>320</v>
      </c>
      <c r="C288" s="80">
        <v>14</v>
      </c>
      <c r="D288" s="80">
        <v>19</v>
      </c>
      <c r="E288" s="80">
        <v>2017</v>
      </c>
      <c r="F288" s="80" t="s">
        <v>71</v>
      </c>
      <c r="G288" s="80" t="s">
        <v>2051</v>
      </c>
      <c r="H288" s="80" t="s">
        <v>2052</v>
      </c>
      <c r="I288" s="177"/>
      <c r="J288" s="81">
        <v>3.5654121049576828</v>
      </c>
      <c r="K288" s="81">
        <v>0.44926018650790289</v>
      </c>
      <c r="L288" s="81">
        <v>1.6739586763402872</v>
      </c>
      <c r="M288" s="81">
        <v>2.5873755449897358</v>
      </c>
      <c r="N288" s="81">
        <v>2.5146236048343478</v>
      </c>
      <c r="O288" s="81">
        <v>1.1640927063731099</v>
      </c>
      <c r="P288" s="81">
        <v>5.0065775812223734</v>
      </c>
      <c r="Q288" s="81">
        <v>8.7151640712313821E-2</v>
      </c>
      <c r="R288" s="81">
        <v>0.50138079559941728</v>
      </c>
      <c r="S288" s="81">
        <v>9.3229836839999997E-2</v>
      </c>
      <c r="T288" s="82"/>
      <c r="U288" s="81">
        <v>188669</v>
      </c>
      <c r="V288" s="81">
        <v>142</v>
      </c>
      <c r="W288" s="81">
        <v>41</v>
      </c>
      <c r="X288" s="81">
        <v>372</v>
      </c>
      <c r="Y288" s="81">
        <v>658</v>
      </c>
      <c r="Z288" s="81">
        <v>696</v>
      </c>
      <c r="AA288" s="81">
        <v>1037</v>
      </c>
      <c r="AB288" s="81">
        <v>1276</v>
      </c>
      <c r="AC288" s="81">
        <v>87329.999999999985</v>
      </c>
      <c r="AD288" s="81">
        <v>9.3229836839999997E-2</v>
      </c>
      <c r="AE288" s="82"/>
      <c r="AF288" s="81">
        <v>2808164.5589976171</v>
      </c>
      <c r="AG288" s="81">
        <v>264329.0034344091</v>
      </c>
      <c r="AH288" s="81">
        <v>356956.64945722913</v>
      </c>
      <c r="AI288" s="81">
        <v>2758230.0709995409</v>
      </c>
      <c r="AJ288" s="81">
        <v>2758177.004957668</v>
      </c>
      <c r="AK288" s="81">
        <v>0</v>
      </c>
      <c r="AL288" s="81">
        <v>0</v>
      </c>
      <c r="AM288" s="81">
        <v>175280.14165584749</v>
      </c>
      <c r="AN288" s="81">
        <v>0</v>
      </c>
      <c r="AO288" s="81">
        <v>0</v>
      </c>
      <c r="AP288" s="82"/>
      <c r="AQ288" s="81">
        <v>0</v>
      </c>
      <c r="AR288" s="81">
        <v>1</v>
      </c>
      <c r="AS288" s="81">
        <v>0</v>
      </c>
      <c r="AT288" s="81">
        <v>0</v>
      </c>
      <c r="AU288" s="81">
        <v>0</v>
      </c>
      <c r="AV288" s="81">
        <v>0</v>
      </c>
      <c r="AW288" s="81" t="s">
        <v>564</v>
      </c>
      <c r="AX288" s="82"/>
      <c r="AY288" s="81">
        <v>0</v>
      </c>
      <c r="AZ288" s="81">
        <v>23.9</v>
      </c>
      <c r="BA288" s="81">
        <v>0</v>
      </c>
      <c r="BB288" s="81">
        <v>0</v>
      </c>
      <c r="BC288" s="81">
        <v>0</v>
      </c>
      <c r="BD288" s="81">
        <v>0</v>
      </c>
      <c r="BE288" s="81" t="s">
        <v>564</v>
      </c>
      <c r="BF288" s="82"/>
      <c r="BG288" s="81">
        <v>0</v>
      </c>
      <c r="BH288" s="81">
        <v>0</v>
      </c>
      <c r="BI288" s="81">
        <v>0</v>
      </c>
      <c r="BJ288" s="81">
        <v>0.246</v>
      </c>
      <c r="BK288" s="81">
        <v>0</v>
      </c>
      <c r="BL288" s="81">
        <v>0</v>
      </c>
      <c r="BM288" s="82"/>
      <c r="BN288" s="81">
        <v>0</v>
      </c>
      <c r="BO288" s="81">
        <v>0</v>
      </c>
      <c r="BP288" s="81">
        <v>0</v>
      </c>
      <c r="BQ288" s="81">
        <v>1</v>
      </c>
      <c r="BR288" s="81">
        <v>0</v>
      </c>
      <c r="BS288" s="81">
        <v>0</v>
      </c>
      <c r="BT288"/>
      <c r="BU288" s="80">
        <v>0.246</v>
      </c>
      <c r="BV288" s="80">
        <v>0</v>
      </c>
      <c r="BW288" s="80">
        <v>0</v>
      </c>
      <c r="BX288" s="80">
        <v>0</v>
      </c>
      <c r="BY288" s="80">
        <v>0</v>
      </c>
      <c r="BZ288" s="80">
        <v>0</v>
      </c>
      <c r="CA288" s="80">
        <v>0</v>
      </c>
      <c r="CB288" s="80">
        <v>0</v>
      </c>
      <c r="CC288" s="80">
        <v>0</v>
      </c>
    </row>
    <row r="289" spans="1:81">
      <c r="A289" s="80" t="s">
        <v>2066</v>
      </c>
      <c r="B289" s="80">
        <v>321</v>
      </c>
      <c r="C289" s="80">
        <v>15</v>
      </c>
      <c r="D289" s="80">
        <v>19</v>
      </c>
      <c r="E289" s="80">
        <v>2018</v>
      </c>
      <c r="F289" s="80" t="s">
        <v>93</v>
      </c>
      <c r="G289" s="80" t="s">
        <v>2051</v>
      </c>
      <c r="H289" s="80" t="s">
        <v>2052</v>
      </c>
      <c r="I289" s="177"/>
      <c r="J289" s="81">
        <v>6.4900051875558926</v>
      </c>
      <c r="K289" s="81">
        <v>0.42862793967028279</v>
      </c>
      <c r="L289" s="81">
        <v>1.5758242185492337</v>
      </c>
      <c r="M289" s="81">
        <v>2.9936396219240757</v>
      </c>
      <c r="N289" s="81">
        <v>2.2404374636359652</v>
      </c>
      <c r="O289" s="81">
        <v>1.1471453154394085</v>
      </c>
      <c r="P289" s="81">
        <v>4.9280616086227518</v>
      </c>
      <c r="Q289" s="81">
        <v>7.9097696588648986E-2</v>
      </c>
      <c r="R289" s="81">
        <v>0.53961939894502298</v>
      </c>
      <c r="S289" s="81">
        <v>0.12099547647999997</v>
      </c>
      <c r="T289" s="82"/>
      <c r="U289" s="81">
        <v>353989</v>
      </c>
      <c r="V289" s="81">
        <v>142</v>
      </c>
      <c r="W289" s="81">
        <v>41</v>
      </c>
      <c r="X289" s="81">
        <v>372</v>
      </c>
      <c r="Y289" s="81">
        <v>653</v>
      </c>
      <c r="Z289" s="81">
        <v>699</v>
      </c>
      <c r="AA289" s="81">
        <v>1031</v>
      </c>
      <c r="AB289" s="81">
        <v>1248</v>
      </c>
      <c r="AC289" s="81">
        <v>93621.999999999985</v>
      </c>
      <c r="AD289" s="81">
        <v>0.12099547648</v>
      </c>
      <c r="AE289" s="82"/>
      <c r="AF289" s="81">
        <v>4155636.6967182099</v>
      </c>
      <c r="AG289" s="81">
        <v>236695.0993107392</v>
      </c>
      <c r="AH289" s="81">
        <v>329737.38600769843</v>
      </c>
      <c r="AI289" s="81">
        <v>3234506.2829666911</v>
      </c>
      <c r="AJ289" s="81">
        <v>2415871.3855737559</v>
      </c>
      <c r="AK289" s="81">
        <v>0</v>
      </c>
      <c r="AL289" s="81">
        <v>0</v>
      </c>
      <c r="AM289" s="81">
        <v>171788.58616813779</v>
      </c>
      <c r="AN289" s="81">
        <v>0</v>
      </c>
      <c r="AO289" s="81">
        <v>0</v>
      </c>
      <c r="AP289" s="82"/>
      <c r="AQ289" s="81">
        <v>0</v>
      </c>
      <c r="AR289" s="81">
        <v>1</v>
      </c>
      <c r="AS289" s="81">
        <v>0</v>
      </c>
      <c r="AT289" s="81">
        <v>0</v>
      </c>
      <c r="AU289" s="81">
        <v>0</v>
      </c>
      <c r="AV289" s="81">
        <v>0</v>
      </c>
      <c r="AW289" s="81" t="s">
        <v>564</v>
      </c>
      <c r="AX289" s="82"/>
      <c r="AY289" s="81">
        <v>0</v>
      </c>
      <c r="AZ289" s="81">
        <v>24</v>
      </c>
      <c r="BA289" s="81">
        <v>0</v>
      </c>
      <c r="BB289" s="81">
        <v>0</v>
      </c>
      <c r="BC289" s="81">
        <v>0</v>
      </c>
      <c r="BD289" s="81">
        <v>0</v>
      </c>
      <c r="BE289" s="81" t="s">
        <v>564</v>
      </c>
      <c r="BF289" s="82"/>
      <c r="BG289" s="81">
        <v>0</v>
      </c>
      <c r="BH289" s="81">
        <v>0</v>
      </c>
      <c r="BI289" s="81">
        <v>0</v>
      </c>
      <c r="BJ289" s="81">
        <v>0.26300000000000001</v>
      </c>
      <c r="BK289" s="81">
        <v>0</v>
      </c>
      <c r="BL289" s="81">
        <v>0</v>
      </c>
      <c r="BM289" s="82"/>
      <c r="BN289" s="81">
        <v>0</v>
      </c>
      <c r="BO289" s="81">
        <v>0</v>
      </c>
      <c r="BP289" s="81">
        <v>0</v>
      </c>
      <c r="BQ289" s="81">
        <v>1</v>
      </c>
      <c r="BR289" s="81">
        <v>0</v>
      </c>
      <c r="BS289" s="81">
        <v>0</v>
      </c>
      <c r="BT289"/>
      <c r="BU289" s="80">
        <v>0.26300000000000001</v>
      </c>
      <c r="BV289" s="80">
        <v>0</v>
      </c>
      <c r="BW289" s="80">
        <v>0</v>
      </c>
      <c r="BX289" s="80">
        <v>0</v>
      </c>
      <c r="BY289" s="80">
        <v>0</v>
      </c>
      <c r="BZ289" s="80">
        <v>0</v>
      </c>
      <c r="CA289" s="80">
        <v>0</v>
      </c>
      <c r="CB289" s="80">
        <v>0</v>
      </c>
      <c r="CC289" s="80">
        <v>0</v>
      </c>
    </row>
    <row r="290" spans="1:81">
      <c r="A290" s="80" t="s">
        <v>2067</v>
      </c>
      <c r="B290" s="80">
        <v>322</v>
      </c>
      <c r="C290" s="80">
        <v>16</v>
      </c>
      <c r="D290" s="80">
        <v>19</v>
      </c>
      <c r="E290" s="80">
        <v>2019</v>
      </c>
      <c r="F290" s="80" t="s">
        <v>73</v>
      </c>
      <c r="G290" s="80" t="s">
        <v>2051</v>
      </c>
      <c r="H290" s="80" t="s">
        <v>2052</v>
      </c>
      <c r="I290" s="177"/>
      <c r="J290" s="81">
        <v>4.8398290394534582</v>
      </c>
      <c r="K290" s="81">
        <v>0.40105758203438774</v>
      </c>
      <c r="L290" s="81">
        <v>1.6025241651853583</v>
      </c>
      <c r="M290" s="81">
        <v>2.4638032951815614</v>
      </c>
      <c r="N290" s="81">
        <v>2.3075814101494276</v>
      </c>
      <c r="O290" s="81">
        <v>1.1516311305607836</v>
      </c>
      <c r="P290" s="81">
        <v>4.9266961302027656</v>
      </c>
      <c r="Q290" s="81">
        <v>7.7876492880039061E-2</v>
      </c>
      <c r="R290" s="81">
        <v>0.54588341027285781</v>
      </c>
      <c r="S290" s="81">
        <v>0.17067358560000001</v>
      </c>
      <c r="T290" s="82"/>
      <c r="U290" s="81">
        <v>265316</v>
      </c>
      <c r="V290" s="81">
        <v>142</v>
      </c>
      <c r="W290" s="81">
        <v>41</v>
      </c>
      <c r="X290" s="81">
        <v>372</v>
      </c>
      <c r="Y290" s="81">
        <v>685</v>
      </c>
      <c r="Z290" s="81">
        <v>721</v>
      </c>
      <c r="AA290" s="81">
        <v>1023</v>
      </c>
      <c r="AB290" s="81">
        <v>1262</v>
      </c>
      <c r="AC290" s="81">
        <v>96260</v>
      </c>
      <c r="AD290" s="81">
        <v>0.17067358560000001</v>
      </c>
      <c r="AE290" s="82"/>
      <c r="AF290" s="81">
        <v>3945143.1010498139</v>
      </c>
      <c r="AG290" s="81">
        <v>230098.07772609219</v>
      </c>
      <c r="AH290" s="81">
        <v>364282.72225722531</v>
      </c>
      <c r="AI290" s="81">
        <v>2553957.221768965</v>
      </c>
      <c r="AJ290" s="81">
        <v>2446802.6772190426</v>
      </c>
      <c r="AK290" s="81">
        <v>0</v>
      </c>
      <c r="AL290" s="81">
        <v>0</v>
      </c>
      <c r="AM290" s="81">
        <v>171874.89966908644</v>
      </c>
      <c r="AN290" s="81">
        <v>0</v>
      </c>
      <c r="AO290" s="81">
        <v>0</v>
      </c>
      <c r="AP290" s="82"/>
      <c r="AQ290" s="81">
        <v>1</v>
      </c>
      <c r="AR290" s="81">
        <v>1</v>
      </c>
      <c r="AS290" s="81">
        <v>0</v>
      </c>
      <c r="AT290" s="81">
        <v>0</v>
      </c>
      <c r="AU290" s="81">
        <v>0</v>
      </c>
      <c r="AV290" s="81">
        <v>0</v>
      </c>
      <c r="AW290" s="81" t="s">
        <v>564</v>
      </c>
      <c r="AX290" s="82"/>
      <c r="AY290" s="81">
        <v>3</v>
      </c>
      <c r="AZ290" s="81">
        <v>23.9</v>
      </c>
      <c r="BA290" s="81">
        <v>0</v>
      </c>
      <c r="BB290" s="81">
        <v>0</v>
      </c>
      <c r="BC290" s="81">
        <v>0</v>
      </c>
      <c r="BD290" s="81">
        <v>0</v>
      </c>
      <c r="BE290" s="81" t="s">
        <v>564</v>
      </c>
      <c r="BF290" s="82"/>
      <c r="BG290" s="81">
        <v>0</v>
      </c>
      <c r="BH290" s="81">
        <v>0</v>
      </c>
      <c r="BI290" s="81">
        <v>0</v>
      </c>
      <c r="BJ290" s="81">
        <v>0.249</v>
      </c>
      <c r="BK290" s="81">
        <v>0</v>
      </c>
      <c r="BL290" s="81">
        <v>0</v>
      </c>
      <c r="BM290" s="82"/>
      <c r="BN290" s="81">
        <v>0</v>
      </c>
      <c r="BO290" s="81">
        <v>0</v>
      </c>
      <c r="BP290" s="81">
        <v>0</v>
      </c>
      <c r="BQ290" s="81">
        <v>1</v>
      </c>
      <c r="BR290" s="81">
        <v>0</v>
      </c>
      <c r="BS290" s="81">
        <v>0</v>
      </c>
      <c r="BT290"/>
      <c r="BU290" s="80">
        <v>0.249</v>
      </c>
      <c r="BV290" s="80">
        <v>0</v>
      </c>
      <c r="BW290" s="80">
        <v>0</v>
      </c>
      <c r="BX290" s="80">
        <v>0</v>
      </c>
      <c r="BY290" s="80">
        <v>0</v>
      </c>
      <c r="BZ290" s="80">
        <v>0</v>
      </c>
      <c r="CA290" s="80">
        <v>0</v>
      </c>
      <c r="CB290" s="80">
        <v>0</v>
      </c>
      <c r="CC290" s="80">
        <v>0</v>
      </c>
    </row>
    <row r="291" spans="1:81">
      <c r="A291" s="80" t="s">
        <v>2068</v>
      </c>
      <c r="B291" s="80">
        <v>323</v>
      </c>
      <c r="C291" s="80">
        <v>17</v>
      </c>
      <c r="D291" s="80">
        <v>19</v>
      </c>
      <c r="E291" s="80">
        <v>2020</v>
      </c>
      <c r="F291" s="80" t="s">
        <v>218</v>
      </c>
      <c r="G291" s="80" t="s">
        <v>2051</v>
      </c>
      <c r="H291" s="80" t="s">
        <v>2052</v>
      </c>
      <c r="I291" s="177"/>
      <c r="J291" s="81">
        <v>4.0273296671063612</v>
      </c>
      <c r="K291" s="81">
        <v>0.23449701937521999</v>
      </c>
      <c r="L291" s="81">
        <v>2.1036386942574845</v>
      </c>
      <c r="M291" s="81">
        <v>1.8681649608988187</v>
      </c>
      <c r="N291" s="81">
        <v>2.1546567823515286</v>
      </c>
      <c r="O291" s="81">
        <v>1.0187878650854751</v>
      </c>
      <c r="P291" s="81">
        <v>4.920170490255896</v>
      </c>
      <c r="Q291" s="81">
        <v>7.4116706012612943E-2</v>
      </c>
      <c r="R291" s="81">
        <v>0.57388676982801723</v>
      </c>
      <c r="S291" s="81">
        <v>0.23213833580000001</v>
      </c>
      <c r="T291" s="82"/>
      <c r="U291" s="81">
        <v>257986</v>
      </c>
      <c r="V291" s="81">
        <v>98</v>
      </c>
      <c r="W291" s="81">
        <v>53</v>
      </c>
      <c r="X291" s="81">
        <v>365</v>
      </c>
      <c r="Y291" s="81">
        <v>686</v>
      </c>
      <c r="Z291" s="81">
        <v>728</v>
      </c>
      <c r="AA291" s="81">
        <v>1110</v>
      </c>
      <c r="AB291" s="81">
        <v>1257</v>
      </c>
      <c r="AC291" s="81">
        <v>101725.99999999999</v>
      </c>
      <c r="AD291" s="81">
        <v>0.23213833580000001</v>
      </c>
      <c r="AE291" s="82"/>
      <c r="AF291" s="81">
        <v>3435817.3279775288</v>
      </c>
      <c r="AG291" s="81">
        <v>134192.12040990606</v>
      </c>
      <c r="AH291" s="81">
        <v>527387.38295151596</v>
      </c>
      <c r="AI291" s="81">
        <v>2098238.7904955521</v>
      </c>
      <c r="AJ291" s="81">
        <v>2559640.9337504827</v>
      </c>
      <c r="AK291" s="81"/>
      <c r="AL291" s="81"/>
      <c r="AM291" s="81">
        <v>164052.46556128038</v>
      </c>
      <c r="AN291" s="81"/>
      <c r="AO291" s="81"/>
      <c r="AP291" s="82"/>
      <c r="AQ291" s="81">
        <v>1</v>
      </c>
      <c r="AR291" s="81">
        <v>1</v>
      </c>
      <c r="AS291" s="81">
        <v>0</v>
      </c>
      <c r="AT291" s="81">
        <v>0</v>
      </c>
      <c r="AU291" s="81">
        <v>0</v>
      </c>
      <c r="AV291" s="81">
        <v>0</v>
      </c>
      <c r="AW291" s="81">
        <v>0</v>
      </c>
      <c r="AX291" s="82"/>
      <c r="AY291" s="81">
        <v>3</v>
      </c>
      <c r="AZ291" s="81">
        <v>23.9</v>
      </c>
      <c r="BA291" s="81">
        <v>0</v>
      </c>
      <c r="BB291" s="81">
        <v>0</v>
      </c>
      <c r="BC291" s="81">
        <v>0</v>
      </c>
      <c r="BD291" s="81">
        <v>0</v>
      </c>
      <c r="BE291" s="81">
        <v>0</v>
      </c>
      <c r="BF291" s="82"/>
      <c r="BG291" s="81">
        <v>0</v>
      </c>
      <c r="BH291" s="81">
        <v>0</v>
      </c>
      <c r="BI291" s="81">
        <v>0</v>
      </c>
      <c r="BJ291" s="81">
        <v>0.23899999999999999</v>
      </c>
      <c r="BK291" s="81">
        <v>0</v>
      </c>
      <c r="BL291" s="81">
        <v>0</v>
      </c>
      <c r="BM291" s="82"/>
      <c r="BN291" s="81">
        <v>0</v>
      </c>
      <c r="BO291" s="81">
        <v>0</v>
      </c>
      <c r="BP291" s="81">
        <v>0</v>
      </c>
      <c r="BQ291" s="81">
        <v>1</v>
      </c>
      <c r="BR291" s="81">
        <v>0</v>
      </c>
      <c r="BS291" s="81">
        <v>0</v>
      </c>
      <c r="BT291"/>
      <c r="BU291" s="80">
        <v>0.23899999999999999</v>
      </c>
      <c r="BV291" s="80">
        <v>0</v>
      </c>
      <c r="BW291" s="80">
        <v>0</v>
      </c>
      <c r="BX291" s="80">
        <v>0</v>
      </c>
      <c r="BY291" s="80">
        <v>0</v>
      </c>
      <c r="BZ291" s="80">
        <v>0</v>
      </c>
      <c r="CA291" s="80">
        <v>0</v>
      </c>
      <c r="CB291" s="80">
        <v>0</v>
      </c>
      <c r="CC291" s="80">
        <v>0</v>
      </c>
    </row>
    <row r="292" spans="1:81">
      <c r="A292" s="80" t="s">
        <v>2069</v>
      </c>
      <c r="B292" s="80">
        <v>323</v>
      </c>
      <c r="C292" s="80">
        <v>18</v>
      </c>
      <c r="D292" s="80">
        <v>19</v>
      </c>
      <c r="E292" s="80">
        <v>2021</v>
      </c>
      <c r="F292" s="80" t="s">
        <v>75</v>
      </c>
      <c r="G292" s="174" t="s">
        <v>2051</v>
      </c>
      <c r="H292" s="80" t="s">
        <v>2052</v>
      </c>
      <c r="I292" s="177"/>
      <c r="J292" s="81">
        <v>4.0343388537024767</v>
      </c>
      <c r="K292" s="81">
        <v>0.24832560167622514</v>
      </c>
      <c r="L292" s="81">
        <v>2.2676644234350003</v>
      </c>
      <c r="M292" s="81">
        <v>2.0110755939966727</v>
      </c>
      <c r="N292" s="81">
        <v>2.0806584891704265</v>
      </c>
      <c r="O292" s="81">
        <v>0.98533946865798361</v>
      </c>
      <c r="P292" s="81">
        <v>4.9907305191351155</v>
      </c>
      <c r="Q292" s="81">
        <v>7.3395055609048201E-2</v>
      </c>
      <c r="R292" s="81">
        <v>0.47384978039070724</v>
      </c>
      <c r="S292" s="81">
        <v>0.39955744759999989</v>
      </c>
      <c r="T292" s="82"/>
      <c r="U292" s="81">
        <v>273735</v>
      </c>
      <c r="V292" s="81">
        <v>98</v>
      </c>
      <c r="W292" s="81">
        <v>53</v>
      </c>
      <c r="X292" s="81">
        <v>365</v>
      </c>
      <c r="Y292" s="81">
        <v>670</v>
      </c>
      <c r="Z292" s="81">
        <v>725</v>
      </c>
      <c r="AA292" s="81">
        <v>1098</v>
      </c>
      <c r="AB292" s="81">
        <v>1230</v>
      </c>
      <c r="AC292" s="81">
        <v>81411.999999999985</v>
      </c>
      <c r="AD292" s="81">
        <v>0.39955744759999989</v>
      </c>
      <c r="AE292" s="82"/>
      <c r="AF292" s="81">
        <v>3408816.1277479199</v>
      </c>
      <c r="AG292" s="81">
        <v>143808.0542290202</v>
      </c>
      <c r="AH292" s="81">
        <v>557635.88761362399</v>
      </c>
      <c r="AI292" s="81">
        <v>2299069.490289697</v>
      </c>
      <c r="AJ292" s="81">
        <v>2479428.9010283179</v>
      </c>
      <c r="AK292" s="81">
        <v>0</v>
      </c>
      <c r="AL292" s="81">
        <v>0</v>
      </c>
      <c r="AM292" s="81">
        <v>161454.58200359758</v>
      </c>
      <c r="AN292" s="81">
        <v>0</v>
      </c>
      <c r="AO292" s="81">
        <v>0</v>
      </c>
      <c r="AP292" s="82"/>
      <c r="AQ292" s="81">
        <v>1</v>
      </c>
      <c r="AR292" s="81">
        <v>1</v>
      </c>
      <c r="AS292" s="81">
        <v>0</v>
      </c>
      <c r="AT292" s="81">
        <v>0</v>
      </c>
      <c r="AU292" s="81">
        <v>0</v>
      </c>
      <c r="AV292" s="81">
        <v>0</v>
      </c>
      <c r="AW292" s="81"/>
      <c r="AX292" s="82"/>
      <c r="AY292" s="81">
        <v>3</v>
      </c>
      <c r="AZ292" s="81">
        <v>23.9</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2070</v>
      </c>
      <c r="B293" s="80">
        <v>323</v>
      </c>
      <c r="C293" s="80">
        <v>19</v>
      </c>
      <c r="D293" s="80">
        <v>19</v>
      </c>
      <c r="E293" s="80">
        <v>2022</v>
      </c>
      <c r="F293" s="80" t="s">
        <v>568</v>
      </c>
      <c r="G293" s="174" t="s">
        <v>2051</v>
      </c>
      <c r="H293" s="80" t="s">
        <v>2052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v>
      </c>
      <c r="AR293" s="81">
        <v>1</v>
      </c>
      <c r="AS293" s="81">
        <v>0</v>
      </c>
      <c r="AT293" s="81">
        <v>0</v>
      </c>
      <c r="AU293" s="81">
        <v>0</v>
      </c>
      <c r="AV293" s="81">
        <v>0</v>
      </c>
      <c r="AW293" s="81"/>
      <c r="AX293" s="82"/>
      <c r="AY293" s="81">
        <v>3</v>
      </c>
      <c r="AZ293" s="81">
        <v>23.9</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2071</v>
      </c>
      <c r="B294" s="80">
        <v>205</v>
      </c>
      <c r="C294" s="80">
        <v>1</v>
      </c>
      <c r="D294" s="80">
        <v>13</v>
      </c>
      <c r="E294" s="80">
        <v>1990</v>
      </c>
      <c r="F294" s="80" t="s">
        <v>562</v>
      </c>
      <c r="G294" s="80" t="s">
        <v>2072</v>
      </c>
      <c r="H294" s="80" t="s">
        <v>2073</v>
      </c>
      <c r="I294" s="177"/>
      <c r="J294" s="81">
        <v>8.8602489319296304E-2</v>
      </c>
      <c r="K294" s="81">
        <v>0.3702818302713749</v>
      </c>
      <c r="L294" s="81">
        <v>0</v>
      </c>
      <c r="M294" s="81">
        <v>0.92807242704352444</v>
      </c>
      <c r="N294" s="81">
        <v>1.5172290701566902</v>
      </c>
      <c r="O294" s="81">
        <v>1.8112784327193057</v>
      </c>
      <c r="P294" s="81">
        <v>2.306319666542187</v>
      </c>
      <c r="Q294" s="81">
        <v>0.14233272634861988</v>
      </c>
      <c r="R294" s="81">
        <v>0</v>
      </c>
      <c r="S294" s="81">
        <v>0.18979006913458801</v>
      </c>
      <c r="T294" s="82"/>
      <c r="U294" s="81">
        <v>15164</v>
      </c>
      <c r="V294" s="81">
        <v>146</v>
      </c>
      <c r="W294" s="81">
        <v>0</v>
      </c>
      <c r="X294" s="81">
        <v>384</v>
      </c>
      <c r="Y294" s="81">
        <v>676</v>
      </c>
      <c r="Z294" s="81">
        <v>745</v>
      </c>
      <c r="AA294" s="81">
        <v>560</v>
      </c>
      <c r="AB294" s="81">
        <v>2311</v>
      </c>
      <c r="AC294" s="81">
        <v>0</v>
      </c>
      <c r="AD294" s="81">
        <v>0.18979006913458801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2074</v>
      </c>
      <c r="B295" s="80">
        <v>206</v>
      </c>
      <c r="C295" s="80">
        <v>2</v>
      </c>
      <c r="D295" s="80">
        <v>13</v>
      </c>
      <c r="E295" s="80">
        <v>2005</v>
      </c>
      <c r="F295" s="80" t="s">
        <v>565</v>
      </c>
      <c r="G295" s="80" t="s">
        <v>2072</v>
      </c>
      <c r="H295" s="80" t="s">
        <v>2073</v>
      </c>
      <c r="I295" s="177"/>
      <c r="J295" s="81">
        <v>0.28641633278431911</v>
      </c>
      <c r="K295" s="81">
        <v>0.29166232263161451</v>
      </c>
      <c r="L295" s="81">
        <v>0</v>
      </c>
      <c r="M295" s="81">
        <v>1.4285434346917532</v>
      </c>
      <c r="N295" s="81">
        <v>2.1183167711266133</v>
      </c>
      <c r="O295" s="81">
        <v>2.2459584875768841</v>
      </c>
      <c r="P295" s="81">
        <v>2.2578699151073653</v>
      </c>
      <c r="Q295" s="81">
        <v>0.11447146202219773</v>
      </c>
      <c r="R295" s="81">
        <v>0</v>
      </c>
      <c r="S295" s="81">
        <v>5.9643561952946129E-2</v>
      </c>
      <c r="T295" s="82"/>
      <c r="U295" s="81">
        <v>38830</v>
      </c>
      <c r="V295" s="81">
        <v>129</v>
      </c>
      <c r="W295" s="81">
        <v>0</v>
      </c>
      <c r="X295" s="81">
        <v>304</v>
      </c>
      <c r="Y295" s="81">
        <v>711</v>
      </c>
      <c r="Z295" s="81">
        <v>1069</v>
      </c>
      <c r="AA295" s="81">
        <v>449</v>
      </c>
      <c r="AB295" s="81">
        <v>1943</v>
      </c>
      <c r="AC295" s="81">
        <v>0</v>
      </c>
      <c r="AD295" s="81">
        <v>5.9643561952946129E-2</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2075</v>
      </c>
      <c r="B296" s="80">
        <v>207</v>
      </c>
      <c r="C296" s="80">
        <v>3</v>
      </c>
      <c r="D296" s="80">
        <v>13</v>
      </c>
      <c r="E296" s="80">
        <v>2006</v>
      </c>
      <c r="F296" s="80" t="s">
        <v>566</v>
      </c>
      <c r="G296" s="80" t="s">
        <v>2072</v>
      </c>
      <c r="H296" s="80" t="s">
        <v>2073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2076</v>
      </c>
      <c r="B297" s="80">
        <v>208</v>
      </c>
      <c r="C297" s="80">
        <v>4</v>
      </c>
      <c r="D297" s="80">
        <v>13</v>
      </c>
      <c r="E297" s="80">
        <v>2007</v>
      </c>
      <c r="F297" s="80" t="s">
        <v>567</v>
      </c>
      <c r="G297" s="80" t="s">
        <v>2072</v>
      </c>
      <c r="H297" s="80" t="s">
        <v>2073</v>
      </c>
      <c r="I297" s="177"/>
      <c r="J297" s="81">
        <v>0.24307674783432393</v>
      </c>
      <c r="K297" s="81">
        <v>0.20131244524217926</v>
      </c>
      <c r="L297" s="81">
        <v>0</v>
      </c>
      <c r="M297" s="81">
        <v>2.047502809414703</v>
      </c>
      <c r="N297" s="81">
        <v>2.048055229452276</v>
      </c>
      <c r="O297" s="81">
        <v>2.1018963797407584</v>
      </c>
      <c r="P297" s="81">
        <v>2.2213281135186862</v>
      </c>
      <c r="Q297" s="81">
        <v>0.11501613279255651</v>
      </c>
      <c r="R297" s="81">
        <v>0</v>
      </c>
      <c r="S297" s="81">
        <v>4.4186974777485184E-2</v>
      </c>
      <c r="T297" s="82"/>
      <c r="U297" s="81">
        <v>43061</v>
      </c>
      <c r="V297" s="81">
        <v>92</v>
      </c>
      <c r="W297" s="81">
        <v>0</v>
      </c>
      <c r="X297" s="81">
        <v>532</v>
      </c>
      <c r="Y297" s="81">
        <v>700</v>
      </c>
      <c r="Z297" s="81">
        <v>1040</v>
      </c>
      <c r="AA297" s="81">
        <v>435</v>
      </c>
      <c r="AB297" s="81">
        <v>1849</v>
      </c>
      <c r="AC297" s="81">
        <v>0</v>
      </c>
      <c r="AD297" s="81">
        <v>4.4186974777485184E-2</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2077</v>
      </c>
      <c r="B298" s="80">
        <v>209</v>
      </c>
      <c r="C298" s="80">
        <v>5</v>
      </c>
      <c r="D298" s="80">
        <v>13</v>
      </c>
      <c r="E298" s="80">
        <v>2008</v>
      </c>
      <c r="F298" s="80" t="s">
        <v>84</v>
      </c>
      <c r="G298" s="80" t="s">
        <v>2072</v>
      </c>
      <c r="H298" s="80" t="s">
        <v>2073</v>
      </c>
      <c r="I298" s="177"/>
      <c r="J298" s="81">
        <v>0.19648481719472252</v>
      </c>
      <c r="K298" s="81">
        <v>0.15203242255236474</v>
      </c>
      <c r="L298" s="81">
        <v>0</v>
      </c>
      <c r="M298" s="81">
        <v>2.1536010141766062</v>
      </c>
      <c r="N298" s="81">
        <v>1.935211119410063</v>
      </c>
      <c r="O298" s="81">
        <v>2.0423401450815093</v>
      </c>
      <c r="P298" s="81">
        <v>2.1422863543878701</v>
      </c>
      <c r="Q298" s="81">
        <v>0.10997438128860323</v>
      </c>
      <c r="R298" s="81">
        <v>0</v>
      </c>
      <c r="S298" s="81">
        <v>5.901705861580233E-2</v>
      </c>
      <c r="T298" s="82"/>
      <c r="U298" s="81">
        <v>40206</v>
      </c>
      <c r="V298" s="81">
        <v>92</v>
      </c>
      <c r="W298" s="81">
        <v>0</v>
      </c>
      <c r="X298" s="81">
        <v>532</v>
      </c>
      <c r="Y298" s="81">
        <v>706</v>
      </c>
      <c r="Z298" s="81">
        <v>1046</v>
      </c>
      <c r="AA298" s="81">
        <v>420</v>
      </c>
      <c r="AB298" s="81">
        <v>1797</v>
      </c>
      <c r="AC298" s="81">
        <v>0</v>
      </c>
      <c r="AD298" s="81">
        <v>5.901705861580233E-2</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2078</v>
      </c>
      <c r="B299" s="80">
        <v>210</v>
      </c>
      <c r="C299" s="80">
        <v>6</v>
      </c>
      <c r="D299" s="80">
        <v>13</v>
      </c>
      <c r="E299" s="80">
        <v>2009</v>
      </c>
      <c r="F299" s="80" t="s">
        <v>85</v>
      </c>
      <c r="G299" s="80" t="s">
        <v>2072</v>
      </c>
      <c r="H299" s="80" t="s">
        <v>2073</v>
      </c>
      <c r="I299" s="177"/>
      <c r="J299" s="81">
        <v>0.17764698901930542</v>
      </c>
      <c r="K299" s="81">
        <v>0.12858404919807348</v>
      </c>
      <c r="L299" s="81">
        <v>0.9073389410211532</v>
      </c>
      <c r="M299" s="81">
        <v>1.5982913957839433</v>
      </c>
      <c r="N299" s="81">
        <v>1.8623228198897763</v>
      </c>
      <c r="O299" s="81">
        <v>1.9840782209675467</v>
      </c>
      <c r="P299" s="81">
        <v>1.9178243550542835</v>
      </c>
      <c r="Q299" s="81">
        <v>0.1016720915951061</v>
      </c>
      <c r="R299" s="81">
        <v>0</v>
      </c>
      <c r="S299" s="81">
        <v>3.5791260822721271E-2</v>
      </c>
      <c r="T299" s="82"/>
      <c r="U299" s="81">
        <v>32927</v>
      </c>
      <c r="V299" s="81">
        <v>84</v>
      </c>
      <c r="W299" s="81">
        <v>20</v>
      </c>
      <c r="X299" s="81">
        <v>501</v>
      </c>
      <c r="Y299" s="81">
        <v>703</v>
      </c>
      <c r="Z299" s="81">
        <v>1003</v>
      </c>
      <c r="AA299" s="81">
        <v>386</v>
      </c>
      <c r="AB299" s="81">
        <v>1744</v>
      </c>
      <c r="AC299" s="81">
        <v>0</v>
      </c>
      <c r="AD299" s="81">
        <v>3.5791260822721271E-2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2079</v>
      </c>
      <c r="B300" s="80">
        <v>211</v>
      </c>
      <c r="C300" s="80">
        <v>7</v>
      </c>
      <c r="D300" s="80">
        <v>13</v>
      </c>
      <c r="E300" s="80">
        <v>2010</v>
      </c>
      <c r="F300" s="80" t="s">
        <v>86</v>
      </c>
      <c r="G300" s="80" t="s">
        <v>2072</v>
      </c>
      <c r="H300" s="80" t="s">
        <v>2073</v>
      </c>
      <c r="I300" s="177"/>
      <c r="J300" s="81">
        <v>0.25396127838691807</v>
      </c>
      <c r="K300" s="81">
        <v>0.13913742423230416</v>
      </c>
      <c r="L300" s="81">
        <v>0.83491924295910791</v>
      </c>
      <c r="M300" s="81">
        <v>1.755778060279314</v>
      </c>
      <c r="N300" s="81">
        <v>1.876701036509193</v>
      </c>
      <c r="O300" s="81">
        <v>1.9611182908822162</v>
      </c>
      <c r="P300" s="81">
        <v>1.9465633974315761</v>
      </c>
      <c r="Q300" s="81">
        <v>0.1040994190962406</v>
      </c>
      <c r="R300" s="81">
        <v>0</v>
      </c>
      <c r="S300" s="81">
        <v>3.8783439915851328E-2</v>
      </c>
      <c r="T300" s="82"/>
      <c r="U300" s="81">
        <v>40950</v>
      </c>
      <c r="V300" s="81">
        <v>84</v>
      </c>
      <c r="W300" s="81">
        <v>20</v>
      </c>
      <c r="X300" s="81">
        <v>501</v>
      </c>
      <c r="Y300" s="81">
        <v>700</v>
      </c>
      <c r="Z300" s="81">
        <v>996</v>
      </c>
      <c r="AA300" s="81">
        <v>382</v>
      </c>
      <c r="AB300" s="81">
        <v>1711</v>
      </c>
      <c r="AC300" s="81">
        <v>0</v>
      </c>
      <c r="AD300" s="81">
        <v>3.8783439915851328E-2</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2080</v>
      </c>
      <c r="B301" s="80">
        <v>212</v>
      </c>
      <c r="C301" s="80">
        <v>8</v>
      </c>
      <c r="D301" s="80">
        <v>13</v>
      </c>
      <c r="E301" s="80">
        <v>2011</v>
      </c>
      <c r="F301" s="80" t="s">
        <v>87</v>
      </c>
      <c r="G301" s="80" t="s">
        <v>2072</v>
      </c>
      <c r="H301" s="80" t="s">
        <v>2073</v>
      </c>
      <c r="I301" s="177"/>
      <c r="J301" s="81">
        <v>0.43444823719362213</v>
      </c>
      <c r="K301" s="81">
        <v>0.19531725357482574</v>
      </c>
      <c r="L301" s="81">
        <v>0.86145748702185954</v>
      </c>
      <c r="M301" s="81">
        <v>2.3174521019011367</v>
      </c>
      <c r="N301" s="81">
        <v>2.2044253806647691</v>
      </c>
      <c r="O301" s="81">
        <v>1.8924391238858</v>
      </c>
      <c r="P301" s="81">
        <v>1.8903107586882031</v>
      </c>
      <c r="Q301" s="81">
        <v>0.11698725239041204</v>
      </c>
      <c r="R301" s="81">
        <v>0</v>
      </c>
      <c r="S301" s="81">
        <v>0.13433643356289482</v>
      </c>
      <c r="T301" s="82"/>
      <c r="U301" s="81">
        <v>67057</v>
      </c>
      <c r="V301" s="81">
        <v>84</v>
      </c>
      <c r="W301" s="81">
        <v>20</v>
      </c>
      <c r="X301" s="81">
        <v>501</v>
      </c>
      <c r="Y301" s="81">
        <v>696</v>
      </c>
      <c r="Z301" s="81">
        <v>982</v>
      </c>
      <c r="AA301" s="81">
        <v>382</v>
      </c>
      <c r="AB301" s="81">
        <v>1667</v>
      </c>
      <c r="AC301" s="81">
        <v>0</v>
      </c>
      <c r="AD301" s="81">
        <v>0.13433643356289482</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2081</v>
      </c>
      <c r="B302" s="80">
        <v>213</v>
      </c>
      <c r="C302" s="80">
        <v>9</v>
      </c>
      <c r="D302" s="80">
        <v>13</v>
      </c>
      <c r="E302" s="80">
        <v>2012</v>
      </c>
      <c r="F302" s="80" t="s">
        <v>88</v>
      </c>
      <c r="G302" s="80" t="s">
        <v>2072</v>
      </c>
      <c r="H302" s="80" t="s">
        <v>2073</v>
      </c>
      <c r="I302" s="177"/>
      <c r="J302" s="81">
        <v>0.43105026212239528</v>
      </c>
      <c r="K302" s="81">
        <v>0.18790453806043086</v>
      </c>
      <c r="L302" s="81">
        <v>0.84480765443779005</v>
      </c>
      <c r="M302" s="81">
        <v>2.5649277329270923</v>
      </c>
      <c r="N302" s="81">
        <v>2.5016768264302982</v>
      </c>
      <c r="O302" s="81">
        <v>1.850779682103491</v>
      </c>
      <c r="P302" s="81">
        <v>1.8214401201325634</v>
      </c>
      <c r="Q302" s="81">
        <v>0.12260527680554793</v>
      </c>
      <c r="R302" s="81">
        <v>0</v>
      </c>
      <c r="S302" s="81">
        <v>3.5476481360202421E-2</v>
      </c>
      <c r="T302" s="82"/>
      <c r="U302" s="81">
        <v>60790</v>
      </c>
      <c r="V302" s="81">
        <v>84</v>
      </c>
      <c r="W302" s="81">
        <v>20</v>
      </c>
      <c r="X302" s="81">
        <v>501</v>
      </c>
      <c r="Y302" s="81">
        <v>686</v>
      </c>
      <c r="Z302" s="81">
        <v>968</v>
      </c>
      <c r="AA302" s="81">
        <v>366</v>
      </c>
      <c r="AB302" s="81">
        <v>1608</v>
      </c>
      <c r="AC302" s="81">
        <v>0</v>
      </c>
      <c r="AD302" s="81">
        <v>3.5476481360202421E-2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2082</v>
      </c>
      <c r="B303" s="80">
        <v>214</v>
      </c>
      <c r="C303" s="80">
        <v>10</v>
      </c>
      <c r="D303" s="80">
        <v>13</v>
      </c>
      <c r="E303" s="80">
        <v>2013</v>
      </c>
      <c r="F303" s="80" t="s">
        <v>89</v>
      </c>
      <c r="G303" s="80" t="s">
        <v>2072</v>
      </c>
      <c r="H303" s="80" t="s">
        <v>2073</v>
      </c>
      <c r="I303" s="177"/>
      <c r="J303" s="81">
        <v>0.4415385709935149</v>
      </c>
      <c r="K303" s="81">
        <v>0.16992105251615119</v>
      </c>
      <c r="L303" s="81">
        <v>0.83092824337296667</v>
      </c>
      <c r="M303" s="81">
        <v>2.4444010329885351</v>
      </c>
      <c r="N303" s="81">
        <v>2.4020333287740883</v>
      </c>
      <c r="O303" s="81">
        <v>1.7735077836575761</v>
      </c>
      <c r="P303" s="81">
        <v>1.7633633826238657</v>
      </c>
      <c r="Q303" s="81">
        <v>0.12191339583419146</v>
      </c>
      <c r="R303" s="81">
        <v>0</v>
      </c>
      <c r="S303" s="81">
        <v>9.6380723719671199E-2</v>
      </c>
      <c r="T303" s="82"/>
      <c r="U303" s="81">
        <v>58161</v>
      </c>
      <c r="V303" s="81">
        <v>84</v>
      </c>
      <c r="W303" s="81">
        <v>20</v>
      </c>
      <c r="X303" s="81">
        <v>501</v>
      </c>
      <c r="Y303" s="81">
        <v>680</v>
      </c>
      <c r="Z303" s="81">
        <v>969</v>
      </c>
      <c r="AA303" s="81">
        <v>353</v>
      </c>
      <c r="AB303" s="81">
        <v>1576</v>
      </c>
      <c r="AC303" s="81">
        <v>0</v>
      </c>
      <c r="AD303" s="81">
        <v>9.6380723719671199E-2</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2083</v>
      </c>
      <c r="B304" s="80">
        <v>215</v>
      </c>
      <c r="C304" s="80">
        <v>11</v>
      </c>
      <c r="D304" s="80">
        <v>13</v>
      </c>
      <c r="E304" s="80">
        <v>2014</v>
      </c>
      <c r="F304" s="80" t="s">
        <v>90</v>
      </c>
      <c r="G304" s="80" t="s">
        <v>2072</v>
      </c>
      <c r="H304" s="80" t="s">
        <v>2073</v>
      </c>
      <c r="I304" s="177"/>
      <c r="J304" s="81">
        <v>0.51720711508870387</v>
      </c>
      <c r="K304" s="81">
        <v>0.13918616224245986</v>
      </c>
      <c r="L304" s="81">
        <v>0.19533746854056083</v>
      </c>
      <c r="M304" s="81">
        <v>1.9152235852943127</v>
      </c>
      <c r="N304" s="81">
        <v>2.2589818566250077</v>
      </c>
      <c r="O304" s="81">
        <v>1.6543629401068249</v>
      </c>
      <c r="P304" s="81">
        <v>1.7474280602282974</v>
      </c>
      <c r="Q304" s="81">
        <v>0.11348206780651006</v>
      </c>
      <c r="R304" s="81">
        <v>0</v>
      </c>
      <c r="S304" s="81">
        <v>7.8619823442699827E-2</v>
      </c>
      <c r="T304" s="82"/>
      <c r="U304" s="81">
        <v>74209</v>
      </c>
      <c r="V304" s="81">
        <v>55</v>
      </c>
      <c r="W304" s="81">
        <v>6</v>
      </c>
      <c r="X304" s="81">
        <v>392</v>
      </c>
      <c r="Y304" s="81">
        <v>675</v>
      </c>
      <c r="Z304" s="81">
        <v>952</v>
      </c>
      <c r="AA304" s="81">
        <v>348</v>
      </c>
      <c r="AB304" s="81">
        <v>1529</v>
      </c>
      <c r="AC304" s="81">
        <v>0</v>
      </c>
      <c r="AD304" s="81">
        <v>7.8619823442699827E-2</v>
      </c>
      <c r="AE304" s="82"/>
      <c r="AF304" s="81">
        <v>544932.88011499948</v>
      </c>
      <c r="AG304" s="81">
        <v>117668.27093525804</v>
      </c>
      <c r="AH304" s="81">
        <v>38151.796313566869</v>
      </c>
      <c r="AI304" s="81">
        <v>2572233.9523797622</v>
      </c>
      <c r="AJ304" s="81">
        <v>3155915.9081315156</v>
      </c>
      <c r="AK304" s="81">
        <v>0</v>
      </c>
      <c r="AL304" s="81">
        <v>0</v>
      </c>
      <c r="AM304" s="81">
        <v>209908.85182431465</v>
      </c>
      <c r="AN304" s="81">
        <v>0</v>
      </c>
      <c r="AO304" s="81">
        <v>0</v>
      </c>
      <c r="AP304" s="82"/>
      <c r="AQ304" s="81">
        <v>11</v>
      </c>
      <c r="AR304" s="81">
        <v>5</v>
      </c>
      <c r="AS304" s="81">
        <v>0</v>
      </c>
      <c r="AT304" s="81">
        <v>0</v>
      </c>
      <c r="AU304" s="81">
        <v>0</v>
      </c>
      <c r="AV304" s="81">
        <v>0</v>
      </c>
      <c r="AW304" s="81" t="s">
        <v>564</v>
      </c>
      <c r="AX304" s="82"/>
      <c r="AY304" s="81">
        <v>55.5</v>
      </c>
      <c r="AZ304" s="81">
        <v>154.69999999999999</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2084</v>
      </c>
      <c r="B305" s="80">
        <v>216</v>
      </c>
      <c r="C305" s="80">
        <v>12</v>
      </c>
      <c r="D305" s="80">
        <v>13</v>
      </c>
      <c r="E305" s="80">
        <v>2015</v>
      </c>
      <c r="F305" s="80" t="s">
        <v>91</v>
      </c>
      <c r="G305" s="80" t="s">
        <v>2072</v>
      </c>
      <c r="H305" s="80" t="s">
        <v>2073</v>
      </c>
      <c r="I305" s="177"/>
      <c r="J305" s="81">
        <v>0</v>
      </c>
      <c r="K305" s="81">
        <v>0.13230326971542619</v>
      </c>
      <c r="L305" s="81">
        <v>0.22551800939497987</v>
      </c>
      <c r="M305" s="81">
        <v>1.7440637169648812</v>
      </c>
      <c r="N305" s="81">
        <v>2.079394321010013</v>
      </c>
      <c r="O305" s="81">
        <v>1.5938246399305867</v>
      </c>
      <c r="P305" s="81">
        <v>1.6935247112804128</v>
      </c>
      <c r="Q305" s="81">
        <v>0.10666120351027306</v>
      </c>
      <c r="R305" s="81">
        <v>0</v>
      </c>
      <c r="S305" s="81">
        <v>6.6011059439586989E-2</v>
      </c>
      <c r="T305" s="82"/>
      <c r="U305" s="81">
        <v>0</v>
      </c>
      <c r="V305" s="81">
        <v>55</v>
      </c>
      <c r="W305" s="81">
        <v>6</v>
      </c>
      <c r="X305" s="81">
        <v>392</v>
      </c>
      <c r="Y305" s="81">
        <v>657</v>
      </c>
      <c r="Z305" s="81">
        <v>926</v>
      </c>
      <c r="AA305" s="81">
        <v>337</v>
      </c>
      <c r="AB305" s="81">
        <v>1468</v>
      </c>
      <c r="AC305" s="81">
        <v>0</v>
      </c>
      <c r="AD305" s="81">
        <v>6.6011059439586989E-2</v>
      </c>
      <c r="AE305" s="82"/>
      <c r="AF305" s="81">
        <v>0</v>
      </c>
      <c r="AG305" s="81">
        <v>102484.18501808526</v>
      </c>
      <c r="AH305" s="81">
        <v>35742.857120111279</v>
      </c>
      <c r="AI305" s="81">
        <v>2423174.1819116101</v>
      </c>
      <c r="AJ305" s="81">
        <v>2991035.237830657</v>
      </c>
      <c r="AK305" s="81">
        <v>0</v>
      </c>
      <c r="AL305" s="81">
        <v>0</v>
      </c>
      <c r="AM305" s="81">
        <v>201183.24197160787</v>
      </c>
      <c r="AN305" s="81">
        <v>0</v>
      </c>
      <c r="AO305" s="81">
        <v>0</v>
      </c>
      <c r="AP305" s="82"/>
      <c r="AQ305" s="81">
        <v>15</v>
      </c>
      <c r="AR305" s="81">
        <v>8</v>
      </c>
      <c r="AS305" s="81">
        <v>0</v>
      </c>
      <c r="AT305" s="81">
        <v>0</v>
      </c>
      <c r="AU305" s="81">
        <v>0</v>
      </c>
      <c r="AV305" s="81">
        <v>0</v>
      </c>
      <c r="AW305" s="81" t="s">
        <v>564</v>
      </c>
      <c r="AX305" s="82"/>
      <c r="AY305" s="81">
        <v>80.8</v>
      </c>
      <c r="AZ305" s="81">
        <v>238.4</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2085</v>
      </c>
      <c r="B306" s="80">
        <v>217</v>
      </c>
      <c r="C306" s="80">
        <v>13</v>
      </c>
      <c r="D306" s="80">
        <v>13</v>
      </c>
      <c r="E306" s="80">
        <v>2016</v>
      </c>
      <c r="F306" s="80" t="s">
        <v>92</v>
      </c>
      <c r="G306" s="80" t="s">
        <v>2072</v>
      </c>
      <c r="H306" s="80" t="s">
        <v>2073</v>
      </c>
      <c r="I306" s="177"/>
      <c r="J306" s="81">
        <v>0.46633800790543423</v>
      </c>
      <c r="K306" s="81">
        <v>0.12181691531198301</v>
      </c>
      <c r="L306" s="81">
        <v>0.27193929152245233</v>
      </c>
      <c r="M306" s="81">
        <v>1.7044714990356882</v>
      </c>
      <c r="N306" s="81">
        <v>2.018033886981256</v>
      </c>
      <c r="O306" s="81">
        <v>1.5319628227073963</v>
      </c>
      <c r="P306" s="81">
        <v>1.5936607943719159</v>
      </c>
      <c r="Q306" s="81">
        <v>0.10100379982736768</v>
      </c>
      <c r="R306" s="81">
        <v>0</v>
      </c>
      <c r="S306" s="81">
        <v>5.9143358735620259E-2</v>
      </c>
      <c r="T306" s="82"/>
      <c r="U306" s="81">
        <v>86410</v>
      </c>
      <c r="V306" s="81">
        <v>55</v>
      </c>
      <c r="W306" s="81">
        <v>6</v>
      </c>
      <c r="X306" s="81">
        <v>392</v>
      </c>
      <c r="Y306" s="81">
        <v>647</v>
      </c>
      <c r="Z306" s="81">
        <v>901</v>
      </c>
      <c r="AA306" s="81">
        <v>328</v>
      </c>
      <c r="AB306" s="81">
        <v>1430</v>
      </c>
      <c r="AC306" s="81">
        <v>0</v>
      </c>
      <c r="AD306" s="81">
        <v>5.9143358735620259E-2</v>
      </c>
      <c r="AE306" s="82"/>
      <c r="AF306" s="81">
        <v>514767.50431126909</v>
      </c>
      <c r="AG306" s="81">
        <v>91066.639284671415</v>
      </c>
      <c r="AH306" s="81">
        <v>33564.496054198353</v>
      </c>
      <c r="AI306" s="81">
        <v>2562219.8805269012</v>
      </c>
      <c r="AJ306" s="81">
        <v>2810029.6778464229</v>
      </c>
      <c r="AK306" s="81">
        <v>0</v>
      </c>
      <c r="AL306" s="81">
        <v>0</v>
      </c>
      <c r="AM306" s="81">
        <v>196127.75511123761</v>
      </c>
      <c r="AN306" s="81">
        <v>0</v>
      </c>
      <c r="AO306" s="81">
        <v>0</v>
      </c>
      <c r="AP306" s="82"/>
      <c r="AQ306" s="81">
        <v>17</v>
      </c>
      <c r="AR306" s="81">
        <v>8</v>
      </c>
      <c r="AS306" s="81">
        <v>0</v>
      </c>
      <c r="AT306" s="81">
        <v>0</v>
      </c>
      <c r="AU306" s="81">
        <v>0</v>
      </c>
      <c r="AV306" s="81">
        <v>0</v>
      </c>
      <c r="AW306" s="81" t="s">
        <v>564</v>
      </c>
      <c r="AX306" s="82"/>
      <c r="AY306" s="81">
        <v>95.6</v>
      </c>
      <c r="AZ306" s="81">
        <v>238.4</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2086</v>
      </c>
      <c r="B307" s="80">
        <v>218</v>
      </c>
      <c r="C307" s="80">
        <v>14</v>
      </c>
      <c r="D307" s="80">
        <v>13</v>
      </c>
      <c r="E307" s="80">
        <v>2017</v>
      </c>
      <c r="F307" s="80" t="s">
        <v>71</v>
      </c>
      <c r="G307" s="80" t="s">
        <v>2072</v>
      </c>
      <c r="H307" s="80" t="s">
        <v>2073</v>
      </c>
      <c r="I307" s="177"/>
      <c r="J307" s="81">
        <v>0.43623559301165216</v>
      </c>
      <c r="K307" s="81">
        <v>0.12419797034744173</v>
      </c>
      <c r="L307" s="81">
        <v>0.24046910029547605</v>
      </c>
      <c r="M307" s="81">
        <v>1.4892878503731026</v>
      </c>
      <c r="N307" s="81">
        <v>1.8563645442208141</v>
      </c>
      <c r="O307" s="81">
        <v>1.471841352885541</v>
      </c>
      <c r="P307" s="81">
        <v>1.5835655223152736</v>
      </c>
      <c r="Q307" s="81">
        <v>9.5074517140705972E-2</v>
      </c>
      <c r="R307" s="81">
        <v>0</v>
      </c>
      <c r="S307" s="81">
        <v>7.5033592363429866E-2</v>
      </c>
      <c r="T307" s="82"/>
      <c r="U307" s="81">
        <v>87496</v>
      </c>
      <c r="V307" s="81">
        <v>55</v>
      </c>
      <c r="W307" s="81">
        <v>6</v>
      </c>
      <c r="X307" s="81">
        <v>392</v>
      </c>
      <c r="Y307" s="81">
        <v>657</v>
      </c>
      <c r="Z307" s="81">
        <v>880</v>
      </c>
      <c r="AA307" s="81">
        <v>328</v>
      </c>
      <c r="AB307" s="81">
        <v>1392</v>
      </c>
      <c r="AC307" s="81">
        <v>0</v>
      </c>
      <c r="AD307" s="81">
        <v>7.5033592363429866E-2</v>
      </c>
      <c r="AE307" s="82"/>
      <c r="AF307" s="81">
        <v>526592.91272138851</v>
      </c>
      <c r="AG307" s="81">
        <v>99919.780547196278</v>
      </c>
      <c r="AH307" s="81">
        <v>40479.592506266148</v>
      </c>
      <c r="AI307" s="81">
        <v>2576777.3687852221</v>
      </c>
      <c r="AJ307" s="81">
        <v>2884948.203449076</v>
      </c>
      <c r="AK307" s="81">
        <v>0</v>
      </c>
      <c r="AL307" s="81">
        <v>0</v>
      </c>
      <c r="AM307" s="81">
        <v>191214.6999881973</v>
      </c>
      <c r="AN307" s="81">
        <v>0</v>
      </c>
      <c r="AO307" s="81">
        <v>0</v>
      </c>
      <c r="AP307" s="82"/>
      <c r="AQ307" s="81">
        <v>20</v>
      </c>
      <c r="AR307" s="81">
        <v>9</v>
      </c>
      <c r="AS307" s="81">
        <v>0</v>
      </c>
      <c r="AT307" s="81">
        <v>0</v>
      </c>
      <c r="AU307" s="81">
        <v>0</v>
      </c>
      <c r="AV307" s="81">
        <v>0</v>
      </c>
      <c r="AW307" s="81" t="s">
        <v>564</v>
      </c>
      <c r="AX307" s="82"/>
      <c r="AY307" s="81">
        <v>111.6</v>
      </c>
      <c r="AZ307" s="81">
        <v>248.8</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2087</v>
      </c>
      <c r="B308" s="80">
        <v>219</v>
      </c>
      <c r="C308" s="80">
        <v>15</v>
      </c>
      <c r="D308" s="80">
        <v>13</v>
      </c>
      <c r="E308" s="80">
        <v>2018</v>
      </c>
      <c r="F308" s="80" t="s">
        <v>93</v>
      </c>
      <c r="G308" s="80" t="s">
        <v>2072</v>
      </c>
      <c r="H308" s="80" t="s">
        <v>2073</v>
      </c>
      <c r="I308" s="177"/>
      <c r="J308" s="81">
        <v>0.39809015688695804</v>
      </c>
      <c r="K308" s="81">
        <v>0.10556881633063528</v>
      </c>
      <c r="L308" s="81">
        <v>0.21607211494101869</v>
      </c>
      <c r="M308" s="81">
        <v>1.3260972603913004</v>
      </c>
      <c r="N308" s="81">
        <v>1.4202592559837965</v>
      </c>
      <c r="O308" s="81">
        <v>1.4261363077494222</v>
      </c>
      <c r="P308" s="81">
        <v>1.5439029093939367</v>
      </c>
      <c r="Q308" s="81">
        <v>8.4421580012884967E-2</v>
      </c>
      <c r="R308" s="81">
        <v>0</v>
      </c>
      <c r="S308" s="81">
        <v>0.13500820104313827</v>
      </c>
      <c r="T308" s="82"/>
      <c r="U308" s="81">
        <v>92940</v>
      </c>
      <c r="V308" s="81">
        <v>55</v>
      </c>
      <c r="W308" s="81">
        <v>6</v>
      </c>
      <c r="X308" s="81">
        <v>392</v>
      </c>
      <c r="Y308" s="81">
        <v>643</v>
      </c>
      <c r="Z308" s="81">
        <v>869</v>
      </c>
      <c r="AA308" s="81">
        <v>323</v>
      </c>
      <c r="AB308" s="81">
        <v>1332</v>
      </c>
      <c r="AC308" s="81">
        <v>0</v>
      </c>
      <c r="AD308" s="81">
        <v>0.13500820104313829</v>
      </c>
      <c r="AE308" s="82"/>
      <c r="AF308" s="81">
        <v>549508.93047388003</v>
      </c>
      <c r="AG308" s="81">
        <v>83559.088422914385</v>
      </c>
      <c r="AH308" s="81">
        <v>38272.791779760511</v>
      </c>
      <c r="AI308" s="81">
        <v>2571500.4590185611</v>
      </c>
      <c r="AJ308" s="81">
        <v>2610097.4481689641</v>
      </c>
      <c r="AK308" s="81">
        <v>0</v>
      </c>
      <c r="AL308" s="81">
        <v>0</v>
      </c>
      <c r="AM308" s="81">
        <v>183351.27946791629</v>
      </c>
      <c r="AN308" s="81">
        <v>0</v>
      </c>
      <c r="AO308" s="81">
        <v>0</v>
      </c>
      <c r="AP308" s="82"/>
      <c r="AQ308" s="81">
        <v>22</v>
      </c>
      <c r="AR308" s="81">
        <v>11</v>
      </c>
      <c r="AS308" s="81">
        <v>0</v>
      </c>
      <c r="AT308" s="81">
        <v>0</v>
      </c>
      <c r="AU308" s="81">
        <v>0</v>
      </c>
      <c r="AV308" s="81">
        <v>0</v>
      </c>
      <c r="AW308" s="81" t="s">
        <v>564</v>
      </c>
      <c r="AX308" s="82"/>
      <c r="AY308" s="81">
        <v>120.9</v>
      </c>
      <c r="AZ308" s="81">
        <v>309</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2088</v>
      </c>
      <c r="B309" s="80">
        <v>220</v>
      </c>
      <c r="C309" s="80">
        <v>16</v>
      </c>
      <c r="D309" s="80">
        <v>13</v>
      </c>
      <c r="E309" s="80">
        <v>2019</v>
      </c>
      <c r="F309" s="80" t="s">
        <v>73</v>
      </c>
      <c r="G309" s="80" t="s">
        <v>2072</v>
      </c>
      <c r="H309" s="80" t="s">
        <v>2073</v>
      </c>
      <c r="I309" s="177"/>
      <c r="J309" s="81">
        <v>0.38295940634527054</v>
      </c>
      <c r="K309" s="81">
        <v>0.10096373328641731</v>
      </c>
      <c r="L309" s="81">
        <v>0.21799159986886993</v>
      </c>
      <c r="M309" s="81">
        <v>1.2267064858950272</v>
      </c>
      <c r="N309" s="81">
        <v>1.3707725857914701</v>
      </c>
      <c r="O309" s="81">
        <v>1.3592761332971248</v>
      </c>
      <c r="P309" s="81">
        <v>1.5362815889879593</v>
      </c>
      <c r="Q309" s="81">
        <v>7.9295795048217266E-2</v>
      </c>
      <c r="R309" s="81">
        <v>0</v>
      </c>
      <c r="S309" s="81">
        <v>0</v>
      </c>
      <c r="T309" s="82"/>
      <c r="U309" s="81">
        <v>92443</v>
      </c>
      <c r="V309" s="81">
        <v>55</v>
      </c>
      <c r="W309" s="81">
        <v>6</v>
      </c>
      <c r="X309" s="81">
        <v>392</v>
      </c>
      <c r="Y309" s="81">
        <v>634</v>
      </c>
      <c r="Z309" s="81">
        <v>851</v>
      </c>
      <c r="AA309" s="81">
        <v>319</v>
      </c>
      <c r="AB309" s="81">
        <v>1285</v>
      </c>
      <c r="AC309" s="81">
        <v>0</v>
      </c>
      <c r="AD309" s="81">
        <v>0</v>
      </c>
      <c r="AE309" s="82"/>
      <c r="AF309" s="81">
        <v>536265.0347152591</v>
      </c>
      <c r="AG309" s="81">
        <v>87807.175022730604</v>
      </c>
      <c r="AH309" s="81">
        <v>40562.661401211451</v>
      </c>
      <c r="AI309" s="81">
        <v>2483671.8708102112</v>
      </c>
      <c r="AJ309" s="81">
        <v>2452957.021723669</v>
      </c>
      <c r="AK309" s="81">
        <v>0</v>
      </c>
      <c r="AL309" s="81">
        <v>0</v>
      </c>
      <c r="AM309" s="81">
        <v>175007.32652517915</v>
      </c>
      <c r="AN309" s="81">
        <v>0</v>
      </c>
      <c r="AO309" s="81">
        <v>0</v>
      </c>
      <c r="AP309" s="82"/>
      <c r="AQ309" s="81">
        <v>22</v>
      </c>
      <c r="AR309" s="81">
        <v>11</v>
      </c>
      <c r="AS309" s="81">
        <v>0</v>
      </c>
      <c r="AT309" s="81">
        <v>0</v>
      </c>
      <c r="AU309" s="81">
        <v>0</v>
      </c>
      <c r="AV309" s="81">
        <v>0</v>
      </c>
      <c r="AW309" s="81" t="s">
        <v>564</v>
      </c>
      <c r="AX309" s="82"/>
      <c r="AY309" s="81">
        <v>120.8</v>
      </c>
      <c r="AZ309" s="81">
        <v>309.10000000000002</v>
      </c>
      <c r="BA309" s="81">
        <v>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2089</v>
      </c>
      <c r="B310" s="80">
        <v>221</v>
      </c>
      <c r="C310" s="80">
        <v>17</v>
      </c>
      <c r="D310" s="80">
        <v>13</v>
      </c>
      <c r="E310" s="80">
        <v>2020</v>
      </c>
      <c r="F310" s="80" t="s">
        <v>218</v>
      </c>
      <c r="G310" s="80" t="s">
        <v>2072</v>
      </c>
      <c r="H310" s="80" t="s">
        <v>2073</v>
      </c>
      <c r="I310" s="177"/>
      <c r="J310" s="81">
        <v>0</v>
      </c>
      <c r="K310" s="81">
        <v>0.14141982113993468</v>
      </c>
      <c r="L310" s="81">
        <v>3.0004011279502526E-2</v>
      </c>
      <c r="M310" s="81">
        <v>1.0831790375402675</v>
      </c>
      <c r="N310" s="81">
        <v>1.5388428542601629</v>
      </c>
      <c r="O310" s="81">
        <v>1.151734083743607</v>
      </c>
      <c r="P310" s="81">
        <v>1.4095623566679052</v>
      </c>
      <c r="Q310" s="81">
        <v>7.3586037473143157E-2</v>
      </c>
      <c r="R310" s="81">
        <v>0</v>
      </c>
      <c r="S310" s="81">
        <v>0</v>
      </c>
      <c r="T310" s="82"/>
      <c r="U310" s="81">
        <v>0</v>
      </c>
      <c r="V310" s="81">
        <v>73</v>
      </c>
      <c r="W310" s="81">
        <v>1</v>
      </c>
      <c r="X310" s="81">
        <v>328</v>
      </c>
      <c r="Y310" s="81">
        <v>626</v>
      </c>
      <c r="Z310" s="81">
        <v>823</v>
      </c>
      <c r="AA310" s="81">
        <v>318</v>
      </c>
      <c r="AB310" s="81">
        <v>1248</v>
      </c>
      <c r="AC310" s="81">
        <v>0</v>
      </c>
      <c r="AD310" s="81">
        <v>0</v>
      </c>
      <c r="AE310" s="82"/>
      <c r="AF310" s="81">
        <v>0</v>
      </c>
      <c r="AG310" s="81">
        <v>108885.00914662641</v>
      </c>
      <c r="AH310" s="81">
        <v>5446.8513430720377</v>
      </c>
      <c r="AI310" s="81">
        <v>2123278.0487485873</v>
      </c>
      <c r="AJ310" s="81">
        <v>2872017.0571048791</v>
      </c>
      <c r="AK310" s="81"/>
      <c r="AL310" s="81"/>
      <c r="AM310" s="81">
        <v>162877.86556919481</v>
      </c>
      <c r="AN310" s="81"/>
      <c r="AO310" s="81"/>
      <c r="AP310" s="82"/>
      <c r="AQ310" s="81">
        <v>22</v>
      </c>
      <c r="AR310" s="81">
        <v>11</v>
      </c>
      <c r="AS310" s="81">
        <v>0</v>
      </c>
      <c r="AT310" s="81">
        <v>0</v>
      </c>
      <c r="AU310" s="81">
        <v>0</v>
      </c>
      <c r="AV310" s="81">
        <v>0</v>
      </c>
      <c r="AW310" s="81">
        <v>0</v>
      </c>
      <c r="AX310" s="82"/>
      <c r="AY310" s="81">
        <v>120.8</v>
      </c>
      <c r="AZ310" s="81">
        <v>309.10000000000002</v>
      </c>
      <c r="BA310" s="81">
        <v>0</v>
      </c>
      <c r="BB310" s="81">
        <v>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2090</v>
      </c>
      <c r="B311" s="80">
        <v>221</v>
      </c>
      <c r="C311" s="80">
        <v>18</v>
      </c>
      <c r="D311" s="80">
        <v>13</v>
      </c>
      <c r="E311" s="80">
        <v>2021</v>
      </c>
      <c r="F311" s="80" t="s">
        <v>75</v>
      </c>
      <c r="G311" s="174" t="s">
        <v>2072</v>
      </c>
      <c r="H311" s="80" t="s">
        <v>2073</v>
      </c>
      <c r="I311" s="177"/>
      <c r="J311" s="81">
        <v>0.37448832464232051</v>
      </c>
      <c r="K311" s="81">
        <v>0.15936460415509038</v>
      </c>
      <c r="L311" s="81">
        <v>3.0326545967005753E-2</v>
      </c>
      <c r="M311" s="81">
        <v>1.0128442141035268</v>
      </c>
      <c r="N311" s="81">
        <v>1.2735811954787049</v>
      </c>
      <c r="O311" s="81">
        <v>1.0967847602855074</v>
      </c>
      <c r="P311" s="81">
        <v>1.4272216602991132</v>
      </c>
      <c r="Q311" s="81">
        <v>7.2201640070689702E-2</v>
      </c>
      <c r="R311" s="81">
        <v>0</v>
      </c>
      <c r="S311" s="81">
        <v>0</v>
      </c>
      <c r="T311" s="82"/>
      <c r="U311" s="81">
        <v>109880</v>
      </c>
      <c r="V311" s="81">
        <v>73</v>
      </c>
      <c r="W311" s="81">
        <v>1</v>
      </c>
      <c r="X311" s="81">
        <v>328</v>
      </c>
      <c r="Y311" s="81">
        <v>617</v>
      </c>
      <c r="Z311" s="81">
        <v>807</v>
      </c>
      <c r="AA311" s="81">
        <v>314</v>
      </c>
      <c r="AB311" s="81">
        <v>1210</v>
      </c>
      <c r="AC311" s="81">
        <v>0</v>
      </c>
      <c r="AD311" s="81">
        <v>0</v>
      </c>
      <c r="AE311" s="82"/>
      <c r="AF311" s="81">
        <v>575394.5788034912</v>
      </c>
      <c r="AG311" s="81">
        <v>123181.0897340127</v>
      </c>
      <c r="AH311" s="81">
        <v>5593.0134237996926</v>
      </c>
      <c r="AI311" s="81">
        <v>2267564.7172807786</v>
      </c>
      <c r="AJ311" s="81">
        <v>2462968.3492488554</v>
      </c>
      <c r="AK311" s="81">
        <v>0</v>
      </c>
      <c r="AL311" s="81">
        <v>0</v>
      </c>
      <c r="AM311" s="81">
        <v>158829.30424744156</v>
      </c>
      <c r="AN311" s="81">
        <v>0</v>
      </c>
      <c r="AO311" s="81">
        <v>0</v>
      </c>
      <c r="AP311" s="82"/>
      <c r="AQ311" s="81">
        <v>24</v>
      </c>
      <c r="AR311" s="81">
        <v>11</v>
      </c>
      <c r="AS311" s="81">
        <v>0</v>
      </c>
      <c r="AT311" s="81">
        <v>0</v>
      </c>
      <c r="AU311" s="81">
        <v>0</v>
      </c>
      <c r="AV311" s="81">
        <v>0</v>
      </c>
      <c r="AW311" s="81"/>
      <c r="AX311" s="82"/>
      <c r="AY311" s="81">
        <v>130.69999999999999</v>
      </c>
      <c r="AZ311" s="81">
        <v>309.10000000000002</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2091</v>
      </c>
      <c r="B312" s="80">
        <v>221</v>
      </c>
      <c r="C312" s="80">
        <v>19</v>
      </c>
      <c r="D312" s="80">
        <v>13</v>
      </c>
      <c r="E312" s="80">
        <v>2022</v>
      </c>
      <c r="F312" s="80" t="s">
        <v>568</v>
      </c>
      <c r="G312" s="174" t="s">
        <v>2072</v>
      </c>
      <c r="H312" s="80" t="s">
        <v>2073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24</v>
      </c>
      <c r="AR312" s="81">
        <v>11</v>
      </c>
      <c r="AS312" s="81">
        <v>0</v>
      </c>
      <c r="AT312" s="81">
        <v>0</v>
      </c>
      <c r="AU312" s="81">
        <v>0</v>
      </c>
      <c r="AV312" s="81">
        <v>0</v>
      </c>
      <c r="AW312" s="81"/>
      <c r="AX312" s="82"/>
      <c r="AY312" s="81">
        <v>130.70000000000002</v>
      </c>
      <c r="AZ312" s="81">
        <v>309.10000000000002</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2092</v>
      </c>
      <c r="B313" s="80">
        <v>256</v>
      </c>
      <c r="C313" s="80">
        <v>1</v>
      </c>
      <c r="D313" s="80">
        <v>16</v>
      </c>
      <c r="E313" s="80">
        <v>1990</v>
      </c>
      <c r="F313" s="80" t="s">
        <v>562</v>
      </c>
      <c r="G313" s="80" t="s">
        <v>2093</v>
      </c>
      <c r="H313" s="80" t="s">
        <v>1776</v>
      </c>
      <c r="I313" s="177"/>
      <c r="J313" s="81">
        <v>1.4877375420860186</v>
      </c>
      <c r="K313" s="81">
        <v>0.60136705487227304</v>
      </c>
      <c r="L313" s="81">
        <v>5.4023822069774781</v>
      </c>
      <c r="M313" s="81">
        <v>1.107687633780519</v>
      </c>
      <c r="N313" s="81">
        <v>2.1191797890460178</v>
      </c>
      <c r="O313" s="81">
        <v>1.8574721108691938</v>
      </c>
      <c r="P313" s="81">
        <v>2.7305177480669105</v>
      </c>
      <c r="Q313" s="81">
        <v>0.13346387624295078</v>
      </c>
      <c r="R313" s="81">
        <v>0</v>
      </c>
      <c r="S313" s="81">
        <v>0.13148365279854454</v>
      </c>
      <c r="T313" s="82"/>
      <c r="U313" s="81">
        <v>154700</v>
      </c>
      <c r="V313" s="81">
        <v>185</v>
      </c>
      <c r="W313" s="81">
        <v>61</v>
      </c>
      <c r="X313" s="81">
        <v>382</v>
      </c>
      <c r="Y313" s="81">
        <v>726</v>
      </c>
      <c r="Z313" s="81">
        <v>764</v>
      </c>
      <c r="AA313" s="81">
        <v>663</v>
      </c>
      <c r="AB313" s="81">
        <v>2167</v>
      </c>
      <c r="AC313" s="81">
        <v>0</v>
      </c>
      <c r="AD313" s="81">
        <v>0.13148365279854454</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2094</v>
      </c>
      <c r="B314" s="80">
        <v>257</v>
      </c>
      <c r="C314" s="80">
        <v>2</v>
      </c>
      <c r="D314" s="80">
        <v>16</v>
      </c>
      <c r="E314" s="80">
        <v>2005</v>
      </c>
      <c r="F314" s="80" t="s">
        <v>565</v>
      </c>
      <c r="G314" s="80" t="s">
        <v>2093</v>
      </c>
      <c r="H314" s="80" t="s">
        <v>1776</v>
      </c>
      <c r="I314" s="177"/>
      <c r="J314" s="81">
        <v>0.12509728529267022</v>
      </c>
      <c r="K314" s="81">
        <v>0.220411561241803</v>
      </c>
      <c r="L314" s="81">
        <v>4.69045907684698</v>
      </c>
      <c r="M314" s="81">
        <v>1.4522369136967055</v>
      </c>
      <c r="N314" s="81">
        <v>3.3989011605489137</v>
      </c>
      <c r="O314" s="81">
        <v>1.5988535164134785</v>
      </c>
      <c r="P314" s="81">
        <v>3.1328573655053193</v>
      </c>
      <c r="Q314" s="81">
        <v>0.10327764947242028</v>
      </c>
      <c r="R314" s="81">
        <v>0</v>
      </c>
      <c r="S314" s="81">
        <v>0.10808926540361972</v>
      </c>
      <c r="T314" s="82"/>
      <c r="U314" s="81">
        <v>13540</v>
      </c>
      <c r="V314" s="81">
        <v>84</v>
      </c>
      <c r="W314" s="81">
        <v>56</v>
      </c>
      <c r="X314" s="81">
        <v>235</v>
      </c>
      <c r="Y314" s="81">
        <v>750</v>
      </c>
      <c r="Z314" s="81">
        <v>761</v>
      </c>
      <c r="AA314" s="81">
        <v>623</v>
      </c>
      <c r="AB314" s="81">
        <v>1753</v>
      </c>
      <c r="AC314" s="81">
        <v>0</v>
      </c>
      <c r="AD314" s="81">
        <v>0.10808926540361972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2095</v>
      </c>
      <c r="B315" s="80">
        <v>258</v>
      </c>
      <c r="C315" s="80">
        <v>3</v>
      </c>
      <c r="D315" s="80">
        <v>16</v>
      </c>
      <c r="E315" s="80">
        <v>2006</v>
      </c>
      <c r="F315" s="80" t="s">
        <v>566</v>
      </c>
      <c r="G315" s="80" t="s">
        <v>2093</v>
      </c>
      <c r="H315" s="80" t="s">
        <v>1776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2096</v>
      </c>
      <c r="B316" s="80">
        <v>259</v>
      </c>
      <c r="C316" s="80">
        <v>4</v>
      </c>
      <c r="D316" s="80">
        <v>16</v>
      </c>
      <c r="E316" s="80">
        <v>2007</v>
      </c>
      <c r="F316" s="80" t="s">
        <v>567</v>
      </c>
      <c r="G316" s="80" t="s">
        <v>2093</v>
      </c>
      <c r="H316" s="80" t="s">
        <v>1776</v>
      </c>
      <c r="I316" s="177"/>
      <c r="J316" s="81">
        <v>0</v>
      </c>
      <c r="K316" s="81">
        <v>0.16817334322232294</v>
      </c>
      <c r="L316" s="81">
        <v>3.6754858275760238</v>
      </c>
      <c r="M316" s="81">
        <v>1.6658541060742773</v>
      </c>
      <c r="N316" s="81">
        <v>3.3271724005619929</v>
      </c>
      <c r="O316" s="81">
        <v>1.4450537610717715</v>
      </c>
      <c r="P316" s="81">
        <v>2.9515578152041395</v>
      </c>
      <c r="Q316" s="81">
        <v>0.10282404948950565</v>
      </c>
      <c r="R316" s="81">
        <v>0</v>
      </c>
      <c r="S316" s="81">
        <v>0.11610480204281418</v>
      </c>
      <c r="T316" s="82"/>
      <c r="U316" s="81">
        <v>0</v>
      </c>
      <c r="V316" s="81">
        <v>67</v>
      </c>
      <c r="W316" s="81">
        <v>55</v>
      </c>
      <c r="X316" s="81">
        <v>363</v>
      </c>
      <c r="Y316" s="81">
        <v>720</v>
      </c>
      <c r="Z316" s="81">
        <v>715</v>
      </c>
      <c r="AA316" s="81">
        <v>578</v>
      </c>
      <c r="AB316" s="81">
        <v>1653</v>
      </c>
      <c r="AC316" s="81">
        <v>0</v>
      </c>
      <c r="AD316" s="81">
        <v>0.11610480204281418</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2097</v>
      </c>
      <c r="B317" s="80">
        <v>260</v>
      </c>
      <c r="C317" s="80">
        <v>5</v>
      </c>
      <c r="D317" s="80">
        <v>16</v>
      </c>
      <c r="E317" s="80">
        <v>2008</v>
      </c>
      <c r="F317" s="80" t="s">
        <v>84</v>
      </c>
      <c r="G317" s="80" t="s">
        <v>2093</v>
      </c>
      <c r="H317" s="80" t="s">
        <v>1776</v>
      </c>
      <c r="I317" s="177"/>
      <c r="J317" s="81">
        <v>0.15702366703310247</v>
      </c>
      <c r="K317" s="81">
        <v>0.1332343346786185</v>
      </c>
      <c r="L317" s="81">
        <v>3.5906641935716248</v>
      </c>
      <c r="M317" s="81">
        <v>1.8667686732506366</v>
      </c>
      <c r="N317" s="81">
        <v>3.1570838273275252</v>
      </c>
      <c r="O317" s="81">
        <v>1.3843395438458792</v>
      </c>
      <c r="P317" s="81">
        <v>2.8104756696850388</v>
      </c>
      <c r="Q317" s="81">
        <v>9.8530191360406902E-2</v>
      </c>
      <c r="R317" s="81">
        <v>0</v>
      </c>
      <c r="S317" s="81">
        <v>0.11749339463721424</v>
      </c>
      <c r="T317" s="82"/>
      <c r="U317" s="81">
        <v>20898</v>
      </c>
      <c r="V317" s="81">
        <v>67</v>
      </c>
      <c r="W317" s="81">
        <v>55</v>
      </c>
      <c r="X317" s="81">
        <v>363</v>
      </c>
      <c r="Y317" s="81">
        <v>716</v>
      </c>
      <c r="Z317" s="81">
        <v>709</v>
      </c>
      <c r="AA317" s="81">
        <v>551</v>
      </c>
      <c r="AB317" s="81">
        <v>1610</v>
      </c>
      <c r="AC317" s="81">
        <v>0</v>
      </c>
      <c r="AD317" s="81">
        <v>0.11749339463721424</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2098</v>
      </c>
      <c r="B318" s="80">
        <v>261</v>
      </c>
      <c r="C318" s="80">
        <v>6</v>
      </c>
      <c r="D318" s="80">
        <v>16</v>
      </c>
      <c r="E318" s="80">
        <v>2009</v>
      </c>
      <c r="F318" s="80" t="s">
        <v>85</v>
      </c>
      <c r="G318" s="80" t="s">
        <v>2093</v>
      </c>
      <c r="H318" s="80" t="s">
        <v>1776</v>
      </c>
      <c r="I318" s="177"/>
      <c r="J318" s="81">
        <v>0</v>
      </c>
      <c r="K318" s="81">
        <v>9.1632411348518308E-2</v>
      </c>
      <c r="L318" s="81">
        <v>1.4215532284915904</v>
      </c>
      <c r="M318" s="81">
        <v>1.7234389170600526</v>
      </c>
      <c r="N318" s="81">
        <v>2.8981851506435441</v>
      </c>
      <c r="O318" s="81">
        <v>1.3827225089295263</v>
      </c>
      <c r="P318" s="81">
        <v>2.6829667143246452</v>
      </c>
      <c r="Q318" s="81">
        <v>9.1994587463920544E-2</v>
      </c>
      <c r="R318" s="81">
        <v>0</v>
      </c>
      <c r="S318" s="81">
        <v>0.13297366174028405</v>
      </c>
      <c r="T318" s="82"/>
      <c r="U318" s="81">
        <v>0</v>
      </c>
      <c r="V318" s="81">
        <v>47</v>
      </c>
      <c r="W318" s="81">
        <v>30</v>
      </c>
      <c r="X318" s="81">
        <v>332</v>
      </c>
      <c r="Y318" s="81">
        <v>718</v>
      </c>
      <c r="Z318" s="81">
        <v>699</v>
      </c>
      <c r="AA318" s="81">
        <v>540</v>
      </c>
      <c r="AB318" s="81">
        <v>1578</v>
      </c>
      <c r="AC318" s="81">
        <v>0</v>
      </c>
      <c r="AD318" s="81">
        <v>0.13297366174028405</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2099</v>
      </c>
      <c r="B319" s="80">
        <v>262</v>
      </c>
      <c r="C319" s="80">
        <v>7</v>
      </c>
      <c r="D319" s="80">
        <v>16</v>
      </c>
      <c r="E319" s="80">
        <v>2010</v>
      </c>
      <c r="F319" s="80" t="s">
        <v>86</v>
      </c>
      <c r="G319" s="80" t="s">
        <v>2093</v>
      </c>
      <c r="H319" s="80" t="s">
        <v>1776</v>
      </c>
      <c r="I319" s="177"/>
      <c r="J319" s="81">
        <v>0</v>
      </c>
      <c r="K319" s="81">
        <v>9.3396940047062046E-2</v>
      </c>
      <c r="L319" s="81">
        <v>1.3458372312258176</v>
      </c>
      <c r="M319" s="81">
        <v>1.680818470381362</v>
      </c>
      <c r="N319" s="81">
        <v>2.9234429362661842</v>
      </c>
      <c r="O319" s="81">
        <v>1.3645130276921444</v>
      </c>
      <c r="P319" s="81">
        <v>2.7262078995442236</v>
      </c>
      <c r="Q319" s="81">
        <v>9.4608180417682125E-2</v>
      </c>
      <c r="R319" s="81">
        <v>0</v>
      </c>
      <c r="S319" s="81">
        <v>0.15425756241084701</v>
      </c>
      <c r="T319" s="82"/>
      <c r="U319" s="81">
        <v>0</v>
      </c>
      <c r="V319" s="81">
        <v>47</v>
      </c>
      <c r="W319" s="81">
        <v>30</v>
      </c>
      <c r="X319" s="81">
        <v>332</v>
      </c>
      <c r="Y319" s="81">
        <v>723</v>
      </c>
      <c r="Z319" s="81">
        <v>693</v>
      </c>
      <c r="AA319" s="81">
        <v>535</v>
      </c>
      <c r="AB319" s="81">
        <v>1555</v>
      </c>
      <c r="AC319" s="81">
        <v>0</v>
      </c>
      <c r="AD319" s="81">
        <v>0.15425756241084701</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2100</v>
      </c>
      <c r="B320" s="80">
        <v>263</v>
      </c>
      <c r="C320" s="80">
        <v>8</v>
      </c>
      <c r="D320" s="80">
        <v>16</v>
      </c>
      <c r="E320" s="80">
        <v>2011</v>
      </c>
      <c r="F320" s="80" t="s">
        <v>87</v>
      </c>
      <c r="G320" s="80" t="s">
        <v>2093</v>
      </c>
      <c r="H320" s="80" t="s">
        <v>1776</v>
      </c>
      <c r="I320" s="177"/>
      <c r="J320" s="81">
        <v>0</v>
      </c>
      <c r="K320" s="81">
        <v>0.12545677292368076</v>
      </c>
      <c r="L320" s="81">
        <v>1.2564060386357236</v>
      </c>
      <c r="M320" s="81">
        <v>1.9561419786280294</v>
      </c>
      <c r="N320" s="81">
        <v>3.3556199834022857</v>
      </c>
      <c r="O320" s="81">
        <v>1.3104466438313076</v>
      </c>
      <c r="P320" s="81">
        <v>2.5929917213419329</v>
      </c>
      <c r="Q320" s="81">
        <v>0.10751317976131448</v>
      </c>
      <c r="R320" s="81">
        <v>0</v>
      </c>
      <c r="S320" s="81">
        <v>0.13701339734253579</v>
      </c>
      <c r="T320" s="82"/>
      <c r="U320" s="81">
        <v>0</v>
      </c>
      <c r="V320" s="81">
        <v>47</v>
      </c>
      <c r="W320" s="81">
        <v>30</v>
      </c>
      <c r="X320" s="81">
        <v>332</v>
      </c>
      <c r="Y320" s="81">
        <v>709</v>
      </c>
      <c r="Z320" s="81">
        <v>680</v>
      </c>
      <c r="AA320" s="81">
        <v>524</v>
      </c>
      <c r="AB320" s="81">
        <v>1532</v>
      </c>
      <c r="AC320" s="81">
        <v>0</v>
      </c>
      <c r="AD320" s="81">
        <v>0.13701339734253579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2101</v>
      </c>
      <c r="B321" s="80">
        <v>264</v>
      </c>
      <c r="C321" s="80">
        <v>9</v>
      </c>
      <c r="D321" s="80">
        <v>16</v>
      </c>
      <c r="E321" s="80">
        <v>2012</v>
      </c>
      <c r="F321" s="80" t="s">
        <v>88</v>
      </c>
      <c r="G321" s="80" t="s">
        <v>2093</v>
      </c>
      <c r="H321" s="80" t="s">
        <v>1776</v>
      </c>
      <c r="I321" s="177"/>
      <c r="J321" s="81">
        <v>0</v>
      </c>
      <c r="K321" s="81">
        <v>0.11777507353515539</v>
      </c>
      <c r="L321" s="81">
        <v>1.2601584507576167</v>
      </c>
      <c r="M321" s="81">
        <v>2.2008961756076908</v>
      </c>
      <c r="N321" s="81">
        <v>3.5580046167949022</v>
      </c>
      <c r="O321" s="81">
        <v>1.2829268250944654</v>
      </c>
      <c r="P321" s="81">
        <v>2.5878384220462651</v>
      </c>
      <c r="Q321" s="81">
        <v>0.11315064103198577</v>
      </c>
      <c r="R321" s="81">
        <v>0</v>
      </c>
      <c r="S321" s="81">
        <v>0.15479811549174163</v>
      </c>
      <c r="T321" s="82"/>
      <c r="U321" s="81">
        <v>0</v>
      </c>
      <c r="V321" s="81">
        <v>47</v>
      </c>
      <c r="W321" s="81">
        <v>30</v>
      </c>
      <c r="X321" s="81">
        <v>332</v>
      </c>
      <c r="Y321" s="81">
        <v>707</v>
      </c>
      <c r="Z321" s="81">
        <v>671</v>
      </c>
      <c r="AA321" s="81">
        <v>520</v>
      </c>
      <c r="AB321" s="81">
        <v>1484</v>
      </c>
      <c r="AC321" s="81">
        <v>0</v>
      </c>
      <c r="AD321" s="81">
        <v>0.15479811549174163</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2102</v>
      </c>
      <c r="B322" s="80">
        <v>265</v>
      </c>
      <c r="C322" s="80">
        <v>10</v>
      </c>
      <c r="D322" s="80">
        <v>16</v>
      </c>
      <c r="E322" s="80">
        <v>2013</v>
      </c>
      <c r="F322" s="80" t="s">
        <v>89</v>
      </c>
      <c r="G322" s="80" t="s">
        <v>2093</v>
      </c>
      <c r="H322" s="80" t="s">
        <v>1776</v>
      </c>
      <c r="I322" s="177"/>
      <c r="J322" s="81">
        <v>0</v>
      </c>
      <c r="K322" s="81">
        <v>9.9988024094584196E-2</v>
      </c>
      <c r="L322" s="81">
        <v>0.91417838112969185</v>
      </c>
      <c r="M322" s="81">
        <v>1.8995122607957131</v>
      </c>
      <c r="N322" s="81">
        <v>3.4352562758470997</v>
      </c>
      <c r="O322" s="81">
        <v>1.200640976346099</v>
      </c>
      <c r="P322" s="81">
        <v>2.5875983914990441</v>
      </c>
      <c r="Q322" s="81">
        <v>0.11154766293965995</v>
      </c>
      <c r="R322" s="81">
        <v>0</v>
      </c>
      <c r="S322" s="81">
        <v>0.17871419538373118</v>
      </c>
      <c r="T322" s="82"/>
      <c r="U322" s="81">
        <v>0</v>
      </c>
      <c r="V322" s="81">
        <v>47</v>
      </c>
      <c r="W322" s="81">
        <v>30</v>
      </c>
      <c r="X322" s="81">
        <v>332</v>
      </c>
      <c r="Y322" s="81">
        <v>694</v>
      </c>
      <c r="Z322" s="81">
        <v>656</v>
      </c>
      <c r="AA322" s="81">
        <v>518</v>
      </c>
      <c r="AB322" s="81">
        <v>1442</v>
      </c>
      <c r="AC322" s="81">
        <v>0</v>
      </c>
      <c r="AD322" s="81">
        <v>0.17871419538373118</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2103</v>
      </c>
      <c r="B323" s="80">
        <v>266</v>
      </c>
      <c r="C323" s="80">
        <v>11</v>
      </c>
      <c r="D323" s="80">
        <v>16</v>
      </c>
      <c r="E323" s="80">
        <v>2014</v>
      </c>
      <c r="F323" s="80" t="s">
        <v>90</v>
      </c>
      <c r="G323" s="80" t="s">
        <v>2093</v>
      </c>
      <c r="H323" s="80" t="s">
        <v>1776</v>
      </c>
      <c r="I323" s="177"/>
      <c r="J323" s="81">
        <v>0</v>
      </c>
      <c r="K323" s="81">
        <v>0.12940954692886497</v>
      </c>
      <c r="L323" s="81">
        <v>1.1932738800568214</v>
      </c>
      <c r="M323" s="81">
        <v>1.8167523199771198</v>
      </c>
      <c r="N323" s="81">
        <v>3.2633301471092246</v>
      </c>
      <c r="O323" s="81">
        <v>1.1191278712487345</v>
      </c>
      <c r="P323" s="81">
        <v>2.5408005703319496</v>
      </c>
      <c r="Q323" s="81">
        <v>0.10264597761700682</v>
      </c>
      <c r="R323" s="81">
        <v>0</v>
      </c>
      <c r="S323" s="81">
        <v>0.16531998499757344</v>
      </c>
      <c r="T323" s="82"/>
      <c r="U323" s="81">
        <v>0</v>
      </c>
      <c r="V323" s="81">
        <v>56</v>
      </c>
      <c r="W323" s="81">
        <v>26</v>
      </c>
      <c r="X323" s="81">
        <v>284</v>
      </c>
      <c r="Y323" s="81">
        <v>675</v>
      </c>
      <c r="Z323" s="81">
        <v>644</v>
      </c>
      <c r="AA323" s="81">
        <v>506</v>
      </c>
      <c r="AB323" s="81">
        <v>1383</v>
      </c>
      <c r="AC323" s="81">
        <v>0</v>
      </c>
      <c r="AD323" s="81">
        <v>0.16531998499757344</v>
      </c>
      <c r="AE323" s="82"/>
      <c r="AF323" s="81">
        <v>0</v>
      </c>
      <c r="AG323" s="81">
        <v>101922.53765826953</v>
      </c>
      <c r="AH323" s="81">
        <v>266591.81594870397</v>
      </c>
      <c r="AI323" s="81">
        <v>1953434.8449384477</v>
      </c>
      <c r="AJ323" s="81">
        <v>4046369.9313708432</v>
      </c>
      <c r="AK323" s="81">
        <v>0</v>
      </c>
      <c r="AL323" s="81">
        <v>0</v>
      </c>
      <c r="AM323" s="81">
        <v>189865.23353369994</v>
      </c>
      <c r="AN323" s="81">
        <v>0</v>
      </c>
      <c r="AO323" s="81">
        <v>0</v>
      </c>
      <c r="AP323" s="82"/>
      <c r="AQ323" s="81">
        <v>1</v>
      </c>
      <c r="AR323" s="81">
        <v>0</v>
      </c>
      <c r="AS323" s="81">
        <v>0</v>
      </c>
      <c r="AT323" s="81">
        <v>0</v>
      </c>
      <c r="AU323" s="81">
        <v>0</v>
      </c>
      <c r="AV323" s="81">
        <v>0</v>
      </c>
      <c r="AW323" s="81" t="s">
        <v>564</v>
      </c>
      <c r="AX323" s="82"/>
      <c r="AY323" s="81">
        <v>4</v>
      </c>
      <c r="AZ323" s="81">
        <v>0</v>
      </c>
      <c r="BA323" s="81">
        <v>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2104</v>
      </c>
      <c r="B324" s="80">
        <v>267</v>
      </c>
      <c r="C324" s="80">
        <v>12</v>
      </c>
      <c r="D324" s="80">
        <v>16</v>
      </c>
      <c r="E324" s="80">
        <v>2015</v>
      </c>
      <c r="F324" s="80" t="s">
        <v>91</v>
      </c>
      <c r="G324" s="80" t="s">
        <v>2093</v>
      </c>
      <c r="H324" s="80" t="s">
        <v>1776</v>
      </c>
      <c r="I324" s="177"/>
      <c r="J324" s="81">
        <v>0</v>
      </c>
      <c r="K324" s="81">
        <v>0.13078228445188758</v>
      </c>
      <c r="L324" s="81">
        <v>1.2138074233427234</v>
      </c>
      <c r="M324" s="81">
        <v>1.7873185225440915</v>
      </c>
      <c r="N324" s="81">
        <v>2.8609376689947199</v>
      </c>
      <c r="O324" s="81">
        <v>1.1101694306211969</v>
      </c>
      <c r="P324" s="81">
        <v>2.5277238272226934</v>
      </c>
      <c r="Q324" s="81">
        <v>9.7869646545189246E-2</v>
      </c>
      <c r="R324" s="81">
        <v>0</v>
      </c>
      <c r="S324" s="81">
        <v>0.16506975314639924</v>
      </c>
      <c r="T324" s="82"/>
      <c r="U324" s="81">
        <v>0</v>
      </c>
      <c r="V324" s="81">
        <v>56</v>
      </c>
      <c r="W324" s="81">
        <v>26</v>
      </c>
      <c r="X324" s="81">
        <v>284</v>
      </c>
      <c r="Y324" s="81">
        <v>660</v>
      </c>
      <c r="Z324" s="81">
        <v>645</v>
      </c>
      <c r="AA324" s="81">
        <v>503</v>
      </c>
      <c r="AB324" s="81">
        <v>1347</v>
      </c>
      <c r="AC324" s="81">
        <v>0</v>
      </c>
      <c r="AD324" s="81">
        <v>0.16506975314639924</v>
      </c>
      <c r="AE324" s="82"/>
      <c r="AF324" s="81">
        <v>0</v>
      </c>
      <c r="AG324" s="81">
        <v>96171.517989908447</v>
      </c>
      <c r="AH324" s="81">
        <v>211122.09258062326</v>
      </c>
      <c r="AI324" s="81">
        <v>2001098.1393696207</v>
      </c>
      <c r="AJ324" s="81">
        <v>3616829.0130474214</v>
      </c>
      <c r="AK324" s="81">
        <v>0</v>
      </c>
      <c r="AL324" s="81">
        <v>0</v>
      </c>
      <c r="AM324" s="81">
        <v>184600.69954751758</v>
      </c>
      <c r="AN324" s="81">
        <v>0</v>
      </c>
      <c r="AO324" s="81">
        <v>0</v>
      </c>
      <c r="AP324" s="82"/>
      <c r="AQ324" s="81">
        <v>2</v>
      </c>
      <c r="AR324" s="81">
        <v>0</v>
      </c>
      <c r="AS324" s="81">
        <v>0</v>
      </c>
      <c r="AT324" s="81">
        <v>0</v>
      </c>
      <c r="AU324" s="81">
        <v>0</v>
      </c>
      <c r="AV324" s="81">
        <v>0</v>
      </c>
      <c r="AW324" s="81" t="s">
        <v>564</v>
      </c>
      <c r="AX324" s="82"/>
      <c r="AY324" s="81">
        <v>9</v>
      </c>
      <c r="AZ324" s="81">
        <v>0</v>
      </c>
      <c r="BA324" s="81">
        <v>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2105</v>
      </c>
      <c r="B325" s="80">
        <v>268</v>
      </c>
      <c r="C325" s="80">
        <v>13</v>
      </c>
      <c r="D325" s="80">
        <v>16</v>
      </c>
      <c r="E325" s="80">
        <v>2016</v>
      </c>
      <c r="F325" s="80" t="s">
        <v>92</v>
      </c>
      <c r="G325" s="80" t="s">
        <v>2093</v>
      </c>
      <c r="H325" s="80" t="s">
        <v>1776</v>
      </c>
      <c r="I325" s="177"/>
      <c r="J325" s="81">
        <v>0</v>
      </c>
      <c r="K325" s="81">
        <v>0.13434320284273299</v>
      </c>
      <c r="L325" s="81">
        <v>1.3308105937132877</v>
      </c>
      <c r="M325" s="81">
        <v>1.3057691934933024</v>
      </c>
      <c r="N325" s="81">
        <v>2.73846326575759</v>
      </c>
      <c r="O325" s="81">
        <v>1.0762846468077489</v>
      </c>
      <c r="P325" s="81">
        <v>2.5313941276456342</v>
      </c>
      <c r="Q325" s="81">
        <v>9.3658068930831867E-2</v>
      </c>
      <c r="R325" s="81">
        <v>0</v>
      </c>
      <c r="S325" s="81">
        <v>0.20499420957063155</v>
      </c>
      <c r="T325" s="82"/>
      <c r="U325" s="81">
        <v>0</v>
      </c>
      <c r="V325" s="81">
        <v>56</v>
      </c>
      <c r="W325" s="81">
        <v>26</v>
      </c>
      <c r="X325" s="81">
        <v>284</v>
      </c>
      <c r="Y325" s="81">
        <v>679</v>
      </c>
      <c r="Z325" s="81">
        <v>633</v>
      </c>
      <c r="AA325" s="81">
        <v>521</v>
      </c>
      <c r="AB325" s="81">
        <v>1326</v>
      </c>
      <c r="AC325" s="81">
        <v>0</v>
      </c>
      <c r="AD325" s="81">
        <v>0.20499420957063161</v>
      </c>
      <c r="AE325" s="82"/>
      <c r="AF325" s="81">
        <v>0</v>
      </c>
      <c r="AG325" s="81">
        <v>94798.779395452613</v>
      </c>
      <c r="AH325" s="81">
        <v>185747.38948480829</v>
      </c>
      <c r="AI325" s="81">
        <v>1782419.367641696</v>
      </c>
      <c r="AJ325" s="81">
        <v>3466823.347411681</v>
      </c>
      <c r="AK325" s="81">
        <v>0</v>
      </c>
      <c r="AL325" s="81">
        <v>0</v>
      </c>
      <c r="AM325" s="81">
        <v>181863.9183758749</v>
      </c>
      <c r="AN325" s="81">
        <v>0</v>
      </c>
      <c r="AO325" s="81">
        <v>0</v>
      </c>
      <c r="AP325" s="82"/>
      <c r="AQ325" s="81">
        <v>2</v>
      </c>
      <c r="AR325" s="81">
        <v>0</v>
      </c>
      <c r="AS325" s="81">
        <v>0</v>
      </c>
      <c r="AT325" s="81">
        <v>0</v>
      </c>
      <c r="AU325" s="81">
        <v>0</v>
      </c>
      <c r="AV325" s="81">
        <v>0</v>
      </c>
      <c r="AW325" s="81" t="s">
        <v>564</v>
      </c>
      <c r="AX325" s="82"/>
      <c r="AY325" s="81">
        <v>9</v>
      </c>
      <c r="AZ325" s="81">
        <v>0</v>
      </c>
      <c r="BA325" s="81">
        <v>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2106</v>
      </c>
      <c r="B326" s="80">
        <v>269</v>
      </c>
      <c r="C326" s="80">
        <v>14</v>
      </c>
      <c r="D326" s="80">
        <v>16</v>
      </c>
      <c r="E326" s="80">
        <v>2017</v>
      </c>
      <c r="F326" s="80" t="s">
        <v>71</v>
      </c>
      <c r="G326" s="80" t="s">
        <v>2093</v>
      </c>
      <c r="H326" s="80" t="s">
        <v>1776</v>
      </c>
      <c r="I326" s="177"/>
      <c r="J326" s="81">
        <v>0</v>
      </c>
      <c r="K326" s="81">
        <v>0.13808605106235683</v>
      </c>
      <c r="L326" s="81">
        <v>1.3787612101475517</v>
      </c>
      <c r="M326" s="81">
        <v>1.2102945569841455</v>
      </c>
      <c r="N326" s="81">
        <v>2.9017028505693561</v>
      </c>
      <c r="O326" s="81">
        <v>1.0453418699471173</v>
      </c>
      <c r="P326" s="81">
        <v>2.4912189314471989</v>
      </c>
      <c r="Q326" s="81">
        <v>8.8381052571891897E-2</v>
      </c>
      <c r="R326" s="81">
        <v>0</v>
      </c>
      <c r="S326" s="81">
        <v>0.172666134881693</v>
      </c>
      <c r="T326" s="82"/>
      <c r="U326" s="81">
        <v>0</v>
      </c>
      <c r="V326" s="81">
        <v>56</v>
      </c>
      <c r="W326" s="81">
        <v>26</v>
      </c>
      <c r="X326" s="81">
        <v>284</v>
      </c>
      <c r="Y326" s="81">
        <v>678</v>
      </c>
      <c r="Z326" s="81">
        <v>625</v>
      </c>
      <c r="AA326" s="81">
        <v>516</v>
      </c>
      <c r="AB326" s="81">
        <v>1294</v>
      </c>
      <c r="AC326" s="81">
        <v>0</v>
      </c>
      <c r="AD326" s="81">
        <v>0.172666134881693</v>
      </c>
      <c r="AE326" s="82"/>
      <c r="AF326" s="81">
        <v>0</v>
      </c>
      <c r="AG326" s="81">
        <v>99303.389022557429</v>
      </c>
      <c r="AH326" s="81">
        <v>260112.5331472804</v>
      </c>
      <c r="AI326" s="81">
        <v>1748456.459417318</v>
      </c>
      <c r="AJ326" s="81">
        <v>3696246.748991827</v>
      </c>
      <c r="AK326" s="81">
        <v>0</v>
      </c>
      <c r="AL326" s="81">
        <v>0</v>
      </c>
      <c r="AM326" s="81">
        <v>177752.7455350052</v>
      </c>
      <c r="AN326" s="81">
        <v>0</v>
      </c>
      <c r="AO326" s="81">
        <v>0</v>
      </c>
      <c r="AP326" s="82"/>
      <c r="AQ326" s="81">
        <v>2</v>
      </c>
      <c r="AR326" s="81">
        <v>0</v>
      </c>
      <c r="AS326" s="81">
        <v>0</v>
      </c>
      <c r="AT326" s="81">
        <v>0</v>
      </c>
      <c r="AU326" s="81">
        <v>0</v>
      </c>
      <c r="AV326" s="81">
        <v>0</v>
      </c>
      <c r="AW326" s="81" t="s">
        <v>564</v>
      </c>
      <c r="AX326" s="82"/>
      <c r="AY326" s="81">
        <v>9</v>
      </c>
      <c r="AZ326" s="81">
        <v>0</v>
      </c>
      <c r="BA326" s="81">
        <v>0</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2107</v>
      </c>
      <c r="B327" s="80">
        <v>270</v>
      </c>
      <c r="C327" s="80">
        <v>15</v>
      </c>
      <c r="D327" s="80">
        <v>16</v>
      </c>
      <c r="E327" s="80">
        <v>2018</v>
      </c>
      <c r="F327" s="80" t="s">
        <v>93</v>
      </c>
      <c r="G327" s="80" t="s">
        <v>2093</v>
      </c>
      <c r="H327" s="80" t="s">
        <v>1776</v>
      </c>
      <c r="I327" s="177"/>
      <c r="J327" s="81">
        <v>0</v>
      </c>
      <c r="K327" s="81">
        <v>0.13124964825034685</v>
      </c>
      <c r="L327" s="81">
        <v>1.2502521576452523</v>
      </c>
      <c r="M327" s="81">
        <v>1.2837050262717407</v>
      </c>
      <c r="N327" s="81">
        <v>2.6320178960480685</v>
      </c>
      <c r="O327" s="81">
        <v>0.99944420186351912</v>
      </c>
      <c r="P327" s="81">
        <v>2.4473012062219679</v>
      </c>
      <c r="Q327" s="81">
        <v>8.0808944832153409E-2</v>
      </c>
      <c r="R327" s="81">
        <v>0</v>
      </c>
      <c r="S327" s="81">
        <v>0.18307342361885628</v>
      </c>
      <c r="T327" s="82"/>
      <c r="U327" s="81">
        <v>0</v>
      </c>
      <c r="V327" s="81">
        <v>56</v>
      </c>
      <c r="W327" s="81">
        <v>26</v>
      </c>
      <c r="X327" s="81">
        <v>284</v>
      </c>
      <c r="Y327" s="81">
        <v>670</v>
      </c>
      <c r="Z327" s="81">
        <v>609</v>
      </c>
      <c r="AA327" s="81">
        <v>512</v>
      </c>
      <c r="AB327" s="81">
        <v>1275</v>
      </c>
      <c r="AC327" s="81">
        <v>0</v>
      </c>
      <c r="AD327" s="81">
        <v>0.18307342361885631</v>
      </c>
      <c r="AE327" s="82"/>
      <c r="AF327" s="81">
        <v>0</v>
      </c>
      <c r="AG327" s="81">
        <v>88258.949330085597</v>
      </c>
      <c r="AH327" s="81">
        <v>246621.03992259581</v>
      </c>
      <c r="AI327" s="81">
        <v>1744031.6222467721</v>
      </c>
      <c r="AJ327" s="81">
        <v>3340815.966863391</v>
      </c>
      <c r="AK327" s="81">
        <v>0</v>
      </c>
      <c r="AL327" s="81">
        <v>0</v>
      </c>
      <c r="AM327" s="81">
        <v>175505.1661573523</v>
      </c>
      <c r="AN327" s="81">
        <v>0</v>
      </c>
      <c r="AO327" s="81">
        <v>0</v>
      </c>
      <c r="AP327" s="82"/>
      <c r="AQ327" s="81">
        <v>3</v>
      </c>
      <c r="AR327" s="81">
        <v>0</v>
      </c>
      <c r="AS327" s="81">
        <v>0</v>
      </c>
      <c r="AT327" s="81">
        <v>0</v>
      </c>
      <c r="AU327" s="81">
        <v>0</v>
      </c>
      <c r="AV327" s="81">
        <v>0</v>
      </c>
      <c r="AW327" s="81" t="s">
        <v>564</v>
      </c>
      <c r="AX327" s="82"/>
      <c r="AY327" s="81">
        <v>14</v>
      </c>
      <c r="AZ327" s="81">
        <v>0</v>
      </c>
      <c r="BA327" s="81">
        <v>0</v>
      </c>
      <c r="BB327" s="81">
        <v>0</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2108</v>
      </c>
      <c r="B328" s="80">
        <v>271</v>
      </c>
      <c r="C328" s="80">
        <v>16</v>
      </c>
      <c r="D328" s="80">
        <v>16</v>
      </c>
      <c r="E328" s="80">
        <v>2019</v>
      </c>
      <c r="F328" s="80" t="s">
        <v>73</v>
      </c>
      <c r="G328" s="80" t="s">
        <v>2093</v>
      </c>
      <c r="H328" s="80" t="s">
        <v>1776</v>
      </c>
      <c r="I328" s="177"/>
      <c r="J328" s="81">
        <v>0</v>
      </c>
      <c r="K328" s="81">
        <v>0.12149394019790298</v>
      </c>
      <c r="L328" s="81">
        <v>1.2625703814712044</v>
      </c>
      <c r="M328" s="81">
        <v>1.2851817730217414</v>
      </c>
      <c r="N328" s="81">
        <v>2.5282781994250776</v>
      </c>
      <c r="O328" s="81">
        <v>0.97752878211262073</v>
      </c>
      <c r="P328" s="81">
        <v>2.311646278101005</v>
      </c>
      <c r="Q328" s="81">
        <v>7.6765734661464802E-2</v>
      </c>
      <c r="R328" s="81">
        <v>0</v>
      </c>
      <c r="S328" s="81">
        <v>0.19282888185908839</v>
      </c>
      <c r="T328" s="82"/>
      <c r="U328" s="81">
        <v>0</v>
      </c>
      <c r="V328" s="81">
        <v>56</v>
      </c>
      <c r="W328" s="81">
        <v>26</v>
      </c>
      <c r="X328" s="81">
        <v>284</v>
      </c>
      <c r="Y328" s="81">
        <v>661</v>
      </c>
      <c r="Z328" s="81">
        <v>612</v>
      </c>
      <c r="AA328" s="81">
        <v>480</v>
      </c>
      <c r="AB328" s="81">
        <v>1244</v>
      </c>
      <c r="AC328" s="81">
        <v>0</v>
      </c>
      <c r="AD328" s="81">
        <v>0.19282888185908839</v>
      </c>
      <c r="AE328" s="82"/>
      <c r="AF328" s="81">
        <v>0</v>
      </c>
      <c r="AG328" s="81">
        <v>85460.723726266049</v>
      </c>
      <c r="AH328" s="81">
        <v>258892.75299219301</v>
      </c>
      <c r="AI328" s="81">
        <v>1863216.708983171</v>
      </c>
      <c r="AJ328" s="81">
        <v>3365187.1648328393</v>
      </c>
      <c r="AK328" s="81">
        <v>0</v>
      </c>
      <c r="AL328" s="81">
        <v>0</v>
      </c>
      <c r="AM328" s="81">
        <v>169423.43517301389</v>
      </c>
      <c r="AN328" s="81">
        <v>0</v>
      </c>
      <c r="AO328" s="81">
        <v>0</v>
      </c>
      <c r="AP328" s="82"/>
      <c r="AQ328" s="81">
        <v>3</v>
      </c>
      <c r="AR328" s="81">
        <v>0</v>
      </c>
      <c r="AS328" s="81">
        <v>0</v>
      </c>
      <c r="AT328" s="81">
        <v>0</v>
      </c>
      <c r="AU328" s="81">
        <v>0</v>
      </c>
      <c r="AV328" s="81">
        <v>0</v>
      </c>
      <c r="AW328" s="81" t="s">
        <v>564</v>
      </c>
      <c r="AX328" s="82"/>
      <c r="AY328" s="81">
        <v>13.9</v>
      </c>
      <c r="AZ328" s="81">
        <v>0</v>
      </c>
      <c r="BA328" s="81">
        <v>0</v>
      </c>
      <c r="BB328" s="81">
        <v>0</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2109</v>
      </c>
      <c r="B329" s="80">
        <v>272</v>
      </c>
      <c r="C329" s="80">
        <v>17</v>
      </c>
      <c r="D329" s="80">
        <v>16</v>
      </c>
      <c r="E329" s="80">
        <v>2020</v>
      </c>
      <c r="F329" s="80" t="s">
        <v>218</v>
      </c>
      <c r="G329" s="174" t="s">
        <v>2093</v>
      </c>
      <c r="H329" s="80" t="s">
        <v>1776</v>
      </c>
      <c r="I329" s="177"/>
      <c r="J329" s="81">
        <v>0</v>
      </c>
      <c r="K329" s="81">
        <v>8.752581922586139E-2</v>
      </c>
      <c r="L329" s="81">
        <v>1.2705549798566949</v>
      </c>
      <c r="M329" s="81">
        <v>0.98663703788980528</v>
      </c>
      <c r="N329" s="81">
        <v>2.2173553264754742</v>
      </c>
      <c r="O329" s="81">
        <v>0.84665749777020938</v>
      </c>
      <c r="P329" s="81">
        <v>2.185264911437979</v>
      </c>
      <c r="Q329" s="81">
        <v>7.1817142341577225E-2</v>
      </c>
      <c r="R329" s="81">
        <v>0</v>
      </c>
      <c r="S329" s="81">
        <v>0.15612813184842361</v>
      </c>
      <c r="T329" s="82"/>
      <c r="U329" s="81">
        <v>0</v>
      </c>
      <c r="V329" s="81">
        <v>40</v>
      </c>
      <c r="W329" s="81">
        <v>32</v>
      </c>
      <c r="X329" s="81">
        <v>261</v>
      </c>
      <c r="Y329" s="81">
        <v>650</v>
      </c>
      <c r="Z329" s="81">
        <v>605</v>
      </c>
      <c r="AA329" s="81">
        <v>493</v>
      </c>
      <c r="AB329" s="81">
        <v>1218</v>
      </c>
      <c r="AC329" s="81">
        <v>0</v>
      </c>
      <c r="AD329" s="81">
        <v>0.15612813184842361</v>
      </c>
      <c r="AE329" s="82"/>
      <c r="AF329" s="81">
        <v>0</v>
      </c>
      <c r="AG329" s="81">
        <v>59890.613935907248</v>
      </c>
      <c r="AH329" s="81">
        <v>262518.11997155985</v>
      </c>
      <c r="AI329" s="81">
        <v>1465035.9084879991</v>
      </c>
      <c r="AJ329" s="81">
        <v>3143548.8733879556</v>
      </c>
      <c r="AK329" s="81"/>
      <c r="AL329" s="81"/>
      <c r="AM329" s="81">
        <v>158962.53226224301</v>
      </c>
      <c r="AN329" s="81"/>
      <c r="AO329" s="81"/>
      <c r="AP329" s="82"/>
      <c r="AQ329" s="81">
        <v>6</v>
      </c>
      <c r="AR329" s="81">
        <v>0</v>
      </c>
      <c r="AS329" s="81">
        <v>0</v>
      </c>
      <c r="AT329" s="81">
        <v>0</v>
      </c>
      <c r="AU329" s="81">
        <v>0</v>
      </c>
      <c r="AV329" s="81">
        <v>0</v>
      </c>
      <c r="AW329" s="81">
        <v>0</v>
      </c>
      <c r="AX329" s="82"/>
      <c r="AY329" s="81">
        <v>26.4</v>
      </c>
      <c r="AZ329" s="81">
        <v>0</v>
      </c>
      <c r="BA329" s="81">
        <v>0</v>
      </c>
      <c r="BB329" s="81">
        <v>0</v>
      </c>
      <c r="BC329" s="81">
        <v>0</v>
      </c>
      <c r="BD329" s="81">
        <v>0</v>
      </c>
      <c r="BE329" s="81">
        <v>0</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2110</v>
      </c>
      <c r="B330" s="80">
        <v>272</v>
      </c>
      <c r="C330" s="80">
        <v>18</v>
      </c>
      <c r="D330" s="80">
        <v>16</v>
      </c>
      <c r="E330" s="80">
        <v>2021</v>
      </c>
      <c r="F330" s="80" t="s">
        <v>75</v>
      </c>
      <c r="G330" s="174" t="s">
        <v>2093</v>
      </c>
      <c r="H330" s="80" t="s">
        <v>1776</v>
      </c>
      <c r="I330" s="177"/>
      <c r="J330" s="81">
        <v>0</v>
      </c>
      <c r="K330" s="81">
        <v>9.5854901789434219E-2</v>
      </c>
      <c r="L330" s="81">
        <v>1.0463068431007612</v>
      </c>
      <c r="M330" s="81">
        <v>1.0764620669638572</v>
      </c>
      <c r="N330" s="81">
        <v>2.3268055314608747</v>
      </c>
      <c r="O330" s="81">
        <v>0.81953062013898503</v>
      </c>
      <c r="P330" s="81">
        <v>2.2544647882431854</v>
      </c>
      <c r="Q330" s="81">
        <v>6.9934150547808521E-2</v>
      </c>
      <c r="R330" s="81">
        <v>0</v>
      </c>
      <c r="S330" s="81">
        <v>0.1775649607023691</v>
      </c>
      <c r="T330" s="82"/>
      <c r="U330" s="81">
        <v>0</v>
      </c>
      <c r="V330" s="81">
        <v>40</v>
      </c>
      <c r="W330" s="81">
        <v>32</v>
      </c>
      <c r="X330" s="81">
        <v>261</v>
      </c>
      <c r="Y330" s="81">
        <v>640</v>
      </c>
      <c r="Z330" s="81">
        <v>603</v>
      </c>
      <c r="AA330" s="81">
        <v>496</v>
      </c>
      <c r="AB330" s="81">
        <v>1172</v>
      </c>
      <c r="AC330" s="81">
        <v>0</v>
      </c>
      <c r="AD330" s="81">
        <v>0.1775649607023691</v>
      </c>
      <c r="AE330" s="82"/>
      <c r="AF330" s="81">
        <v>0</v>
      </c>
      <c r="AG330" s="81">
        <v>64131.261235387152</v>
      </c>
      <c r="AH330" s="81">
        <v>209622.66015743799</v>
      </c>
      <c r="AI330" s="81">
        <v>1613919.4600324596</v>
      </c>
      <c r="AJ330" s="81">
        <v>3124475.8912240085</v>
      </c>
      <c r="AK330" s="81">
        <v>0</v>
      </c>
      <c r="AL330" s="81">
        <v>0</v>
      </c>
      <c r="AM330" s="81">
        <v>153841.27651074503</v>
      </c>
      <c r="AN330" s="81">
        <v>0</v>
      </c>
      <c r="AO330" s="81">
        <v>0</v>
      </c>
      <c r="AP330" s="82"/>
      <c r="AQ330" s="81">
        <v>8</v>
      </c>
      <c r="AR330" s="81">
        <v>0</v>
      </c>
      <c r="AS330" s="81">
        <v>0</v>
      </c>
      <c r="AT330" s="81">
        <v>0</v>
      </c>
      <c r="AU330" s="81">
        <v>0</v>
      </c>
      <c r="AV330" s="81">
        <v>0</v>
      </c>
      <c r="AW330" s="81"/>
      <c r="AX330" s="82"/>
      <c r="AY330" s="81">
        <v>40.1</v>
      </c>
      <c r="AZ330" s="81">
        <v>0</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2111</v>
      </c>
      <c r="B331" s="80">
        <v>272</v>
      </c>
      <c r="C331" s="80">
        <v>19</v>
      </c>
      <c r="D331" s="80">
        <v>16</v>
      </c>
      <c r="E331" s="80">
        <v>2022</v>
      </c>
      <c r="F331" s="80" t="s">
        <v>568</v>
      </c>
      <c r="G331" s="80" t="s">
        <v>2093</v>
      </c>
      <c r="H331" s="80" t="s">
        <v>1776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8</v>
      </c>
      <c r="AR331" s="81">
        <v>0</v>
      </c>
      <c r="AS331" s="81">
        <v>0</v>
      </c>
      <c r="AT331" s="81">
        <v>0</v>
      </c>
      <c r="AU331" s="81">
        <v>0</v>
      </c>
      <c r="AV331" s="81">
        <v>0</v>
      </c>
      <c r="AW331" s="81"/>
      <c r="AX331" s="82"/>
      <c r="AY331" s="81">
        <v>40.1</v>
      </c>
      <c r="AZ331" s="81">
        <v>0</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2112</v>
      </c>
      <c r="B332" s="80">
        <v>239</v>
      </c>
      <c r="C332" s="80">
        <v>1</v>
      </c>
      <c r="D332" s="80">
        <v>15</v>
      </c>
      <c r="E332" s="80">
        <v>1990</v>
      </c>
      <c r="F332" s="80" t="s">
        <v>562</v>
      </c>
      <c r="G332" s="80" t="s">
        <v>2113</v>
      </c>
      <c r="H332" s="80" t="s">
        <v>2114</v>
      </c>
      <c r="I332" s="177"/>
      <c r="J332" s="81">
        <v>0.485071055297425</v>
      </c>
      <c r="K332" s="81">
        <v>1.1968147963246782</v>
      </c>
      <c r="L332" s="81">
        <v>0</v>
      </c>
      <c r="M332" s="81">
        <v>1.31341793005334</v>
      </c>
      <c r="N332" s="81">
        <v>4.0355887498241181</v>
      </c>
      <c r="O332" s="81">
        <v>1.7772409856614932</v>
      </c>
      <c r="P332" s="81">
        <v>3.3359266605342346</v>
      </c>
      <c r="Q332" s="81">
        <v>0.17380482637637612</v>
      </c>
      <c r="R332" s="81">
        <v>0</v>
      </c>
      <c r="S332" s="81">
        <v>0.15668278833028151</v>
      </c>
      <c r="T332" s="82"/>
      <c r="U332" s="81">
        <v>72216</v>
      </c>
      <c r="V332" s="81">
        <v>349</v>
      </c>
      <c r="W332" s="81">
        <v>0</v>
      </c>
      <c r="X332" s="81">
        <v>452</v>
      </c>
      <c r="Y332" s="81">
        <v>1003</v>
      </c>
      <c r="Z332" s="81">
        <v>731</v>
      </c>
      <c r="AA332" s="81">
        <v>810</v>
      </c>
      <c r="AB332" s="81">
        <v>2822</v>
      </c>
      <c r="AC332" s="81">
        <v>0</v>
      </c>
      <c r="AD332" s="81">
        <v>0.15668278833028151</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2115</v>
      </c>
      <c r="B333" s="80">
        <v>240</v>
      </c>
      <c r="C333" s="80">
        <v>2</v>
      </c>
      <c r="D333" s="80">
        <v>15</v>
      </c>
      <c r="E333" s="80">
        <v>2005</v>
      </c>
      <c r="F333" s="80" t="s">
        <v>565</v>
      </c>
      <c r="G333" s="80" t="s">
        <v>2113</v>
      </c>
      <c r="H333" s="80" t="s">
        <v>2114</v>
      </c>
      <c r="I333" s="177"/>
      <c r="J333" s="81">
        <v>0.13013720294966474</v>
      </c>
      <c r="K333" s="81">
        <v>0.69505738929407657</v>
      </c>
      <c r="L333" s="81">
        <v>0.59827137570367639</v>
      </c>
      <c r="M333" s="81">
        <v>1.7872124971090939</v>
      </c>
      <c r="N333" s="81">
        <v>4.8164470366637646</v>
      </c>
      <c r="O333" s="81">
        <v>2.0148495693042392</v>
      </c>
      <c r="P333" s="81">
        <v>3.0825707304249774</v>
      </c>
      <c r="Q333" s="81">
        <v>0.11570867288296259</v>
      </c>
      <c r="R333" s="81">
        <v>0</v>
      </c>
      <c r="S333" s="81">
        <v>6.6111684797956191E-2</v>
      </c>
      <c r="T333" s="82"/>
      <c r="U333" s="81">
        <v>23449</v>
      </c>
      <c r="V333" s="81">
        <v>267</v>
      </c>
      <c r="W333" s="81">
        <v>8</v>
      </c>
      <c r="X333" s="81">
        <v>328</v>
      </c>
      <c r="Y333" s="81">
        <v>900</v>
      </c>
      <c r="Z333" s="81">
        <v>959</v>
      </c>
      <c r="AA333" s="81">
        <v>613</v>
      </c>
      <c r="AB333" s="81">
        <v>1964</v>
      </c>
      <c r="AC333" s="81">
        <v>0</v>
      </c>
      <c r="AD333" s="81">
        <v>6.6111684797956191E-2</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2116</v>
      </c>
      <c r="B334" s="80">
        <v>241</v>
      </c>
      <c r="C334" s="80">
        <v>3</v>
      </c>
      <c r="D334" s="80">
        <v>15</v>
      </c>
      <c r="E334" s="80">
        <v>2006</v>
      </c>
      <c r="F334" s="80" t="s">
        <v>566</v>
      </c>
      <c r="G334" s="80" t="s">
        <v>2113</v>
      </c>
      <c r="H334" s="80" t="s">
        <v>2114</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2117</v>
      </c>
      <c r="B335" s="80">
        <v>242</v>
      </c>
      <c r="C335" s="80">
        <v>4</v>
      </c>
      <c r="D335" s="80">
        <v>15</v>
      </c>
      <c r="E335" s="80">
        <v>2007</v>
      </c>
      <c r="F335" s="80" t="s">
        <v>567</v>
      </c>
      <c r="G335" s="80" t="s">
        <v>2113</v>
      </c>
      <c r="H335" s="80" t="s">
        <v>2114</v>
      </c>
      <c r="I335" s="177"/>
      <c r="J335" s="81">
        <v>9.4778060142895554E-2</v>
      </c>
      <c r="K335" s="81">
        <v>0.55925961408895097</v>
      </c>
      <c r="L335" s="81">
        <v>1.1053196701905079</v>
      </c>
      <c r="M335" s="81">
        <v>1.9613440911686855</v>
      </c>
      <c r="N335" s="81">
        <v>4.1482155918799322</v>
      </c>
      <c r="O335" s="81">
        <v>1.8553277659634773</v>
      </c>
      <c r="P335" s="81">
        <v>2.9004928011002615</v>
      </c>
      <c r="Q335" s="81">
        <v>0.11445629223272256</v>
      </c>
      <c r="R335" s="81">
        <v>0</v>
      </c>
      <c r="S335" s="81">
        <v>7.2696643797253838E-2</v>
      </c>
      <c r="T335" s="82"/>
      <c r="U335" s="81">
        <v>17471</v>
      </c>
      <c r="V335" s="81">
        <v>209</v>
      </c>
      <c r="W335" s="81">
        <v>18</v>
      </c>
      <c r="X335" s="81">
        <v>420</v>
      </c>
      <c r="Y335" s="81">
        <v>883</v>
      </c>
      <c r="Z335" s="81">
        <v>918</v>
      </c>
      <c r="AA335" s="81">
        <v>568</v>
      </c>
      <c r="AB335" s="81">
        <v>1840</v>
      </c>
      <c r="AC335" s="81">
        <v>0</v>
      </c>
      <c r="AD335" s="81">
        <v>7.2696643797253838E-2</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2118</v>
      </c>
      <c r="B336" s="80">
        <v>243</v>
      </c>
      <c r="C336" s="80">
        <v>5</v>
      </c>
      <c r="D336" s="80">
        <v>15</v>
      </c>
      <c r="E336" s="80">
        <v>2008</v>
      </c>
      <c r="F336" s="80" t="s">
        <v>84</v>
      </c>
      <c r="G336" s="80" t="s">
        <v>2113</v>
      </c>
      <c r="H336" s="80" t="s">
        <v>2114</v>
      </c>
      <c r="I336" s="177"/>
      <c r="J336" s="81">
        <v>7.9988228470126335E-2</v>
      </c>
      <c r="K336" s="81">
        <v>0.41457112603425672</v>
      </c>
      <c r="L336" s="81">
        <v>1.0042085602219393</v>
      </c>
      <c r="M336" s="81">
        <v>2.1217897201901068</v>
      </c>
      <c r="N336" s="81">
        <v>3.6975081400771472</v>
      </c>
      <c r="O336" s="81">
        <v>1.7436039670724546</v>
      </c>
      <c r="P336" s="81">
        <v>2.7849722607042309</v>
      </c>
      <c r="Q336" s="81">
        <v>0.10985198353536049</v>
      </c>
      <c r="R336" s="81">
        <v>0</v>
      </c>
      <c r="S336" s="81">
        <v>6.5643116010708685E-2</v>
      </c>
      <c r="T336" s="82"/>
      <c r="U336" s="81">
        <v>17110</v>
      </c>
      <c r="V336" s="81">
        <v>209</v>
      </c>
      <c r="W336" s="81">
        <v>18</v>
      </c>
      <c r="X336" s="81">
        <v>420</v>
      </c>
      <c r="Y336" s="81">
        <v>866</v>
      </c>
      <c r="Z336" s="81">
        <v>893</v>
      </c>
      <c r="AA336" s="81">
        <v>546</v>
      </c>
      <c r="AB336" s="81">
        <v>1795</v>
      </c>
      <c r="AC336" s="81">
        <v>0</v>
      </c>
      <c r="AD336" s="81">
        <v>6.5643116010708685E-2</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2119</v>
      </c>
      <c r="B337" s="80">
        <v>244</v>
      </c>
      <c r="C337" s="80">
        <v>6</v>
      </c>
      <c r="D337" s="80">
        <v>15</v>
      </c>
      <c r="E337" s="80">
        <v>2009</v>
      </c>
      <c r="F337" s="80" t="s">
        <v>85</v>
      </c>
      <c r="G337" s="80" t="s">
        <v>2113</v>
      </c>
      <c r="H337" s="80" t="s">
        <v>2114</v>
      </c>
      <c r="I337" s="177"/>
      <c r="J337" s="81">
        <v>0</v>
      </c>
      <c r="K337" s="81">
        <v>0.25256122549589088</v>
      </c>
      <c r="L337" s="81">
        <v>0.96116364693970924</v>
      </c>
      <c r="M337" s="81">
        <v>2.3732651726107665</v>
      </c>
      <c r="N337" s="81">
        <v>3.6401316247803033</v>
      </c>
      <c r="O337" s="81">
        <v>1.7407665348469004</v>
      </c>
      <c r="P337" s="81">
        <v>2.6481875161759922</v>
      </c>
      <c r="Q337" s="81">
        <v>0.10143889872447512</v>
      </c>
      <c r="R337" s="81">
        <v>0</v>
      </c>
      <c r="S337" s="81">
        <v>6.8853522015549326E-2</v>
      </c>
      <c r="T337" s="82"/>
      <c r="U337" s="81">
        <v>0</v>
      </c>
      <c r="V337" s="81">
        <v>122</v>
      </c>
      <c r="W337" s="81">
        <v>24</v>
      </c>
      <c r="X337" s="81">
        <v>479</v>
      </c>
      <c r="Y337" s="81">
        <v>846</v>
      </c>
      <c r="Z337" s="81">
        <v>880</v>
      </c>
      <c r="AA337" s="81">
        <v>533</v>
      </c>
      <c r="AB337" s="81">
        <v>1740</v>
      </c>
      <c r="AC337" s="81">
        <v>0</v>
      </c>
      <c r="AD337" s="81">
        <v>6.8853522015549326E-2</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2120</v>
      </c>
      <c r="B338" s="80">
        <v>245</v>
      </c>
      <c r="C338" s="80">
        <v>7</v>
      </c>
      <c r="D338" s="80">
        <v>15</v>
      </c>
      <c r="E338" s="80">
        <v>2010</v>
      </c>
      <c r="F338" s="80" t="s">
        <v>86</v>
      </c>
      <c r="G338" s="80" t="s">
        <v>2113</v>
      </c>
      <c r="H338" s="80" t="s">
        <v>2114</v>
      </c>
      <c r="I338" s="177"/>
      <c r="J338" s="81">
        <v>0</v>
      </c>
      <c r="K338" s="81">
        <v>0.27056599175058288</v>
      </c>
      <c r="L338" s="81">
        <v>0.97879544934800689</v>
      </c>
      <c r="M338" s="81">
        <v>2.4520511906808351</v>
      </c>
      <c r="N338" s="81">
        <v>3.8374321961719833</v>
      </c>
      <c r="O338" s="81">
        <v>1.7110560188520541</v>
      </c>
      <c r="P338" s="81">
        <v>2.6191978698424876</v>
      </c>
      <c r="Q338" s="81">
        <v>0.10105735541721544</v>
      </c>
      <c r="R338" s="81">
        <v>0</v>
      </c>
      <c r="S338" s="81">
        <v>5.9032229597269975E-2</v>
      </c>
      <c r="T338" s="82"/>
      <c r="U338" s="81">
        <v>0</v>
      </c>
      <c r="V338" s="81">
        <v>122</v>
      </c>
      <c r="W338" s="81">
        <v>24</v>
      </c>
      <c r="X338" s="81">
        <v>479</v>
      </c>
      <c r="Y338" s="81">
        <v>838</v>
      </c>
      <c r="Z338" s="81">
        <v>869</v>
      </c>
      <c r="AA338" s="81">
        <v>514</v>
      </c>
      <c r="AB338" s="81">
        <v>1661</v>
      </c>
      <c r="AC338" s="81">
        <v>0</v>
      </c>
      <c r="AD338" s="81">
        <v>5.9032229597269975E-2</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2121</v>
      </c>
      <c r="B339" s="80">
        <v>246</v>
      </c>
      <c r="C339" s="80">
        <v>8</v>
      </c>
      <c r="D339" s="80">
        <v>15</v>
      </c>
      <c r="E339" s="80">
        <v>2011</v>
      </c>
      <c r="F339" s="80" t="s">
        <v>87</v>
      </c>
      <c r="G339" s="80" t="s">
        <v>2113</v>
      </c>
      <c r="H339" s="80" t="s">
        <v>2114</v>
      </c>
      <c r="I339" s="177"/>
      <c r="J339" s="81">
        <v>0</v>
      </c>
      <c r="K339" s="81">
        <v>0.33959550771272556</v>
      </c>
      <c r="L339" s="81">
        <v>0.87334139605107952</v>
      </c>
      <c r="M339" s="81">
        <v>2.6985118646168385</v>
      </c>
      <c r="N339" s="81">
        <v>3.55629568588036</v>
      </c>
      <c r="O339" s="81">
        <v>1.6207141580325437</v>
      </c>
      <c r="P339" s="81">
        <v>2.4841256567054395</v>
      </c>
      <c r="Q339" s="81">
        <v>0.11382922818071287</v>
      </c>
      <c r="R339" s="81">
        <v>0</v>
      </c>
      <c r="S339" s="81">
        <v>5.8590341845986077E-2</v>
      </c>
      <c r="T339" s="82"/>
      <c r="U339" s="81">
        <v>0</v>
      </c>
      <c r="V339" s="81">
        <v>122</v>
      </c>
      <c r="W339" s="81">
        <v>24</v>
      </c>
      <c r="X339" s="81">
        <v>479</v>
      </c>
      <c r="Y339" s="81">
        <v>827</v>
      </c>
      <c r="Z339" s="81">
        <v>841</v>
      </c>
      <c r="AA339" s="81">
        <v>502</v>
      </c>
      <c r="AB339" s="81">
        <v>1622</v>
      </c>
      <c r="AC339" s="81">
        <v>0</v>
      </c>
      <c r="AD339" s="81">
        <v>5.8590341845986077E-2</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2122</v>
      </c>
      <c r="B340" s="80">
        <v>247</v>
      </c>
      <c r="C340" s="80">
        <v>9</v>
      </c>
      <c r="D340" s="80">
        <v>15</v>
      </c>
      <c r="E340" s="80">
        <v>2012</v>
      </c>
      <c r="F340" s="80" t="s">
        <v>88</v>
      </c>
      <c r="G340" s="80" t="s">
        <v>2113</v>
      </c>
      <c r="H340" s="80" t="s">
        <v>2114</v>
      </c>
      <c r="I340" s="177"/>
      <c r="J340" s="81">
        <v>0</v>
      </c>
      <c r="K340" s="81">
        <v>0.30652791056047768</v>
      </c>
      <c r="L340" s="81">
        <v>0.88798100768614918</v>
      </c>
      <c r="M340" s="81">
        <v>2.4294941295466259</v>
      </c>
      <c r="N340" s="81">
        <v>3.3988070844288218</v>
      </c>
      <c r="O340" s="81">
        <v>1.586928859654853</v>
      </c>
      <c r="P340" s="81">
        <v>2.4932827873945742</v>
      </c>
      <c r="Q340" s="81">
        <v>0.12100408848905757</v>
      </c>
      <c r="R340" s="81">
        <v>0</v>
      </c>
      <c r="S340" s="81">
        <v>7.3503834296539963E-2</v>
      </c>
      <c r="T340" s="82"/>
      <c r="U340" s="81">
        <v>0</v>
      </c>
      <c r="V340" s="81">
        <v>122</v>
      </c>
      <c r="W340" s="81">
        <v>24</v>
      </c>
      <c r="X340" s="81">
        <v>479</v>
      </c>
      <c r="Y340" s="81">
        <v>816</v>
      </c>
      <c r="Z340" s="81">
        <v>830</v>
      </c>
      <c r="AA340" s="81">
        <v>501</v>
      </c>
      <c r="AB340" s="81">
        <v>1587</v>
      </c>
      <c r="AC340" s="81">
        <v>0</v>
      </c>
      <c r="AD340" s="81">
        <v>7.3503834296539963E-2</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2123</v>
      </c>
      <c r="B341" s="80">
        <v>248</v>
      </c>
      <c r="C341" s="80">
        <v>10</v>
      </c>
      <c r="D341" s="80">
        <v>15</v>
      </c>
      <c r="E341" s="80">
        <v>2013</v>
      </c>
      <c r="F341" s="80" t="s">
        <v>89</v>
      </c>
      <c r="G341" s="80" t="s">
        <v>2113</v>
      </c>
      <c r="H341" s="80" t="s">
        <v>2114</v>
      </c>
      <c r="I341" s="177"/>
      <c r="J341" s="81">
        <v>0</v>
      </c>
      <c r="K341" s="81">
        <v>0.25214530491692017</v>
      </c>
      <c r="L341" s="81">
        <v>0.9026649457612963</v>
      </c>
      <c r="M341" s="81">
        <v>2.3420777174244982</v>
      </c>
      <c r="N341" s="81">
        <v>3.6197871928912932</v>
      </c>
      <c r="O341" s="81">
        <v>1.5044617112141667</v>
      </c>
      <c r="P341" s="81">
        <v>2.4327421171043135</v>
      </c>
      <c r="Q341" s="81">
        <v>0.12090776503099065</v>
      </c>
      <c r="R341" s="81">
        <v>0</v>
      </c>
      <c r="S341" s="81">
        <v>6.633057003718712E-2</v>
      </c>
      <c r="T341" s="82"/>
      <c r="U341" s="81">
        <v>0</v>
      </c>
      <c r="V341" s="81">
        <v>122</v>
      </c>
      <c r="W341" s="81">
        <v>24</v>
      </c>
      <c r="X341" s="81">
        <v>479</v>
      </c>
      <c r="Y341" s="81">
        <v>812</v>
      </c>
      <c r="Z341" s="81">
        <v>822</v>
      </c>
      <c r="AA341" s="81">
        <v>487</v>
      </c>
      <c r="AB341" s="81">
        <v>1563</v>
      </c>
      <c r="AC341" s="81">
        <v>0</v>
      </c>
      <c r="AD341" s="81">
        <v>6.633057003718712E-2</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2124</v>
      </c>
      <c r="B342" s="80">
        <v>249</v>
      </c>
      <c r="C342" s="80">
        <v>11</v>
      </c>
      <c r="D342" s="80">
        <v>15</v>
      </c>
      <c r="E342" s="80">
        <v>2014</v>
      </c>
      <c r="F342" s="80" t="s">
        <v>90</v>
      </c>
      <c r="G342" s="80" t="s">
        <v>2113</v>
      </c>
      <c r="H342" s="80" t="s">
        <v>2114</v>
      </c>
      <c r="I342" s="177"/>
      <c r="J342" s="81">
        <v>0</v>
      </c>
      <c r="K342" s="81">
        <v>0.31551248903120011</v>
      </c>
      <c r="L342" s="81">
        <v>0.89383456940404382</v>
      </c>
      <c r="M342" s="81">
        <v>2.2780588829389146</v>
      </c>
      <c r="N342" s="81">
        <v>3.5355784276073154</v>
      </c>
      <c r="O342" s="81">
        <v>1.4354031392103335</v>
      </c>
      <c r="P342" s="81">
        <v>2.3951815653129249</v>
      </c>
      <c r="Q342" s="81">
        <v>0.11184923229850272</v>
      </c>
      <c r="R342" s="81">
        <v>0</v>
      </c>
      <c r="S342" s="81">
        <v>6.1839962001828723E-2</v>
      </c>
      <c r="T342" s="82"/>
      <c r="U342" s="81">
        <v>0</v>
      </c>
      <c r="V342" s="81">
        <v>130</v>
      </c>
      <c r="W342" s="81">
        <v>33</v>
      </c>
      <c r="X342" s="81">
        <v>468</v>
      </c>
      <c r="Y342" s="81">
        <v>800</v>
      </c>
      <c r="Z342" s="81">
        <v>826</v>
      </c>
      <c r="AA342" s="81">
        <v>477</v>
      </c>
      <c r="AB342" s="81">
        <v>1507</v>
      </c>
      <c r="AC342" s="81">
        <v>0</v>
      </c>
      <c r="AD342" s="81">
        <v>6.1839962001828723E-2</v>
      </c>
      <c r="AE342" s="82"/>
      <c r="AF342" s="81">
        <v>0</v>
      </c>
      <c r="AG342" s="81">
        <v>260046.36615530023</v>
      </c>
      <c r="AH342" s="81">
        <v>228535.92654023721</v>
      </c>
      <c r="AI342" s="81">
        <v>2832225.6068917182</v>
      </c>
      <c r="AJ342" s="81">
        <v>4391546.1371032754</v>
      </c>
      <c r="AK342" s="81">
        <v>0</v>
      </c>
      <c r="AL342" s="81">
        <v>0</v>
      </c>
      <c r="AM342" s="81">
        <v>206888.58057504392</v>
      </c>
      <c r="AN342" s="81">
        <v>0</v>
      </c>
      <c r="AO342" s="81">
        <v>0</v>
      </c>
      <c r="AP342" s="82"/>
      <c r="AQ342" s="81">
        <v>17</v>
      </c>
      <c r="AR342" s="81">
        <v>1</v>
      </c>
      <c r="AS342" s="81">
        <v>0</v>
      </c>
      <c r="AT342" s="81">
        <v>0</v>
      </c>
      <c r="AU342" s="81">
        <v>0</v>
      </c>
      <c r="AV342" s="81">
        <v>0</v>
      </c>
      <c r="AW342" s="81" t="s">
        <v>564</v>
      </c>
      <c r="AX342" s="82"/>
      <c r="AY342" s="81">
        <v>75.3</v>
      </c>
      <c r="AZ342" s="81">
        <v>13.7</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2125</v>
      </c>
      <c r="B343" s="80">
        <v>250</v>
      </c>
      <c r="C343" s="80">
        <v>12</v>
      </c>
      <c r="D343" s="80">
        <v>15</v>
      </c>
      <c r="E343" s="80">
        <v>2015</v>
      </c>
      <c r="F343" s="80" t="s">
        <v>91</v>
      </c>
      <c r="G343" s="80" t="s">
        <v>2113</v>
      </c>
      <c r="H343" s="80" t="s">
        <v>2114</v>
      </c>
      <c r="I343" s="177"/>
      <c r="J343" s="81">
        <v>0</v>
      </c>
      <c r="K343" s="81">
        <v>0.29361548068031479</v>
      </c>
      <c r="L343" s="81">
        <v>0.96431213959564033</v>
      </c>
      <c r="M343" s="81">
        <v>2.428522481828693</v>
      </c>
      <c r="N343" s="81">
        <v>2.9166770999855367</v>
      </c>
      <c r="O343" s="81">
        <v>1.3786755254691143</v>
      </c>
      <c r="P343" s="81">
        <v>2.3618890632100711</v>
      </c>
      <c r="Q343" s="81">
        <v>0.10375490368710485</v>
      </c>
      <c r="R343" s="81">
        <v>0</v>
      </c>
      <c r="S343" s="81">
        <v>7.4321576203124268E-2</v>
      </c>
      <c r="T343" s="82"/>
      <c r="U343" s="81">
        <v>0</v>
      </c>
      <c r="V343" s="81">
        <v>130</v>
      </c>
      <c r="W343" s="81">
        <v>33</v>
      </c>
      <c r="X343" s="81">
        <v>468</v>
      </c>
      <c r="Y343" s="81">
        <v>770</v>
      </c>
      <c r="Z343" s="81">
        <v>801</v>
      </c>
      <c r="AA343" s="81">
        <v>470</v>
      </c>
      <c r="AB343" s="81">
        <v>1428</v>
      </c>
      <c r="AC343" s="81">
        <v>0</v>
      </c>
      <c r="AD343" s="81">
        <v>7.4321576203124268E-2</v>
      </c>
      <c r="AE343" s="82"/>
      <c r="AF343" s="81">
        <v>0</v>
      </c>
      <c r="AG343" s="81">
        <v>225737.26667928856</v>
      </c>
      <c r="AH343" s="81">
        <v>202788.76448511292</v>
      </c>
      <c r="AI343" s="81">
        <v>3039204.6907276236</v>
      </c>
      <c r="AJ343" s="81">
        <v>3656148.5727053927</v>
      </c>
      <c r="AK343" s="81">
        <v>0</v>
      </c>
      <c r="AL343" s="81">
        <v>0</v>
      </c>
      <c r="AM343" s="81">
        <v>195701.40976529705</v>
      </c>
      <c r="AN343" s="81">
        <v>0</v>
      </c>
      <c r="AO343" s="81">
        <v>0</v>
      </c>
      <c r="AP343" s="82"/>
      <c r="AQ343" s="81">
        <v>17</v>
      </c>
      <c r="AR343" s="81">
        <v>2</v>
      </c>
      <c r="AS343" s="81">
        <v>0</v>
      </c>
      <c r="AT343" s="81">
        <v>0</v>
      </c>
      <c r="AU343" s="81">
        <v>0</v>
      </c>
      <c r="AV343" s="81">
        <v>0</v>
      </c>
      <c r="AW343" s="81" t="s">
        <v>564</v>
      </c>
      <c r="AX343" s="82"/>
      <c r="AY343" s="81">
        <v>75.3</v>
      </c>
      <c r="AZ343" s="81">
        <v>24.7</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2126</v>
      </c>
      <c r="B344" s="80">
        <v>251</v>
      </c>
      <c r="C344" s="80">
        <v>13</v>
      </c>
      <c r="D344" s="80">
        <v>15</v>
      </c>
      <c r="E344" s="80">
        <v>2016</v>
      </c>
      <c r="F344" s="80" t="s">
        <v>92</v>
      </c>
      <c r="G344" s="80" t="s">
        <v>2113</v>
      </c>
      <c r="H344" s="80" t="s">
        <v>2114</v>
      </c>
      <c r="I344" s="177"/>
      <c r="J344" s="81">
        <v>0</v>
      </c>
      <c r="K344" s="81">
        <v>0.29537986873126276</v>
      </c>
      <c r="L344" s="81">
        <v>0.92673056299799106</v>
      </c>
      <c r="M344" s="81">
        <v>1.9631844520692054</v>
      </c>
      <c r="N344" s="81">
        <v>3.0366680313499081</v>
      </c>
      <c r="O344" s="81">
        <v>1.348331318986643</v>
      </c>
      <c r="P344" s="81">
        <v>2.322469084481023</v>
      </c>
      <c r="Q344" s="81">
        <v>9.8319782769018052E-2</v>
      </c>
      <c r="R344" s="81">
        <v>0</v>
      </c>
      <c r="S344" s="81">
        <v>7.1686194016181343E-2</v>
      </c>
      <c r="T344" s="82"/>
      <c r="U344" s="81">
        <v>0</v>
      </c>
      <c r="V344" s="81">
        <v>130</v>
      </c>
      <c r="W344" s="81">
        <v>33</v>
      </c>
      <c r="X344" s="81">
        <v>468</v>
      </c>
      <c r="Y344" s="81">
        <v>753</v>
      </c>
      <c r="Z344" s="81">
        <v>793</v>
      </c>
      <c r="AA344" s="81">
        <v>478</v>
      </c>
      <c r="AB344" s="81">
        <v>1392</v>
      </c>
      <c r="AC344" s="81">
        <v>0</v>
      </c>
      <c r="AD344" s="81">
        <v>7.1686194016181343E-2</v>
      </c>
      <c r="AE344" s="82"/>
      <c r="AF344" s="81">
        <v>0</v>
      </c>
      <c r="AG344" s="81">
        <v>218277.34435780221</v>
      </c>
      <c r="AH344" s="81">
        <v>151347.04564965449</v>
      </c>
      <c r="AI344" s="81">
        <v>2956645.2767652199</v>
      </c>
      <c r="AJ344" s="81">
        <v>3743149.6047831839</v>
      </c>
      <c r="AK344" s="81">
        <v>0</v>
      </c>
      <c r="AL344" s="81">
        <v>0</v>
      </c>
      <c r="AM344" s="81">
        <v>190915.96861177811</v>
      </c>
      <c r="AN344" s="81">
        <v>0</v>
      </c>
      <c r="AO344" s="81">
        <v>0</v>
      </c>
      <c r="AP344" s="82"/>
      <c r="AQ344" s="81">
        <v>17</v>
      </c>
      <c r="AR344" s="81">
        <v>4</v>
      </c>
      <c r="AS344" s="81">
        <v>0</v>
      </c>
      <c r="AT344" s="81">
        <v>0</v>
      </c>
      <c r="AU344" s="81">
        <v>0</v>
      </c>
      <c r="AV344" s="81">
        <v>0</v>
      </c>
      <c r="AW344" s="81" t="s">
        <v>564</v>
      </c>
      <c r="AX344" s="82"/>
      <c r="AY344" s="81">
        <v>75.3</v>
      </c>
      <c r="AZ344" s="81">
        <v>389.2</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2127</v>
      </c>
      <c r="B345" s="80">
        <v>252</v>
      </c>
      <c r="C345" s="80">
        <v>14</v>
      </c>
      <c r="D345" s="80">
        <v>15</v>
      </c>
      <c r="E345" s="80">
        <v>2017</v>
      </c>
      <c r="F345" s="80" t="s">
        <v>71</v>
      </c>
      <c r="G345" s="80" t="s">
        <v>2113</v>
      </c>
      <c r="H345" s="80" t="s">
        <v>2114</v>
      </c>
      <c r="I345" s="177"/>
      <c r="J345" s="81">
        <v>0</v>
      </c>
      <c r="K345" s="81">
        <v>0.29129712770425736</v>
      </c>
      <c r="L345" s="81">
        <v>0.91133278080777957</v>
      </c>
      <c r="M345" s="81">
        <v>1.8650206622813885</v>
      </c>
      <c r="N345" s="81">
        <v>3.1036627503977252</v>
      </c>
      <c r="O345" s="81">
        <v>1.3162944826374101</v>
      </c>
      <c r="P345" s="81">
        <v>2.2691335228298128</v>
      </c>
      <c r="Q345" s="81">
        <v>9.2547392762684338E-2</v>
      </c>
      <c r="R345" s="81">
        <v>0</v>
      </c>
      <c r="S345" s="81">
        <v>0.16923720283039034</v>
      </c>
      <c r="T345" s="82"/>
      <c r="U345" s="81">
        <v>0</v>
      </c>
      <c r="V345" s="81">
        <v>130</v>
      </c>
      <c r="W345" s="81">
        <v>33</v>
      </c>
      <c r="X345" s="81">
        <v>468</v>
      </c>
      <c r="Y345" s="81">
        <v>747</v>
      </c>
      <c r="Z345" s="81">
        <v>787</v>
      </c>
      <c r="AA345" s="81">
        <v>470</v>
      </c>
      <c r="AB345" s="81">
        <v>1355</v>
      </c>
      <c r="AC345" s="81">
        <v>0</v>
      </c>
      <c r="AD345" s="81">
        <v>0.16923720283039029</v>
      </c>
      <c r="AE345" s="82"/>
      <c r="AF345" s="81">
        <v>0</v>
      </c>
      <c r="AG345" s="81">
        <v>217692.14478495589</v>
      </c>
      <c r="AH345" s="81">
        <v>195191.18562101061</v>
      </c>
      <c r="AI345" s="81">
        <v>2928514.890374891</v>
      </c>
      <c r="AJ345" s="81">
        <v>3665662.6965433988</v>
      </c>
      <c r="AK345" s="81">
        <v>0</v>
      </c>
      <c r="AL345" s="81">
        <v>0</v>
      </c>
      <c r="AM345" s="81">
        <v>186132.1253477064</v>
      </c>
      <c r="AN345" s="81">
        <v>0</v>
      </c>
      <c r="AO345" s="81">
        <v>0</v>
      </c>
      <c r="AP345" s="82"/>
      <c r="AQ345" s="81">
        <v>17</v>
      </c>
      <c r="AR345" s="81">
        <v>4</v>
      </c>
      <c r="AS345" s="81">
        <v>0</v>
      </c>
      <c r="AT345" s="81">
        <v>0</v>
      </c>
      <c r="AU345" s="81">
        <v>0</v>
      </c>
      <c r="AV345" s="81">
        <v>0</v>
      </c>
      <c r="AW345" s="81" t="s">
        <v>564</v>
      </c>
      <c r="AX345" s="82"/>
      <c r="AY345" s="81">
        <v>75.3</v>
      </c>
      <c r="AZ345" s="81">
        <v>389.2</v>
      </c>
      <c r="BA345" s="81">
        <v>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2128</v>
      </c>
      <c r="B346" s="80">
        <v>253</v>
      </c>
      <c r="C346" s="80">
        <v>15</v>
      </c>
      <c r="D346" s="80">
        <v>15</v>
      </c>
      <c r="E346" s="80">
        <v>2018</v>
      </c>
      <c r="F346" s="80" t="s">
        <v>93</v>
      </c>
      <c r="G346" s="80" t="s">
        <v>2113</v>
      </c>
      <c r="H346" s="80" t="s">
        <v>2114</v>
      </c>
      <c r="I346" s="177"/>
      <c r="J346" s="81">
        <v>0</v>
      </c>
      <c r="K346" s="81">
        <v>0.27334057555652691</v>
      </c>
      <c r="L346" s="81">
        <v>0.81700931868359006</v>
      </c>
      <c r="M346" s="81">
        <v>1.8150709834087175</v>
      </c>
      <c r="N346" s="81">
        <v>2.8873135725448376</v>
      </c>
      <c r="O346" s="81">
        <v>1.2505360949425313</v>
      </c>
      <c r="P346" s="81">
        <v>2.17962763679144</v>
      </c>
      <c r="Q346" s="81">
        <v>8.1759638300766976E-2</v>
      </c>
      <c r="R346" s="81">
        <v>0</v>
      </c>
      <c r="S346" s="81">
        <v>0.23472169333675691</v>
      </c>
      <c r="T346" s="82"/>
      <c r="U346" s="81">
        <v>0</v>
      </c>
      <c r="V346" s="81">
        <v>130</v>
      </c>
      <c r="W346" s="81">
        <v>33</v>
      </c>
      <c r="X346" s="81">
        <v>468</v>
      </c>
      <c r="Y346" s="81">
        <v>717</v>
      </c>
      <c r="Z346" s="81">
        <v>762</v>
      </c>
      <c r="AA346" s="81">
        <v>456</v>
      </c>
      <c r="AB346" s="81">
        <v>1290</v>
      </c>
      <c r="AC346" s="81">
        <v>0</v>
      </c>
      <c r="AD346" s="81">
        <v>0.23472169333675691</v>
      </c>
      <c r="AE346" s="82"/>
      <c r="AF346" s="81">
        <v>0</v>
      </c>
      <c r="AG346" s="81">
        <v>193374.62159086909</v>
      </c>
      <c r="AH346" s="81">
        <v>184441.4108945007</v>
      </c>
      <c r="AI346" s="81">
        <v>2797259.2953939461</v>
      </c>
      <c r="AJ346" s="81">
        <v>3510343.8379534879</v>
      </c>
      <c r="AK346" s="81">
        <v>0</v>
      </c>
      <c r="AL346" s="81">
        <v>0</v>
      </c>
      <c r="AM346" s="81">
        <v>177569.93281802701</v>
      </c>
      <c r="AN346" s="81">
        <v>0</v>
      </c>
      <c r="AO346" s="81">
        <v>0</v>
      </c>
      <c r="AP346" s="82"/>
      <c r="AQ346" s="81">
        <v>20</v>
      </c>
      <c r="AR346" s="81">
        <v>10</v>
      </c>
      <c r="AS346" s="81">
        <v>0</v>
      </c>
      <c r="AT346" s="81">
        <v>0</v>
      </c>
      <c r="AU346" s="81">
        <v>0</v>
      </c>
      <c r="AV346" s="81">
        <v>0</v>
      </c>
      <c r="AW346" s="81" t="s">
        <v>564</v>
      </c>
      <c r="AX346" s="82"/>
      <c r="AY346" s="81">
        <v>91.6</v>
      </c>
      <c r="AZ346" s="81">
        <v>549</v>
      </c>
      <c r="BA346" s="81">
        <v>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2129</v>
      </c>
      <c r="B347" s="80">
        <v>254</v>
      </c>
      <c r="C347" s="80">
        <v>16</v>
      </c>
      <c r="D347" s="80">
        <v>15</v>
      </c>
      <c r="E347" s="80">
        <v>2019</v>
      </c>
      <c r="F347" s="80" t="s">
        <v>73</v>
      </c>
      <c r="G347" s="80" t="s">
        <v>2113</v>
      </c>
      <c r="H347" s="80" t="s">
        <v>2114</v>
      </c>
      <c r="I347" s="177"/>
      <c r="J347" s="81">
        <v>0</v>
      </c>
      <c r="K347" s="81">
        <v>0.24811636332194645</v>
      </c>
      <c r="L347" s="81">
        <v>0.82145649152300959</v>
      </c>
      <c r="M347" s="81">
        <v>1.7381234353320119</v>
      </c>
      <c r="N347" s="81">
        <v>2.4733689178132638</v>
      </c>
      <c r="O347" s="81">
        <v>1.1819792463453258</v>
      </c>
      <c r="P347" s="81">
        <v>2.0178745635923354</v>
      </c>
      <c r="Q347" s="81">
        <v>7.6889152241306394E-2</v>
      </c>
      <c r="R347" s="81">
        <v>0</v>
      </c>
      <c r="S347" s="81">
        <v>0.18347851413385752</v>
      </c>
      <c r="T347" s="82"/>
      <c r="U347" s="81">
        <v>0</v>
      </c>
      <c r="V347" s="81">
        <v>130</v>
      </c>
      <c r="W347" s="81">
        <v>33</v>
      </c>
      <c r="X347" s="81">
        <v>468</v>
      </c>
      <c r="Y347" s="81">
        <v>692</v>
      </c>
      <c r="Z347" s="81">
        <v>740</v>
      </c>
      <c r="AA347" s="81">
        <v>419</v>
      </c>
      <c r="AB347" s="81">
        <v>1246</v>
      </c>
      <c r="AC347" s="81">
        <v>0</v>
      </c>
      <c r="AD347" s="81">
        <v>0.18347851413385749</v>
      </c>
      <c r="AE347" s="82"/>
      <c r="AF347" s="81">
        <v>0</v>
      </c>
      <c r="AG347" s="81">
        <v>187237.85736711259</v>
      </c>
      <c r="AH347" s="81">
        <v>194816.66848871351</v>
      </c>
      <c r="AI347" s="81">
        <v>2866490.4042371539</v>
      </c>
      <c r="AJ347" s="81">
        <v>3124668.5313154124</v>
      </c>
      <c r="AK347" s="81">
        <v>0</v>
      </c>
      <c r="AL347" s="81">
        <v>0</v>
      </c>
      <c r="AM347" s="81">
        <v>169695.82011702197</v>
      </c>
      <c r="AN347" s="81">
        <v>0</v>
      </c>
      <c r="AO347" s="81">
        <v>0</v>
      </c>
      <c r="AP347" s="82"/>
      <c r="AQ347" s="81">
        <v>21</v>
      </c>
      <c r="AR347" s="81">
        <v>11</v>
      </c>
      <c r="AS347" s="81">
        <v>0</v>
      </c>
      <c r="AT347" s="81">
        <v>0</v>
      </c>
      <c r="AU347" s="81">
        <v>0</v>
      </c>
      <c r="AV347" s="81">
        <v>0</v>
      </c>
      <c r="AW347" s="81" t="s">
        <v>564</v>
      </c>
      <c r="AX347" s="82"/>
      <c r="AY347" s="81">
        <v>93.5</v>
      </c>
      <c r="AZ347" s="81">
        <v>558.70000000000005</v>
      </c>
      <c r="BA347" s="81">
        <v>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2130</v>
      </c>
      <c r="B348" s="80">
        <v>255</v>
      </c>
      <c r="C348" s="80">
        <v>17</v>
      </c>
      <c r="D348" s="80">
        <v>15</v>
      </c>
      <c r="E348" s="80">
        <v>2020</v>
      </c>
      <c r="F348" s="80" t="s">
        <v>218</v>
      </c>
      <c r="G348" s="80" t="s">
        <v>2113</v>
      </c>
      <c r="H348" s="80" t="s">
        <v>2114</v>
      </c>
      <c r="I348" s="177"/>
      <c r="J348" s="81">
        <v>0</v>
      </c>
      <c r="K348" s="81">
        <v>0.19414761464361791</v>
      </c>
      <c r="L348" s="81">
        <v>0.71168585560857367</v>
      </c>
      <c r="M348" s="81">
        <v>1.3069428763651034</v>
      </c>
      <c r="N348" s="81">
        <v>2.3617023941673789</v>
      </c>
      <c r="O348" s="81">
        <v>1.0131901295630275</v>
      </c>
      <c r="P348" s="81">
        <v>1.9459052659660705</v>
      </c>
      <c r="Q348" s="81">
        <v>7.0991657946846448E-2</v>
      </c>
      <c r="R348" s="81">
        <v>0</v>
      </c>
      <c r="S348" s="81">
        <v>0.1501328519730995</v>
      </c>
      <c r="T348" s="82"/>
      <c r="U348" s="81">
        <v>0</v>
      </c>
      <c r="V348" s="81">
        <v>89</v>
      </c>
      <c r="W348" s="81">
        <v>32</v>
      </c>
      <c r="X348" s="81">
        <v>391</v>
      </c>
      <c r="Y348" s="81">
        <v>674</v>
      </c>
      <c r="Z348" s="81">
        <v>724</v>
      </c>
      <c r="AA348" s="81">
        <v>439</v>
      </c>
      <c r="AB348" s="81">
        <v>1204</v>
      </c>
      <c r="AC348" s="81">
        <v>0</v>
      </c>
      <c r="AD348" s="81">
        <v>0.1501328519730995</v>
      </c>
      <c r="AE348" s="82"/>
      <c r="AF348" s="81">
        <v>0</v>
      </c>
      <c r="AG348" s="81">
        <v>139995.85328674948</v>
      </c>
      <c r="AH348" s="81">
        <v>183125.38276938937</v>
      </c>
      <c r="AI348" s="81">
        <v>2259303.3055410595</v>
      </c>
      <c r="AJ348" s="81">
        <v>3075298.9720712439</v>
      </c>
      <c r="AK348" s="81"/>
      <c r="AL348" s="81"/>
      <c r="AM348" s="81">
        <v>157135.37671899886</v>
      </c>
      <c r="AN348" s="81"/>
      <c r="AO348" s="81"/>
      <c r="AP348" s="82"/>
      <c r="AQ348" s="81">
        <v>21</v>
      </c>
      <c r="AR348" s="81">
        <v>11</v>
      </c>
      <c r="AS348" s="81">
        <v>0</v>
      </c>
      <c r="AT348" s="81">
        <v>0</v>
      </c>
      <c r="AU348" s="81">
        <v>0</v>
      </c>
      <c r="AV348" s="81">
        <v>0</v>
      </c>
      <c r="AW348" s="81">
        <v>0</v>
      </c>
      <c r="AX348" s="82"/>
      <c r="AY348" s="81">
        <v>93.5</v>
      </c>
      <c r="AZ348" s="81">
        <v>558.70000000000005</v>
      </c>
      <c r="BA348" s="81">
        <v>0</v>
      </c>
      <c r="BB348" s="81">
        <v>0</v>
      </c>
      <c r="BC348" s="81">
        <v>0</v>
      </c>
      <c r="BD348" s="81">
        <v>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2131</v>
      </c>
      <c r="B349" s="80">
        <v>255</v>
      </c>
      <c r="C349" s="80">
        <v>18</v>
      </c>
      <c r="D349" s="80">
        <v>15</v>
      </c>
      <c r="E349" s="80">
        <v>2021</v>
      </c>
      <c r="F349" s="80" t="s">
        <v>75</v>
      </c>
      <c r="G349" s="174" t="s">
        <v>2113</v>
      </c>
      <c r="H349" s="80" t="s">
        <v>2114</v>
      </c>
      <c r="I349" s="177"/>
      <c r="J349" s="81">
        <v>0</v>
      </c>
      <c r="K349" s="81">
        <v>0.20818716090697387</v>
      </c>
      <c r="L349" s="81">
        <v>0.93367562789687075</v>
      </c>
      <c r="M349" s="81">
        <v>1.623449854970114</v>
      </c>
      <c r="N349" s="81">
        <v>2.4598944291417451</v>
      </c>
      <c r="O349" s="81">
        <v>0.9608758680568199</v>
      </c>
      <c r="P349" s="81">
        <v>2.0181096088305934</v>
      </c>
      <c r="Q349" s="81">
        <v>6.963579666321891E-2</v>
      </c>
      <c r="R349" s="81">
        <v>0</v>
      </c>
      <c r="S349" s="81">
        <v>0.194156713784015</v>
      </c>
      <c r="T349" s="82"/>
      <c r="U349" s="81">
        <v>0</v>
      </c>
      <c r="V349" s="81">
        <v>89</v>
      </c>
      <c r="W349" s="81">
        <v>32</v>
      </c>
      <c r="X349" s="81">
        <v>391</v>
      </c>
      <c r="Y349" s="81">
        <v>660</v>
      </c>
      <c r="Z349" s="81">
        <v>707</v>
      </c>
      <c r="AA349" s="81">
        <v>444</v>
      </c>
      <c r="AB349" s="81">
        <v>1167</v>
      </c>
      <c r="AC349" s="81">
        <v>0</v>
      </c>
      <c r="AD349" s="81">
        <v>0.194156713784015</v>
      </c>
      <c r="AE349" s="82"/>
      <c r="AF349" s="81">
        <v>0</v>
      </c>
      <c r="AG349" s="81">
        <v>144166.76344982872</v>
      </c>
      <c r="AH349" s="81">
        <v>219358.91802534522</v>
      </c>
      <c r="AI349" s="81">
        <v>2633998.3806647612</v>
      </c>
      <c r="AJ349" s="81">
        <v>3053086.5702003036</v>
      </c>
      <c r="AK349" s="81">
        <v>0</v>
      </c>
      <c r="AL349" s="81">
        <v>0</v>
      </c>
      <c r="AM349" s="81">
        <v>153184.95707170601</v>
      </c>
      <c r="AN349" s="81">
        <v>0</v>
      </c>
      <c r="AO349" s="81">
        <v>0</v>
      </c>
      <c r="AP349" s="82"/>
      <c r="AQ349" s="81">
        <v>21</v>
      </c>
      <c r="AR349" s="81">
        <v>12</v>
      </c>
      <c r="AS349" s="81">
        <v>0</v>
      </c>
      <c r="AT349" s="81">
        <v>0</v>
      </c>
      <c r="AU349" s="81">
        <v>0</v>
      </c>
      <c r="AV349" s="81">
        <v>0</v>
      </c>
      <c r="AW349" s="81"/>
      <c r="AX349" s="82"/>
      <c r="AY349" s="81">
        <v>93.5</v>
      </c>
      <c r="AZ349" s="81">
        <v>586.20000000000005</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2132</v>
      </c>
      <c r="B350" s="80">
        <v>255</v>
      </c>
      <c r="C350" s="80">
        <v>19</v>
      </c>
      <c r="D350" s="80">
        <v>15</v>
      </c>
      <c r="E350" s="80">
        <v>2022</v>
      </c>
      <c r="F350" s="80" t="s">
        <v>568</v>
      </c>
      <c r="G350" s="174" t="s">
        <v>2113</v>
      </c>
      <c r="H350" s="80" t="s">
        <v>2114</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22</v>
      </c>
      <c r="AR350" s="81">
        <v>12</v>
      </c>
      <c r="AS350" s="81">
        <v>0</v>
      </c>
      <c r="AT350" s="81">
        <v>0</v>
      </c>
      <c r="AU350" s="81">
        <v>0</v>
      </c>
      <c r="AV350" s="81">
        <v>0</v>
      </c>
      <c r="AW350" s="81"/>
      <c r="AX350" s="82"/>
      <c r="AY350" s="81">
        <v>97.5</v>
      </c>
      <c r="AZ350" s="81">
        <v>586.20000000000005</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2133</v>
      </c>
      <c r="B351" s="80">
        <v>273</v>
      </c>
      <c r="C351" s="80">
        <v>1</v>
      </c>
      <c r="D351" s="80">
        <v>17</v>
      </c>
      <c r="E351" s="80">
        <v>1990</v>
      </c>
      <c r="F351" s="80" t="s">
        <v>562</v>
      </c>
      <c r="G351" s="80" t="s">
        <v>1663</v>
      </c>
      <c r="H351" s="80" t="s">
        <v>1664</v>
      </c>
      <c r="I351" s="177"/>
      <c r="J351" s="81">
        <v>0</v>
      </c>
      <c r="K351" s="81">
        <v>0.68863710425022895</v>
      </c>
      <c r="L351" s="81">
        <v>7.5236074961889985</v>
      </c>
      <c r="M351" s="81">
        <v>1.085511533161057</v>
      </c>
      <c r="N351" s="81">
        <v>3.0758264294336515</v>
      </c>
      <c r="O351" s="81">
        <v>1.2083293705523421</v>
      </c>
      <c r="P351" s="81">
        <v>2.0962798397678091</v>
      </c>
      <c r="Q351" s="81">
        <v>9.0536178162038586E-2</v>
      </c>
      <c r="R351" s="81">
        <v>0</v>
      </c>
      <c r="S351" s="81">
        <v>7.3724715170881513E-2</v>
      </c>
      <c r="T351" s="82"/>
      <c r="U351" s="81">
        <v>0</v>
      </c>
      <c r="V351" s="81">
        <v>126</v>
      </c>
      <c r="W351" s="81">
        <v>88</v>
      </c>
      <c r="X351" s="81">
        <v>364</v>
      </c>
      <c r="Y351" s="81">
        <v>658</v>
      </c>
      <c r="Z351" s="81">
        <v>497</v>
      </c>
      <c r="AA351" s="81">
        <v>509</v>
      </c>
      <c r="AB351" s="81">
        <v>1470</v>
      </c>
      <c r="AC351" s="81">
        <v>0</v>
      </c>
      <c r="AD351" s="81">
        <v>7.3724715170881513E-2</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2134</v>
      </c>
      <c r="B352" s="80">
        <v>274</v>
      </c>
      <c r="C352" s="80">
        <v>2</v>
      </c>
      <c r="D352" s="80">
        <v>17</v>
      </c>
      <c r="E352" s="80">
        <v>2005</v>
      </c>
      <c r="F352" s="80" t="s">
        <v>565</v>
      </c>
      <c r="G352" s="80" t="s">
        <v>1663</v>
      </c>
      <c r="H352" s="80" t="s">
        <v>1664</v>
      </c>
      <c r="I352" s="177"/>
      <c r="J352" s="81">
        <v>1.1462382704730416</v>
      </c>
      <c r="K352" s="81">
        <v>0.17047121841613386</v>
      </c>
      <c r="L352" s="81">
        <v>3.6036500621536605</v>
      </c>
      <c r="M352" s="81">
        <v>3.3251821810948137</v>
      </c>
      <c r="N352" s="81">
        <v>2.8889775045880786</v>
      </c>
      <c r="O352" s="81">
        <v>1.666085201729157</v>
      </c>
      <c r="P352" s="81">
        <v>2.1472393179306124</v>
      </c>
      <c r="Q352" s="81">
        <v>7.594118092980591E-2</v>
      </c>
      <c r="R352" s="81">
        <v>0</v>
      </c>
      <c r="S352" s="81">
        <v>0.17821034871282929</v>
      </c>
      <c r="T352" s="82"/>
      <c r="U352" s="81">
        <v>35402</v>
      </c>
      <c r="V352" s="81">
        <v>52</v>
      </c>
      <c r="W352" s="81">
        <v>32</v>
      </c>
      <c r="X352" s="81">
        <v>540</v>
      </c>
      <c r="Y352" s="81">
        <v>589</v>
      </c>
      <c r="Z352" s="81">
        <v>793</v>
      </c>
      <c r="AA352" s="81">
        <v>427</v>
      </c>
      <c r="AB352" s="81">
        <v>1289</v>
      </c>
      <c r="AC352" s="81">
        <v>0</v>
      </c>
      <c r="AD352" s="81">
        <v>0.17821034871282929</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2135</v>
      </c>
      <c r="B353" s="80">
        <v>275</v>
      </c>
      <c r="C353" s="80">
        <v>3</v>
      </c>
      <c r="D353" s="80">
        <v>17</v>
      </c>
      <c r="E353" s="80">
        <v>2006</v>
      </c>
      <c r="F353" s="80" t="s">
        <v>566</v>
      </c>
      <c r="G353" s="80" t="s">
        <v>1663</v>
      </c>
      <c r="H353" s="80" t="s">
        <v>1664</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2136</v>
      </c>
      <c r="B354" s="80">
        <v>276</v>
      </c>
      <c r="C354" s="80">
        <v>4</v>
      </c>
      <c r="D354" s="80">
        <v>17</v>
      </c>
      <c r="E354" s="80">
        <v>2007</v>
      </c>
      <c r="F354" s="80" t="s">
        <v>567</v>
      </c>
      <c r="G354" s="80" t="s">
        <v>1663</v>
      </c>
      <c r="H354" s="80" t="s">
        <v>1664</v>
      </c>
      <c r="I354" s="177"/>
      <c r="J354" s="81">
        <v>1.2896992556066165</v>
      </c>
      <c r="K354" s="81">
        <v>0.14426721630989839</v>
      </c>
      <c r="L354" s="81">
        <v>3.364821479578358</v>
      </c>
      <c r="M354" s="81">
        <v>3.2250049109322605</v>
      </c>
      <c r="N354" s="81">
        <v>2.7786627785709315</v>
      </c>
      <c r="O354" s="81">
        <v>1.5299380379459175</v>
      </c>
      <c r="P354" s="81">
        <v>2.1651565980044207</v>
      </c>
      <c r="Q354" s="81">
        <v>7.8128860350162782E-2</v>
      </c>
      <c r="R354" s="81">
        <v>0</v>
      </c>
      <c r="S354" s="81">
        <v>9.1017550635394795E-2</v>
      </c>
      <c r="T354" s="82"/>
      <c r="U354" s="81">
        <v>42354</v>
      </c>
      <c r="V354" s="81">
        <v>48</v>
      </c>
      <c r="W354" s="81">
        <v>41</v>
      </c>
      <c r="X354" s="81">
        <v>656</v>
      </c>
      <c r="Y354" s="81">
        <v>568</v>
      </c>
      <c r="Z354" s="81">
        <v>757</v>
      </c>
      <c r="AA354" s="81">
        <v>424</v>
      </c>
      <c r="AB354" s="81">
        <v>1256</v>
      </c>
      <c r="AC354" s="81">
        <v>0</v>
      </c>
      <c r="AD354" s="81">
        <v>9.1017550635394795E-2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2137</v>
      </c>
      <c r="B355" s="80">
        <v>277</v>
      </c>
      <c r="C355" s="80">
        <v>5</v>
      </c>
      <c r="D355" s="80">
        <v>17</v>
      </c>
      <c r="E355" s="80">
        <v>2008</v>
      </c>
      <c r="F355" s="80" t="s">
        <v>84</v>
      </c>
      <c r="G355" s="80" t="s">
        <v>1663</v>
      </c>
      <c r="H355" s="80" t="s">
        <v>1664</v>
      </c>
      <c r="I355" s="177"/>
      <c r="J355" s="81">
        <v>1.0984244527980995</v>
      </c>
      <c r="K355" s="81">
        <v>0.12661720070956459</v>
      </c>
      <c r="L355" s="81">
        <v>2.9053963527606426</v>
      </c>
      <c r="M355" s="81">
        <v>3.7735680406737204</v>
      </c>
      <c r="N355" s="81">
        <v>2.7912741580056633</v>
      </c>
      <c r="O355" s="81">
        <v>1.4839182698488975</v>
      </c>
      <c r="P355" s="81">
        <v>2.0861788546300923</v>
      </c>
      <c r="Q355" s="81">
        <v>7.5335817120907395E-2</v>
      </c>
      <c r="R355" s="81">
        <v>0</v>
      </c>
      <c r="S355" s="81">
        <v>0.13622507092878128</v>
      </c>
      <c r="T355" s="82"/>
      <c r="U355" s="81">
        <v>37901</v>
      </c>
      <c r="V355" s="81">
        <v>48</v>
      </c>
      <c r="W355" s="81">
        <v>41</v>
      </c>
      <c r="X355" s="81">
        <v>656</v>
      </c>
      <c r="Y355" s="81">
        <v>563</v>
      </c>
      <c r="Z355" s="81">
        <v>760</v>
      </c>
      <c r="AA355" s="81">
        <v>409</v>
      </c>
      <c r="AB355" s="81">
        <v>1231</v>
      </c>
      <c r="AC355" s="81">
        <v>0</v>
      </c>
      <c r="AD355" s="81">
        <v>0.13622507092878128</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2138</v>
      </c>
      <c r="B356" s="80">
        <v>278</v>
      </c>
      <c r="C356" s="80">
        <v>6</v>
      </c>
      <c r="D356" s="80">
        <v>17</v>
      </c>
      <c r="E356" s="80">
        <v>2009</v>
      </c>
      <c r="F356" s="80" t="s">
        <v>85</v>
      </c>
      <c r="G356" s="80" t="s">
        <v>1663</v>
      </c>
      <c r="H356" s="80" t="s">
        <v>1664</v>
      </c>
      <c r="I356" s="177"/>
      <c r="J356" s="81">
        <v>0.92179435081018135</v>
      </c>
      <c r="K356" s="81">
        <v>9.907356524828563E-2</v>
      </c>
      <c r="L356" s="81">
        <v>4.6998016930214304</v>
      </c>
      <c r="M356" s="81">
        <v>3.0836572695056526</v>
      </c>
      <c r="N356" s="81">
        <v>2.4741590132205409</v>
      </c>
      <c r="O356" s="81">
        <v>1.5152581428326428</v>
      </c>
      <c r="P356" s="81">
        <v>2.1066257164326845</v>
      </c>
      <c r="Q356" s="81">
        <v>7.1123825542448074E-2</v>
      </c>
      <c r="R356" s="81">
        <v>0</v>
      </c>
      <c r="S356" s="81">
        <v>9.2301351369664511E-2</v>
      </c>
      <c r="T356" s="82"/>
      <c r="U356" s="81">
        <v>32120</v>
      </c>
      <c r="V356" s="81">
        <v>46</v>
      </c>
      <c r="W356" s="81">
        <v>76</v>
      </c>
      <c r="X356" s="81">
        <v>677</v>
      </c>
      <c r="Y356" s="81">
        <v>581</v>
      </c>
      <c r="Z356" s="81">
        <v>766</v>
      </c>
      <c r="AA356" s="81">
        <v>424</v>
      </c>
      <c r="AB356" s="81">
        <v>1220</v>
      </c>
      <c r="AC356" s="81">
        <v>0</v>
      </c>
      <c r="AD356" s="81">
        <v>9.2301351369664511E-2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12.911</v>
      </c>
      <c r="BL356" s="81">
        <v>0</v>
      </c>
      <c r="BM356" s="82"/>
      <c r="BN356" s="81">
        <v>0</v>
      </c>
      <c r="BO356" s="81">
        <v>0</v>
      </c>
      <c r="BP356" s="81">
        <v>0</v>
      </c>
      <c r="BQ356" s="81">
        <v>0</v>
      </c>
      <c r="BR356" s="81">
        <v>1</v>
      </c>
      <c r="BS356" s="81">
        <v>0</v>
      </c>
      <c r="BT356"/>
      <c r="BU356" s="80"/>
      <c r="BV356" s="80"/>
      <c r="BW356" s="80"/>
      <c r="BX356" s="80"/>
      <c r="BY356" s="80"/>
      <c r="BZ356" s="80"/>
      <c r="CA356" s="80"/>
      <c r="CB356" s="80"/>
      <c r="CC356" s="80"/>
    </row>
    <row r="357" spans="1:81">
      <c r="A357" s="80" t="s">
        <v>2139</v>
      </c>
      <c r="B357" s="80">
        <v>279</v>
      </c>
      <c r="C357" s="80">
        <v>7</v>
      </c>
      <c r="D357" s="80">
        <v>17</v>
      </c>
      <c r="E357" s="80">
        <v>2010</v>
      </c>
      <c r="F357" s="80" t="s">
        <v>86</v>
      </c>
      <c r="G357" s="80" t="s">
        <v>1663</v>
      </c>
      <c r="H357" s="80" t="s">
        <v>1664</v>
      </c>
      <c r="I357" s="177"/>
      <c r="J357" s="81">
        <v>0.77697960119481535</v>
      </c>
      <c r="K357" s="81">
        <v>0.10332443789216629</v>
      </c>
      <c r="L357" s="81">
        <v>4.278710050516362</v>
      </c>
      <c r="M357" s="81">
        <v>2.7603033272306345</v>
      </c>
      <c r="N357" s="81">
        <v>2.4410998938103892</v>
      </c>
      <c r="O357" s="81">
        <v>1.462962741089846</v>
      </c>
      <c r="P357" s="81">
        <v>2.0994348684340562</v>
      </c>
      <c r="Q357" s="81">
        <v>7.4895607777599169E-2</v>
      </c>
      <c r="R357" s="81">
        <v>0</v>
      </c>
      <c r="S357" s="81">
        <v>6.6129785905846478E-2</v>
      </c>
      <c r="T357" s="82"/>
      <c r="U357" s="81">
        <v>30307</v>
      </c>
      <c r="V357" s="81">
        <v>46</v>
      </c>
      <c r="W357" s="81">
        <v>76</v>
      </c>
      <c r="X357" s="81">
        <v>677</v>
      </c>
      <c r="Y357" s="81">
        <v>583</v>
      </c>
      <c r="Z357" s="81">
        <v>743</v>
      </c>
      <c r="AA357" s="81">
        <v>412</v>
      </c>
      <c r="AB357" s="81">
        <v>1231</v>
      </c>
      <c r="AC357" s="81">
        <v>0</v>
      </c>
      <c r="AD357" s="81">
        <v>6.6129785905846478E-2</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12.659000000000001</v>
      </c>
      <c r="BL357" s="81">
        <v>0</v>
      </c>
      <c r="BM357" s="82"/>
      <c r="BN357" s="81">
        <v>0</v>
      </c>
      <c r="BO357" s="81">
        <v>0</v>
      </c>
      <c r="BP357" s="81">
        <v>0</v>
      </c>
      <c r="BQ357" s="81">
        <v>0</v>
      </c>
      <c r="BR357" s="81">
        <v>1</v>
      </c>
      <c r="BS357" s="81">
        <v>0</v>
      </c>
      <c r="BT357"/>
      <c r="BU357" s="80">
        <v>12.659000000000001</v>
      </c>
      <c r="BV357" s="80">
        <v>0</v>
      </c>
      <c r="BW357" s="80">
        <v>0</v>
      </c>
      <c r="BX357" s="80">
        <v>0</v>
      </c>
      <c r="BY357" s="80">
        <v>0</v>
      </c>
      <c r="BZ357" s="80">
        <v>0</v>
      </c>
      <c r="CA357" s="80">
        <v>0</v>
      </c>
      <c r="CB357" s="80">
        <v>0</v>
      </c>
      <c r="CC357" s="80">
        <v>0</v>
      </c>
    </row>
    <row r="358" spans="1:81">
      <c r="A358" s="80" t="s">
        <v>2140</v>
      </c>
      <c r="B358" s="80">
        <v>280</v>
      </c>
      <c r="C358" s="80">
        <v>8</v>
      </c>
      <c r="D358" s="80">
        <v>17</v>
      </c>
      <c r="E358" s="80">
        <v>2011</v>
      </c>
      <c r="F358" s="80" t="s">
        <v>87</v>
      </c>
      <c r="G358" s="80" t="s">
        <v>1663</v>
      </c>
      <c r="H358" s="80" t="s">
        <v>1664</v>
      </c>
      <c r="I358" s="177"/>
      <c r="J358" s="81">
        <v>0</v>
      </c>
      <c r="K358" s="81">
        <v>0.14477675651140787</v>
      </c>
      <c r="L358" s="81">
        <v>3.9923482446597456</v>
      </c>
      <c r="M358" s="81">
        <v>3.48703914629409</v>
      </c>
      <c r="N358" s="81">
        <v>2.8475807360854626</v>
      </c>
      <c r="O358" s="81">
        <v>1.474252474310221</v>
      </c>
      <c r="P358" s="81">
        <v>2.0486613981594659</v>
      </c>
      <c r="Q358" s="81">
        <v>8.2248986083720999E-2</v>
      </c>
      <c r="R358" s="81">
        <v>0</v>
      </c>
      <c r="S358" s="81">
        <v>5.2766824286782484E-2</v>
      </c>
      <c r="T358" s="82"/>
      <c r="U358" s="81">
        <v>0</v>
      </c>
      <c r="V358" s="81">
        <v>46</v>
      </c>
      <c r="W358" s="81">
        <v>76</v>
      </c>
      <c r="X358" s="81">
        <v>677</v>
      </c>
      <c r="Y358" s="81">
        <v>565</v>
      </c>
      <c r="Z358" s="81">
        <v>765</v>
      </c>
      <c r="AA358" s="81">
        <v>414</v>
      </c>
      <c r="AB358" s="81">
        <v>1172</v>
      </c>
      <c r="AC358" s="81">
        <v>0</v>
      </c>
      <c r="AD358" s="81">
        <v>5.2766824286782484E-2</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6.9263199999999996</v>
      </c>
      <c r="BL358" s="81">
        <v>0</v>
      </c>
      <c r="BM358" s="82"/>
      <c r="BN358" s="81">
        <v>0</v>
      </c>
      <c r="BO358" s="81">
        <v>0</v>
      </c>
      <c r="BP358" s="81">
        <v>0</v>
      </c>
      <c r="BQ358" s="81">
        <v>0</v>
      </c>
      <c r="BR358" s="81">
        <v>1</v>
      </c>
      <c r="BS358" s="81">
        <v>0</v>
      </c>
      <c r="BT358"/>
      <c r="BU358" s="80">
        <v>6.9263199999999996</v>
      </c>
      <c r="BV358" s="80">
        <v>0</v>
      </c>
      <c r="BW358" s="80">
        <v>0</v>
      </c>
      <c r="BX358" s="80">
        <v>0</v>
      </c>
      <c r="BY358" s="80">
        <v>0</v>
      </c>
      <c r="BZ358" s="80">
        <v>0</v>
      </c>
      <c r="CA358" s="80">
        <v>0</v>
      </c>
      <c r="CB358" s="80">
        <v>0</v>
      </c>
      <c r="CC358" s="80">
        <v>0</v>
      </c>
    </row>
    <row r="359" spans="1:81">
      <c r="A359" s="80" t="s">
        <v>2141</v>
      </c>
      <c r="B359" s="80">
        <v>281</v>
      </c>
      <c r="C359" s="80">
        <v>9</v>
      </c>
      <c r="D359" s="80">
        <v>17</v>
      </c>
      <c r="E359" s="80">
        <v>2012</v>
      </c>
      <c r="F359" s="80" t="s">
        <v>88</v>
      </c>
      <c r="G359" s="80" t="s">
        <v>1663</v>
      </c>
      <c r="H359" s="80" t="s">
        <v>1664</v>
      </c>
      <c r="I359" s="177"/>
      <c r="J359" s="81">
        <v>0</v>
      </c>
      <c r="K359" s="81">
        <v>0.16309661559956512</v>
      </c>
      <c r="L359" s="81">
        <v>4.0281606632173332</v>
      </c>
      <c r="M359" s="81">
        <v>4.3308915401990138</v>
      </c>
      <c r="N359" s="81">
        <v>3.227751282925174</v>
      </c>
      <c r="O359" s="81">
        <v>1.4760350357271643</v>
      </c>
      <c r="P359" s="81">
        <v>2.045387675886567</v>
      </c>
      <c r="Q359" s="81">
        <v>8.9361557472700359E-2</v>
      </c>
      <c r="R359" s="81">
        <v>0</v>
      </c>
      <c r="S359" s="81">
        <v>6.3913794291672099E-2</v>
      </c>
      <c r="T359" s="82"/>
      <c r="U359" s="81">
        <v>0</v>
      </c>
      <c r="V359" s="81">
        <v>46</v>
      </c>
      <c r="W359" s="81">
        <v>76</v>
      </c>
      <c r="X359" s="81">
        <v>677</v>
      </c>
      <c r="Y359" s="81">
        <v>583</v>
      </c>
      <c r="Z359" s="81">
        <v>772</v>
      </c>
      <c r="AA359" s="81">
        <v>411</v>
      </c>
      <c r="AB359" s="81">
        <v>1172</v>
      </c>
      <c r="AC359" s="81">
        <v>0</v>
      </c>
      <c r="AD359" s="81">
        <v>6.3913794291672099E-2</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8.1419999999999995</v>
      </c>
      <c r="BL359" s="81">
        <v>0</v>
      </c>
      <c r="BM359" s="82"/>
      <c r="BN359" s="81">
        <v>0</v>
      </c>
      <c r="BO359" s="81">
        <v>0</v>
      </c>
      <c r="BP359" s="81">
        <v>0</v>
      </c>
      <c r="BQ359" s="81">
        <v>0</v>
      </c>
      <c r="BR359" s="81">
        <v>1</v>
      </c>
      <c r="BS359" s="81">
        <v>0</v>
      </c>
      <c r="BT359"/>
      <c r="BU359" s="80">
        <v>8.1419999999999995</v>
      </c>
      <c r="BV359" s="80">
        <v>0</v>
      </c>
      <c r="BW359" s="80">
        <v>0</v>
      </c>
      <c r="BX359" s="80">
        <v>0</v>
      </c>
      <c r="BY359" s="80">
        <v>0</v>
      </c>
      <c r="BZ359" s="80">
        <v>0</v>
      </c>
      <c r="CA359" s="80">
        <v>0</v>
      </c>
      <c r="CB359" s="80">
        <v>0</v>
      </c>
      <c r="CC359" s="80">
        <v>0</v>
      </c>
    </row>
    <row r="360" spans="1:81">
      <c r="A360" s="80" t="s">
        <v>2142</v>
      </c>
      <c r="B360" s="80">
        <v>282</v>
      </c>
      <c r="C360" s="80">
        <v>10</v>
      </c>
      <c r="D360" s="80">
        <v>17</v>
      </c>
      <c r="E360" s="80">
        <v>2013</v>
      </c>
      <c r="F360" s="80" t="s">
        <v>89</v>
      </c>
      <c r="G360" s="80" t="s">
        <v>1663</v>
      </c>
      <c r="H360" s="80" t="s">
        <v>1664</v>
      </c>
      <c r="I360" s="177"/>
      <c r="J360" s="81">
        <v>0</v>
      </c>
      <c r="K360" s="81">
        <v>0.13479990911014783</v>
      </c>
      <c r="L360" s="81">
        <v>3.5571834926221171</v>
      </c>
      <c r="M360" s="81">
        <v>4.0278326762111885</v>
      </c>
      <c r="N360" s="81">
        <v>2.9886158074061231</v>
      </c>
      <c r="O360" s="81">
        <v>1.4550450856633366</v>
      </c>
      <c r="P360" s="81">
        <v>2.0530944766527162</v>
      </c>
      <c r="Q360" s="81">
        <v>8.8418154466041135E-2</v>
      </c>
      <c r="R360" s="81">
        <v>0</v>
      </c>
      <c r="S360" s="81">
        <v>4.6019195065496954E-2</v>
      </c>
      <c r="T360" s="82"/>
      <c r="U360" s="81">
        <v>0</v>
      </c>
      <c r="V360" s="81">
        <v>46</v>
      </c>
      <c r="W360" s="81">
        <v>76</v>
      </c>
      <c r="X360" s="81">
        <v>677</v>
      </c>
      <c r="Y360" s="81">
        <v>557</v>
      </c>
      <c r="Z360" s="81">
        <v>795</v>
      </c>
      <c r="AA360" s="81">
        <v>411</v>
      </c>
      <c r="AB360" s="81">
        <v>1143</v>
      </c>
      <c r="AC360" s="81">
        <v>0</v>
      </c>
      <c r="AD360" s="81">
        <v>4.6019195065496954E-2</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13.396000000000001</v>
      </c>
      <c r="BL360" s="81">
        <v>0</v>
      </c>
      <c r="BM360" s="82"/>
      <c r="BN360" s="81">
        <v>0</v>
      </c>
      <c r="BO360" s="81">
        <v>0</v>
      </c>
      <c r="BP360" s="81">
        <v>0</v>
      </c>
      <c r="BQ360" s="81">
        <v>0</v>
      </c>
      <c r="BR360" s="81">
        <v>1</v>
      </c>
      <c r="BS360" s="81">
        <v>0</v>
      </c>
      <c r="BT360"/>
      <c r="BU360" s="80">
        <v>13.396000000000001</v>
      </c>
      <c r="BV360" s="80">
        <v>0</v>
      </c>
      <c r="BW360" s="80">
        <v>0</v>
      </c>
      <c r="BX360" s="80">
        <v>0</v>
      </c>
      <c r="BY360" s="80">
        <v>0</v>
      </c>
      <c r="BZ360" s="80">
        <v>0</v>
      </c>
      <c r="CA360" s="80">
        <v>0</v>
      </c>
      <c r="CB360" s="80">
        <v>0</v>
      </c>
      <c r="CC360" s="80">
        <v>0</v>
      </c>
    </row>
    <row r="361" spans="1:81">
      <c r="A361" s="80" t="s">
        <v>2143</v>
      </c>
      <c r="B361" s="80">
        <v>283</v>
      </c>
      <c r="C361" s="80">
        <v>11</v>
      </c>
      <c r="D361" s="80">
        <v>17</v>
      </c>
      <c r="E361" s="80">
        <v>2014</v>
      </c>
      <c r="F361" s="80" t="s">
        <v>90</v>
      </c>
      <c r="G361" s="80" t="s">
        <v>1663</v>
      </c>
      <c r="H361" s="80" t="s">
        <v>1664</v>
      </c>
      <c r="I361" s="177"/>
      <c r="J361" s="81">
        <v>0</v>
      </c>
      <c r="K361" s="81">
        <v>0.15177022770834112</v>
      </c>
      <c r="L361" s="81">
        <v>2.5677714682257933</v>
      </c>
      <c r="M361" s="81">
        <v>3.1603124866896604</v>
      </c>
      <c r="N361" s="81">
        <v>3.2043283850777522</v>
      </c>
      <c r="O361" s="81">
        <v>1.4232387058271947</v>
      </c>
      <c r="P361" s="81">
        <v>2.1139862452761875</v>
      </c>
      <c r="Q361" s="81">
        <v>8.453634743728905E-2</v>
      </c>
      <c r="R361" s="81">
        <v>0</v>
      </c>
      <c r="S361" s="81">
        <v>4.396069481551701E-2</v>
      </c>
      <c r="T361" s="82"/>
      <c r="U361" s="81">
        <v>0</v>
      </c>
      <c r="V361" s="81">
        <v>45</v>
      </c>
      <c r="W361" s="81">
        <v>56</v>
      </c>
      <c r="X361" s="81">
        <v>505</v>
      </c>
      <c r="Y361" s="81">
        <v>564</v>
      </c>
      <c r="Z361" s="81">
        <v>819</v>
      </c>
      <c r="AA361" s="81">
        <v>421</v>
      </c>
      <c r="AB361" s="81">
        <v>1139</v>
      </c>
      <c r="AC361" s="81">
        <v>0</v>
      </c>
      <c r="AD361" s="81">
        <v>4.396069481551701E-2</v>
      </c>
      <c r="AE361" s="82"/>
      <c r="AF361" s="81">
        <v>0</v>
      </c>
      <c r="AG361" s="81">
        <v>106496.35539087595</v>
      </c>
      <c r="AH361" s="81">
        <v>417648.29448240146</v>
      </c>
      <c r="AI361" s="81">
        <v>3325633.9472252978</v>
      </c>
      <c r="AJ361" s="81">
        <v>2425750.3932508775</v>
      </c>
      <c r="AK361" s="81">
        <v>0</v>
      </c>
      <c r="AL361" s="81">
        <v>0</v>
      </c>
      <c r="AM361" s="81">
        <v>156367.67967815197</v>
      </c>
      <c r="AN361" s="81">
        <v>0</v>
      </c>
      <c r="AO361" s="81">
        <v>0</v>
      </c>
      <c r="AP361" s="82"/>
      <c r="AQ361" s="81">
        <v>2</v>
      </c>
      <c r="AR361" s="81">
        <v>0</v>
      </c>
      <c r="AS361" s="81">
        <v>0</v>
      </c>
      <c r="AT361" s="81">
        <v>0</v>
      </c>
      <c r="AU361" s="81">
        <v>0</v>
      </c>
      <c r="AV361" s="81">
        <v>0</v>
      </c>
      <c r="AW361" s="81" t="s">
        <v>564</v>
      </c>
      <c r="AX361" s="82"/>
      <c r="AY361" s="81">
        <v>11.5</v>
      </c>
      <c r="AZ361" s="81">
        <v>0</v>
      </c>
      <c r="BA361" s="81">
        <v>0</v>
      </c>
      <c r="BB361" s="81">
        <v>0</v>
      </c>
      <c r="BC361" s="81">
        <v>0</v>
      </c>
      <c r="BD361" s="81">
        <v>0</v>
      </c>
      <c r="BE361" s="81" t="s">
        <v>564</v>
      </c>
      <c r="BF361" s="82"/>
      <c r="BG361" s="81">
        <v>0</v>
      </c>
      <c r="BH361" s="81">
        <v>0</v>
      </c>
      <c r="BI361" s="81">
        <v>0</v>
      </c>
      <c r="BJ361" s="81">
        <v>0</v>
      </c>
      <c r="BK361" s="81">
        <v>11.224</v>
      </c>
      <c r="BL361" s="81">
        <v>0</v>
      </c>
      <c r="BM361" s="82"/>
      <c r="BN361" s="81">
        <v>0</v>
      </c>
      <c r="BO361" s="81">
        <v>0</v>
      </c>
      <c r="BP361" s="81">
        <v>0</v>
      </c>
      <c r="BQ361" s="81">
        <v>0</v>
      </c>
      <c r="BR361" s="81">
        <v>1</v>
      </c>
      <c r="BS361" s="81">
        <v>0</v>
      </c>
      <c r="BT361"/>
      <c r="BU361" s="80">
        <v>11.224</v>
      </c>
      <c r="BV361" s="80">
        <v>0</v>
      </c>
      <c r="BW361" s="80">
        <v>0</v>
      </c>
      <c r="BX361" s="80">
        <v>0</v>
      </c>
      <c r="BY361" s="80">
        <v>0</v>
      </c>
      <c r="BZ361" s="80">
        <v>0</v>
      </c>
      <c r="CA361" s="80">
        <v>0</v>
      </c>
      <c r="CB361" s="80">
        <v>0</v>
      </c>
      <c r="CC361" s="80">
        <v>0</v>
      </c>
    </row>
    <row r="362" spans="1:81">
      <c r="A362" s="80" t="s">
        <v>2144</v>
      </c>
      <c r="B362" s="80">
        <v>284</v>
      </c>
      <c r="C362" s="80">
        <v>12</v>
      </c>
      <c r="D362" s="80">
        <v>17</v>
      </c>
      <c r="E362" s="80">
        <v>2015</v>
      </c>
      <c r="F362" s="80" t="s">
        <v>91</v>
      </c>
      <c r="G362" s="80" t="s">
        <v>1663</v>
      </c>
      <c r="H362" s="80" t="s">
        <v>1664</v>
      </c>
      <c r="I362" s="177"/>
      <c r="J362" s="81">
        <v>0</v>
      </c>
      <c r="K362" s="81">
        <v>0.14553187143399537</v>
      </c>
      <c r="L362" s="81">
        <v>2.7028473498129046</v>
      </c>
      <c r="M362" s="81">
        <v>3.0578325330568088</v>
      </c>
      <c r="N362" s="81">
        <v>3.0329284960291036</v>
      </c>
      <c r="O362" s="81">
        <v>1.4647351712537033</v>
      </c>
      <c r="P362" s="81">
        <v>2.1759531156807674</v>
      </c>
      <c r="Q362" s="81">
        <v>8.3556119916085844E-2</v>
      </c>
      <c r="R362" s="81">
        <v>0</v>
      </c>
      <c r="S362" s="81">
        <v>4.8098446501761961E-2</v>
      </c>
      <c r="T362" s="82"/>
      <c r="U362" s="81">
        <v>0</v>
      </c>
      <c r="V362" s="81">
        <v>45</v>
      </c>
      <c r="W362" s="81">
        <v>56</v>
      </c>
      <c r="X362" s="81">
        <v>505</v>
      </c>
      <c r="Y362" s="81">
        <v>580</v>
      </c>
      <c r="Z362" s="81">
        <v>851</v>
      </c>
      <c r="AA362" s="81">
        <v>433</v>
      </c>
      <c r="AB362" s="81">
        <v>1150</v>
      </c>
      <c r="AC362" s="81">
        <v>0</v>
      </c>
      <c r="AD362" s="81">
        <v>4.8098446501761961E-2</v>
      </c>
      <c r="AE362" s="82"/>
      <c r="AF362" s="81">
        <v>0</v>
      </c>
      <c r="AG362" s="81">
        <v>96956.224146672481</v>
      </c>
      <c r="AH362" s="81">
        <v>349483.20148002054</v>
      </c>
      <c r="AI362" s="81">
        <v>3211840.9879318019</v>
      </c>
      <c r="AJ362" s="81">
        <v>2393981.7329523675</v>
      </c>
      <c r="AK362" s="81">
        <v>0</v>
      </c>
      <c r="AL362" s="81">
        <v>0</v>
      </c>
      <c r="AM362" s="81">
        <v>157602.67593143668</v>
      </c>
      <c r="AN362" s="81">
        <v>0</v>
      </c>
      <c r="AO362" s="81">
        <v>0</v>
      </c>
      <c r="AP362" s="82"/>
      <c r="AQ362" s="81">
        <v>2</v>
      </c>
      <c r="AR362" s="81">
        <v>0</v>
      </c>
      <c r="AS362" s="81">
        <v>0</v>
      </c>
      <c r="AT362" s="81">
        <v>0</v>
      </c>
      <c r="AU362" s="81">
        <v>0</v>
      </c>
      <c r="AV362" s="81">
        <v>0</v>
      </c>
      <c r="AW362" s="81" t="s">
        <v>564</v>
      </c>
      <c r="AX362" s="82"/>
      <c r="AY362" s="81">
        <v>11.5</v>
      </c>
      <c r="AZ362" s="81">
        <v>0</v>
      </c>
      <c r="BA362" s="81">
        <v>0</v>
      </c>
      <c r="BB362" s="81">
        <v>0</v>
      </c>
      <c r="BC362" s="81">
        <v>0</v>
      </c>
      <c r="BD362" s="81">
        <v>0</v>
      </c>
      <c r="BE362" s="81" t="s">
        <v>564</v>
      </c>
      <c r="BF362" s="82"/>
      <c r="BG362" s="81">
        <v>0</v>
      </c>
      <c r="BH362" s="81">
        <v>0</v>
      </c>
      <c r="BI362" s="81">
        <v>0</v>
      </c>
      <c r="BJ362" s="81">
        <v>0</v>
      </c>
      <c r="BK362" s="81">
        <v>13.698</v>
      </c>
      <c r="BL362" s="81">
        <v>0</v>
      </c>
      <c r="BM362" s="82"/>
      <c r="BN362" s="81">
        <v>0</v>
      </c>
      <c r="BO362" s="81">
        <v>0</v>
      </c>
      <c r="BP362" s="81">
        <v>0</v>
      </c>
      <c r="BQ362" s="81">
        <v>0</v>
      </c>
      <c r="BR362" s="81">
        <v>1</v>
      </c>
      <c r="BS362" s="81">
        <v>0</v>
      </c>
      <c r="BT362"/>
      <c r="BU362" s="80">
        <v>13.698</v>
      </c>
      <c r="BV362" s="80">
        <v>0</v>
      </c>
      <c r="BW362" s="80">
        <v>0</v>
      </c>
      <c r="BX362" s="80">
        <v>0</v>
      </c>
      <c r="BY362" s="80">
        <v>0</v>
      </c>
      <c r="BZ362" s="80">
        <v>0</v>
      </c>
      <c r="CA362" s="80">
        <v>0</v>
      </c>
      <c r="CB362" s="80">
        <v>0</v>
      </c>
      <c r="CC362" s="80">
        <v>0</v>
      </c>
    </row>
    <row r="363" spans="1:81">
      <c r="A363" s="80" t="s">
        <v>2145</v>
      </c>
      <c r="B363" s="80">
        <v>285</v>
      </c>
      <c r="C363" s="80">
        <v>13</v>
      </c>
      <c r="D363" s="80">
        <v>17</v>
      </c>
      <c r="E363" s="80">
        <v>2016</v>
      </c>
      <c r="F363" s="80" t="s">
        <v>92</v>
      </c>
      <c r="G363" s="80" t="s">
        <v>1663</v>
      </c>
      <c r="H363" s="80" t="s">
        <v>1664</v>
      </c>
      <c r="I363" s="177"/>
      <c r="J363" s="81">
        <v>0</v>
      </c>
      <c r="K363" s="81">
        <v>0.13727702107540291</v>
      </c>
      <c r="L363" s="81">
        <v>2.9065019620543726</v>
      </c>
      <c r="M363" s="81">
        <v>2.6217367689273288</v>
      </c>
      <c r="N363" s="81">
        <v>3.5628842986266931</v>
      </c>
      <c r="O363" s="81">
        <v>1.5302625310062783</v>
      </c>
      <c r="P363" s="81">
        <v>2.3904911915578735</v>
      </c>
      <c r="Q363" s="81">
        <v>8.673613020140386E-2</v>
      </c>
      <c r="R363" s="81">
        <v>0</v>
      </c>
      <c r="S363" s="81">
        <v>8.2362293110953846E-2</v>
      </c>
      <c r="T363" s="82"/>
      <c r="U363" s="81">
        <v>0</v>
      </c>
      <c r="V363" s="81">
        <v>45</v>
      </c>
      <c r="W363" s="81">
        <v>56</v>
      </c>
      <c r="X363" s="81">
        <v>505</v>
      </c>
      <c r="Y363" s="81">
        <v>670</v>
      </c>
      <c r="Z363" s="81">
        <v>900</v>
      </c>
      <c r="AA363" s="81">
        <v>492</v>
      </c>
      <c r="AB363" s="81">
        <v>1228</v>
      </c>
      <c r="AC363" s="81">
        <v>0</v>
      </c>
      <c r="AD363" s="81">
        <v>8.2362293110953846E-2</v>
      </c>
      <c r="AE363" s="82"/>
      <c r="AF363" s="81">
        <v>0</v>
      </c>
      <c r="AG363" s="81">
        <v>92419.110201355506</v>
      </c>
      <c r="AH363" s="81">
        <v>296204.23424978048</v>
      </c>
      <c r="AI363" s="81">
        <v>3206057.6749071409</v>
      </c>
      <c r="AJ363" s="81">
        <v>2878450.784870401</v>
      </c>
      <c r="AK363" s="81">
        <v>0</v>
      </c>
      <c r="AL363" s="81">
        <v>0</v>
      </c>
      <c r="AM363" s="81">
        <v>168422.9952983215</v>
      </c>
      <c r="AN363" s="81">
        <v>0</v>
      </c>
      <c r="AO363" s="81">
        <v>0</v>
      </c>
      <c r="AP363" s="82"/>
      <c r="AQ363" s="81">
        <v>2</v>
      </c>
      <c r="AR363" s="81">
        <v>0</v>
      </c>
      <c r="AS363" s="81">
        <v>0</v>
      </c>
      <c r="AT363" s="81">
        <v>0</v>
      </c>
      <c r="AU363" s="81">
        <v>0</v>
      </c>
      <c r="AV363" s="81">
        <v>0</v>
      </c>
      <c r="AW363" s="81" t="s">
        <v>564</v>
      </c>
      <c r="AX363" s="82"/>
      <c r="AY363" s="81">
        <v>11.5</v>
      </c>
      <c r="AZ363" s="81">
        <v>0</v>
      </c>
      <c r="BA363" s="81">
        <v>0</v>
      </c>
      <c r="BB363" s="81">
        <v>0</v>
      </c>
      <c r="BC363" s="81">
        <v>0</v>
      </c>
      <c r="BD363" s="81">
        <v>0</v>
      </c>
      <c r="BE363" s="81" t="s">
        <v>564</v>
      </c>
      <c r="BF363" s="82"/>
      <c r="BG363" s="81">
        <v>0</v>
      </c>
      <c r="BH363" s="81">
        <v>0</v>
      </c>
      <c r="BI363" s="81">
        <v>0</v>
      </c>
      <c r="BJ363" s="81">
        <v>0</v>
      </c>
      <c r="BK363" s="81">
        <v>13.834</v>
      </c>
      <c r="BL363" s="81">
        <v>0</v>
      </c>
      <c r="BM363" s="82"/>
      <c r="BN363" s="81">
        <v>0</v>
      </c>
      <c r="BO363" s="81">
        <v>0</v>
      </c>
      <c r="BP363" s="81">
        <v>0</v>
      </c>
      <c r="BQ363" s="81">
        <v>0</v>
      </c>
      <c r="BR363" s="81">
        <v>1</v>
      </c>
      <c r="BS363" s="81">
        <v>0</v>
      </c>
      <c r="BT363"/>
      <c r="BU363" s="80">
        <v>13.834</v>
      </c>
      <c r="BV363" s="80">
        <v>0</v>
      </c>
      <c r="BW363" s="80">
        <v>0</v>
      </c>
      <c r="BX363" s="80">
        <v>0</v>
      </c>
      <c r="BY363" s="80">
        <v>0</v>
      </c>
      <c r="BZ363" s="80">
        <v>0</v>
      </c>
      <c r="CA363" s="80">
        <v>0</v>
      </c>
      <c r="CB363" s="80">
        <v>0</v>
      </c>
      <c r="CC363" s="80">
        <v>0</v>
      </c>
    </row>
    <row r="364" spans="1:81">
      <c r="A364" s="80" t="s">
        <v>2146</v>
      </c>
      <c r="B364" s="80">
        <v>286</v>
      </c>
      <c r="C364" s="80">
        <v>14</v>
      </c>
      <c r="D364" s="80">
        <v>17</v>
      </c>
      <c r="E364" s="80">
        <v>2017</v>
      </c>
      <c r="F364" s="80" t="s">
        <v>71</v>
      </c>
      <c r="G364" s="80" t="s">
        <v>1663</v>
      </c>
      <c r="H364" s="80" t="s">
        <v>1664</v>
      </c>
      <c r="I364" s="177"/>
      <c r="J364" s="81">
        <v>0</v>
      </c>
      <c r="K364" s="81">
        <v>0.14027656132305691</v>
      </c>
      <c r="L364" s="81">
        <v>2.6237285461827078</v>
      </c>
      <c r="M364" s="81">
        <v>2.6287891634582041</v>
      </c>
      <c r="N364" s="81">
        <v>3.777895910727342</v>
      </c>
      <c r="O364" s="81">
        <v>1.4400629600391488</v>
      </c>
      <c r="P364" s="81">
        <v>2.4043159454664824</v>
      </c>
      <c r="Q364" s="81">
        <v>8.6195431488197513E-2</v>
      </c>
      <c r="R364" s="81">
        <v>0</v>
      </c>
      <c r="S364" s="81">
        <v>6.48838521637181E-2</v>
      </c>
      <c r="T364" s="82"/>
      <c r="U364" s="81">
        <v>0</v>
      </c>
      <c r="V364" s="81">
        <v>45</v>
      </c>
      <c r="W364" s="81">
        <v>56</v>
      </c>
      <c r="X364" s="81">
        <v>505</v>
      </c>
      <c r="Y364" s="81">
        <v>726</v>
      </c>
      <c r="Z364" s="81">
        <v>861</v>
      </c>
      <c r="AA364" s="81">
        <v>498</v>
      </c>
      <c r="AB364" s="81">
        <v>1262</v>
      </c>
      <c r="AC364" s="81">
        <v>0</v>
      </c>
      <c r="AD364" s="81">
        <v>6.48838521637181E-2</v>
      </c>
      <c r="AE364" s="82"/>
      <c r="AF364" s="81">
        <v>0</v>
      </c>
      <c r="AG364" s="81">
        <v>92687.638377550495</v>
      </c>
      <c r="AH364" s="81">
        <v>361844.81148429122</v>
      </c>
      <c r="AI364" s="81">
        <v>3126737.7899327641</v>
      </c>
      <c r="AJ364" s="81">
        <v>2733332.8052246012</v>
      </c>
      <c r="AK364" s="81">
        <v>0</v>
      </c>
      <c r="AL364" s="81">
        <v>0</v>
      </c>
      <c r="AM364" s="81">
        <v>173357.0053053915</v>
      </c>
      <c r="AN364" s="81">
        <v>0</v>
      </c>
      <c r="AO364" s="81">
        <v>0</v>
      </c>
      <c r="AP364" s="82"/>
      <c r="AQ364" s="81">
        <v>2</v>
      </c>
      <c r="AR364" s="81">
        <v>0</v>
      </c>
      <c r="AS364" s="81">
        <v>0</v>
      </c>
      <c r="AT364" s="81">
        <v>0</v>
      </c>
      <c r="AU364" s="81">
        <v>0</v>
      </c>
      <c r="AV364" s="81">
        <v>0</v>
      </c>
      <c r="AW364" s="81" t="s">
        <v>564</v>
      </c>
      <c r="AX364" s="82"/>
      <c r="AY364" s="81">
        <v>11.5</v>
      </c>
      <c r="AZ364" s="81">
        <v>0</v>
      </c>
      <c r="BA364" s="81">
        <v>0</v>
      </c>
      <c r="BB364" s="81">
        <v>0</v>
      </c>
      <c r="BC364" s="81">
        <v>0</v>
      </c>
      <c r="BD364" s="81">
        <v>0</v>
      </c>
      <c r="BE364" s="81" t="s">
        <v>564</v>
      </c>
      <c r="BF364" s="82"/>
      <c r="BG364" s="81">
        <v>0</v>
      </c>
      <c r="BH364" s="81">
        <v>0</v>
      </c>
      <c r="BI364" s="81">
        <v>0</v>
      </c>
      <c r="BJ364" s="81">
        <v>0</v>
      </c>
      <c r="BK364" s="81">
        <v>13.472</v>
      </c>
      <c r="BL364" s="81">
        <v>0</v>
      </c>
      <c r="BM364" s="82"/>
      <c r="BN364" s="81">
        <v>0</v>
      </c>
      <c r="BO364" s="81">
        <v>0</v>
      </c>
      <c r="BP364" s="81">
        <v>0</v>
      </c>
      <c r="BQ364" s="81">
        <v>0</v>
      </c>
      <c r="BR364" s="81">
        <v>1</v>
      </c>
      <c r="BS364" s="81">
        <v>0</v>
      </c>
      <c r="BT364"/>
      <c r="BU364" s="80">
        <v>13.472</v>
      </c>
      <c r="BV364" s="80">
        <v>0</v>
      </c>
      <c r="BW364" s="80">
        <v>0</v>
      </c>
      <c r="BX364" s="80">
        <v>0</v>
      </c>
      <c r="BY364" s="80">
        <v>0</v>
      </c>
      <c r="BZ364" s="80">
        <v>0</v>
      </c>
      <c r="CA364" s="80">
        <v>0</v>
      </c>
      <c r="CB364" s="80">
        <v>0</v>
      </c>
      <c r="CC364" s="80">
        <v>0</v>
      </c>
    </row>
    <row r="365" spans="1:81">
      <c r="A365" s="80" t="s">
        <v>2147</v>
      </c>
      <c r="B365" s="80">
        <v>287</v>
      </c>
      <c r="C365" s="80">
        <v>15</v>
      </c>
      <c r="D365" s="80">
        <v>17</v>
      </c>
      <c r="E365" s="80">
        <v>2018</v>
      </c>
      <c r="F365" s="80" t="s">
        <v>93</v>
      </c>
      <c r="G365" s="80" t="s">
        <v>1663</v>
      </c>
      <c r="H365" s="80" t="s">
        <v>1664</v>
      </c>
      <c r="I365" s="177"/>
      <c r="J365" s="81">
        <v>0</v>
      </c>
      <c r="K365" s="81">
        <v>0.13055948410791968</v>
      </c>
      <c r="L365" s="81">
        <v>2.4069329956414034</v>
      </c>
      <c r="M365" s="81">
        <v>2.6417545523995667</v>
      </c>
      <c r="N365" s="81">
        <v>3.4830359216196269</v>
      </c>
      <c r="O365" s="81">
        <v>1.3933138380658912</v>
      </c>
      <c r="P365" s="81">
        <v>2.3756029286959341</v>
      </c>
      <c r="Q365" s="81">
        <v>7.9985010492688316E-2</v>
      </c>
      <c r="R365" s="81">
        <v>0</v>
      </c>
      <c r="S365" s="81">
        <v>8.0672331209363041E-2</v>
      </c>
      <c r="T365" s="82"/>
      <c r="U365" s="81">
        <v>0</v>
      </c>
      <c r="V365" s="81">
        <v>45</v>
      </c>
      <c r="W365" s="81">
        <v>56</v>
      </c>
      <c r="X365" s="81">
        <v>505</v>
      </c>
      <c r="Y365" s="81">
        <v>727</v>
      </c>
      <c r="Z365" s="81">
        <v>849</v>
      </c>
      <c r="AA365" s="81">
        <v>497</v>
      </c>
      <c r="AB365" s="81">
        <v>1262</v>
      </c>
      <c r="AC365" s="81">
        <v>0</v>
      </c>
      <c r="AD365" s="81">
        <v>8.0672331209363041E-2</v>
      </c>
      <c r="AE365" s="82"/>
      <c r="AF365" s="81">
        <v>0</v>
      </c>
      <c r="AG365" s="81">
        <v>83860.139821604622</v>
      </c>
      <c r="AH365" s="81">
        <v>341038.77934696968</v>
      </c>
      <c r="AI365" s="81">
        <v>3196164.7029076428</v>
      </c>
      <c r="AJ365" s="81">
        <v>2652733.81964825</v>
      </c>
      <c r="AK365" s="81">
        <v>0</v>
      </c>
      <c r="AL365" s="81">
        <v>0</v>
      </c>
      <c r="AM365" s="81">
        <v>173715.70171810081</v>
      </c>
      <c r="AN365" s="81">
        <v>0</v>
      </c>
      <c r="AO365" s="81">
        <v>0</v>
      </c>
      <c r="AP365" s="82"/>
      <c r="AQ365" s="81">
        <v>2</v>
      </c>
      <c r="AR365" s="81">
        <v>0</v>
      </c>
      <c r="AS365" s="81">
        <v>0</v>
      </c>
      <c r="AT365" s="81">
        <v>0</v>
      </c>
      <c r="AU365" s="81">
        <v>0</v>
      </c>
      <c r="AV365" s="81">
        <v>0</v>
      </c>
      <c r="AW365" s="81" t="s">
        <v>564</v>
      </c>
      <c r="AX365" s="82"/>
      <c r="AY365" s="81">
        <v>11.5</v>
      </c>
      <c r="AZ365" s="81">
        <v>0</v>
      </c>
      <c r="BA365" s="81">
        <v>0</v>
      </c>
      <c r="BB365" s="81">
        <v>0</v>
      </c>
      <c r="BC365" s="81">
        <v>0</v>
      </c>
      <c r="BD365" s="81">
        <v>0</v>
      </c>
      <c r="BE365" s="81" t="s">
        <v>564</v>
      </c>
      <c r="BF365" s="82"/>
      <c r="BG365" s="81">
        <v>0</v>
      </c>
      <c r="BH365" s="81">
        <v>0</v>
      </c>
      <c r="BI365" s="81">
        <v>0</v>
      </c>
      <c r="BJ365" s="81">
        <v>0</v>
      </c>
      <c r="BK365" s="81">
        <v>12.912000000000001</v>
      </c>
      <c r="BL365" s="81">
        <v>0</v>
      </c>
      <c r="BM365" s="82"/>
      <c r="BN365" s="81">
        <v>0</v>
      </c>
      <c r="BO365" s="81">
        <v>0</v>
      </c>
      <c r="BP365" s="81">
        <v>0</v>
      </c>
      <c r="BQ365" s="81">
        <v>0</v>
      </c>
      <c r="BR365" s="81">
        <v>1</v>
      </c>
      <c r="BS365" s="81">
        <v>0</v>
      </c>
      <c r="BT365"/>
      <c r="BU365" s="80">
        <v>12.912000000000001</v>
      </c>
      <c r="BV365" s="80">
        <v>0</v>
      </c>
      <c r="BW365" s="80">
        <v>0</v>
      </c>
      <c r="BX365" s="80">
        <v>0</v>
      </c>
      <c r="BY365" s="80">
        <v>0</v>
      </c>
      <c r="BZ365" s="80">
        <v>0</v>
      </c>
      <c r="CA365" s="80">
        <v>0</v>
      </c>
      <c r="CB365" s="80">
        <v>0</v>
      </c>
      <c r="CC365" s="80">
        <v>0</v>
      </c>
    </row>
    <row r="366" spans="1:81">
      <c r="A366" s="80" t="s">
        <v>2148</v>
      </c>
      <c r="B366" s="80">
        <v>288</v>
      </c>
      <c r="C366" s="80">
        <v>16</v>
      </c>
      <c r="D366" s="80">
        <v>17</v>
      </c>
      <c r="E366" s="80">
        <v>2019</v>
      </c>
      <c r="F366" s="80" t="s">
        <v>73</v>
      </c>
      <c r="G366" s="80" t="s">
        <v>1663</v>
      </c>
      <c r="H366" s="80" t="s">
        <v>1664</v>
      </c>
      <c r="I366" s="177"/>
      <c r="J366" s="81">
        <v>1.1180238050576889</v>
      </c>
      <c r="K366" s="81">
        <v>0.12114958747636434</v>
      </c>
      <c r="L366" s="81">
        <v>2.4177168767340218</v>
      </c>
      <c r="M366" s="81">
        <v>2.3698937126070918</v>
      </c>
      <c r="N366" s="81">
        <v>3.6473052825088703</v>
      </c>
      <c r="O366" s="81">
        <v>1.3976105953407569</v>
      </c>
      <c r="P366" s="81">
        <v>2.1864321047038664</v>
      </c>
      <c r="Q366" s="81">
        <v>7.8555289569167769E-2</v>
      </c>
      <c r="R366" s="81">
        <v>0</v>
      </c>
      <c r="S366" s="81">
        <v>7.5178189887277008E-2</v>
      </c>
      <c r="T366" s="82"/>
      <c r="U366" s="81">
        <v>45933</v>
      </c>
      <c r="V366" s="81">
        <v>45</v>
      </c>
      <c r="W366" s="81">
        <v>56</v>
      </c>
      <c r="X366" s="81">
        <v>505</v>
      </c>
      <c r="Y366" s="81">
        <v>752</v>
      </c>
      <c r="Z366" s="81">
        <v>875</v>
      </c>
      <c r="AA366" s="81">
        <v>454</v>
      </c>
      <c r="AB366" s="81">
        <v>1273</v>
      </c>
      <c r="AC366" s="81">
        <v>0</v>
      </c>
      <c r="AD366" s="81">
        <v>7.5178189887277008E-2</v>
      </c>
      <c r="AE366" s="82"/>
      <c r="AF366" s="81">
        <v>366767.20127551199</v>
      </c>
      <c r="AG366" s="81">
        <v>83835.306480687519</v>
      </c>
      <c r="AH366" s="81">
        <v>368220.01267773111</v>
      </c>
      <c r="AI366" s="81">
        <v>3131976.0785001651</v>
      </c>
      <c r="AJ366" s="81">
        <v>2790719.1388642467</v>
      </c>
      <c r="AK366" s="81">
        <v>0</v>
      </c>
      <c r="AL366" s="81">
        <v>0</v>
      </c>
      <c r="AM366" s="81">
        <v>173373.01686113077</v>
      </c>
      <c r="AN366" s="81">
        <v>0</v>
      </c>
      <c r="AO366" s="81">
        <v>0</v>
      </c>
      <c r="AP366" s="82"/>
      <c r="AQ366" s="81">
        <v>2</v>
      </c>
      <c r="AR366" s="81">
        <v>1</v>
      </c>
      <c r="AS366" s="81">
        <v>0</v>
      </c>
      <c r="AT366" s="81">
        <v>0</v>
      </c>
      <c r="AU366" s="81">
        <v>0</v>
      </c>
      <c r="AV366" s="81">
        <v>0</v>
      </c>
      <c r="AW366" s="81" t="s">
        <v>564</v>
      </c>
      <c r="AX366" s="82"/>
      <c r="AY366" s="81">
        <v>11.5</v>
      </c>
      <c r="AZ366" s="81">
        <v>750</v>
      </c>
      <c r="BA366" s="81">
        <v>0</v>
      </c>
      <c r="BB366" s="81">
        <v>0</v>
      </c>
      <c r="BC366" s="81">
        <v>0</v>
      </c>
      <c r="BD366" s="81">
        <v>0</v>
      </c>
      <c r="BE366" s="81" t="s">
        <v>564</v>
      </c>
      <c r="BF366" s="82"/>
      <c r="BG366" s="81">
        <v>0</v>
      </c>
      <c r="BH366" s="81">
        <v>0</v>
      </c>
      <c r="BI366" s="81">
        <v>0</v>
      </c>
      <c r="BJ366" s="81">
        <v>0</v>
      </c>
      <c r="BK366" s="81">
        <v>15.381</v>
      </c>
      <c r="BL366" s="81">
        <v>0</v>
      </c>
      <c r="BM366" s="82"/>
      <c r="BN366" s="81">
        <v>0</v>
      </c>
      <c r="BO366" s="81">
        <v>0</v>
      </c>
      <c r="BP366" s="81">
        <v>0</v>
      </c>
      <c r="BQ366" s="81">
        <v>0</v>
      </c>
      <c r="BR366" s="81">
        <v>1</v>
      </c>
      <c r="BS366" s="81">
        <v>0</v>
      </c>
      <c r="BT366"/>
      <c r="BU366" s="80">
        <v>15.381</v>
      </c>
      <c r="BV366" s="80">
        <v>0</v>
      </c>
      <c r="BW366" s="80">
        <v>0</v>
      </c>
      <c r="BX366" s="80">
        <v>0</v>
      </c>
      <c r="BY366" s="80">
        <v>0</v>
      </c>
      <c r="BZ366" s="80">
        <v>0</v>
      </c>
      <c r="CA366" s="80">
        <v>0</v>
      </c>
      <c r="CB366" s="80">
        <v>0</v>
      </c>
      <c r="CC366" s="80">
        <v>0</v>
      </c>
    </row>
    <row r="367" spans="1:81">
      <c r="A367" s="80" t="s">
        <v>2149</v>
      </c>
      <c r="B367" s="80">
        <v>289</v>
      </c>
      <c r="C367" s="80">
        <v>17</v>
      </c>
      <c r="D367" s="80">
        <v>17</v>
      </c>
      <c r="E367" s="80">
        <v>2020</v>
      </c>
      <c r="F367" s="80" t="s">
        <v>218</v>
      </c>
      <c r="G367" s="80" t="s">
        <v>1663</v>
      </c>
      <c r="H367" s="80" t="s">
        <v>1664</v>
      </c>
      <c r="I367" s="177"/>
      <c r="J367" s="81">
        <v>0</v>
      </c>
      <c r="K367" s="81">
        <v>0.1163963339355208</v>
      </c>
      <c r="L367" s="81">
        <v>2.3322149437060871</v>
      </c>
      <c r="M367" s="81">
        <v>2.4321793223835098</v>
      </c>
      <c r="N367" s="81">
        <v>2.947318192828372</v>
      </c>
      <c r="O367" s="81">
        <v>1.3294621865813203</v>
      </c>
      <c r="P367" s="81">
        <v>2.3315402503374787</v>
      </c>
      <c r="Q367" s="81">
        <v>6.9340689157384908E-2</v>
      </c>
      <c r="R367" s="81">
        <v>0</v>
      </c>
      <c r="S367" s="81">
        <v>4.8714724522248842E-2</v>
      </c>
      <c r="T367" s="82"/>
      <c r="U367" s="81">
        <v>0</v>
      </c>
      <c r="V367" s="81">
        <v>40</v>
      </c>
      <c r="W367" s="81">
        <v>48</v>
      </c>
      <c r="X367" s="81">
        <v>545</v>
      </c>
      <c r="Y367" s="81">
        <v>663</v>
      </c>
      <c r="Z367" s="81">
        <v>950</v>
      </c>
      <c r="AA367" s="81">
        <v>526</v>
      </c>
      <c r="AB367" s="81">
        <v>1176</v>
      </c>
      <c r="AC367" s="81">
        <v>0</v>
      </c>
      <c r="AD367" s="81">
        <v>4.8714724522248842E-2</v>
      </c>
      <c r="AE367" s="82"/>
      <c r="AF367" s="81">
        <v>0</v>
      </c>
      <c r="AG367" s="81">
        <v>74575.200517561447</v>
      </c>
      <c r="AH367" s="81">
        <v>342015.32892971771</v>
      </c>
      <c r="AI367" s="81">
        <v>3129216.5036450597</v>
      </c>
      <c r="AJ367" s="81">
        <v>2511854.5453783446</v>
      </c>
      <c r="AK367" s="81"/>
      <c r="AL367" s="81"/>
      <c r="AM367" s="81">
        <v>153481.06563251049</v>
      </c>
      <c r="AN367" s="81"/>
      <c r="AO367" s="81"/>
      <c r="AP367" s="82"/>
      <c r="AQ367" s="81">
        <v>2</v>
      </c>
      <c r="AR367" s="81">
        <v>5</v>
      </c>
      <c r="AS367" s="81">
        <v>0</v>
      </c>
      <c r="AT367" s="81">
        <v>0</v>
      </c>
      <c r="AU367" s="81">
        <v>0</v>
      </c>
      <c r="AV367" s="81">
        <v>0</v>
      </c>
      <c r="AW367" s="81">
        <v>0</v>
      </c>
      <c r="AX367" s="82"/>
      <c r="AY367" s="81">
        <v>11.5</v>
      </c>
      <c r="AZ367" s="81">
        <v>2120</v>
      </c>
      <c r="BA367" s="81">
        <v>0</v>
      </c>
      <c r="BB367" s="81">
        <v>0</v>
      </c>
      <c r="BC367" s="81">
        <v>0</v>
      </c>
      <c r="BD367" s="81">
        <v>0</v>
      </c>
      <c r="BE367" s="81">
        <v>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1668</v>
      </c>
      <c r="B368" s="80">
        <v>289</v>
      </c>
      <c r="C368" s="80">
        <v>18</v>
      </c>
      <c r="D368" s="80">
        <v>17</v>
      </c>
      <c r="E368" s="80">
        <v>2021</v>
      </c>
      <c r="F368" s="80" t="s">
        <v>75</v>
      </c>
      <c r="G368" s="174" t="s">
        <v>1663</v>
      </c>
      <c r="H368" s="80" t="s">
        <v>1664</v>
      </c>
      <c r="I368" s="177"/>
      <c r="J368" s="81">
        <v>0</v>
      </c>
      <c r="K368" s="81">
        <v>0.11212197921571884</v>
      </c>
      <c r="L368" s="81">
        <v>2.1283535720834896</v>
      </c>
      <c r="M368" s="81">
        <v>2.4565784461359024</v>
      </c>
      <c r="N368" s="81">
        <v>2.6307706386787375</v>
      </c>
      <c r="O368" s="81">
        <v>1.2693890534159404</v>
      </c>
      <c r="P368" s="81">
        <v>2.3680970860377006</v>
      </c>
      <c r="Q368" s="81">
        <v>6.6532916263486785E-2</v>
      </c>
      <c r="R368" s="81">
        <v>0</v>
      </c>
      <c r="S368" s="81">
        <v>4.383110598824063E-2</v>
      </c>
      <c r="T368" s="82"/>
      <c r="U368" s="81">
        <v>0</v>
      </c>
      <c r="V368" s="81">
        <v>40</v>
      </c>
      <c r="W368" s="81">
        <v>48</v>
      </c>
      <c r="X368" s="81">
        <v>545</v>
      </c>
      <c r="Y368" s="81">
        <v>623</v>
      </c>
      <c r="Z368" s="81">
        <v>934</v>
      </c>
      <c r="AA368" s="81">
        <v>521</v>
      </c>
      <c r="AB368" s="81">
        <v>1115</v>
      </c>
      <c r="AC368" s="81">
        <v>0</v>
      </c>
      <c r="AD368" s="81">
        <v>4.383110598824063E-2</v>
      </c>
      <c r="AE368" s="82"/>
      <c r="AF368" s="81">
        <v>0</v>
      </c>
      <c r="AG368" s="81">
        <v>75862.99717245849</v>
      </c>
      <c r="AH368" s="81">
        <v>306636.64643984917</v>
      </c>
      <c r="AI368" s="81">
        <v>3414437.4991610968</v>
      </c>
      <c r="AJ368" s="81">
        <v>2300177.490597066</v>
      </c>
      <c r="AK368" s="81">
        <v>0</v>
      </c>
      <c r="AL368" s="81">
        <v>0</v>
      </c>
      <c r="AM368" s="81">
        <v>146359.23490570026</v>
      </c>
      <c r="AN368" s="81">
        <v>0</v>
      </c>
      <c r="AO368" s="81">
        <v>0</v>
      </c>
      <c r="AP368" s="82"/>
      <c r="AQ368" s="81">
        <v>2</v>
      </c>
      <c r="AR368" s="81">
        <v>5</v>
      </c>
      <c r="AS368" s="81">
        <v>0</v>
      </c>
      <c r="AT368" s="81">
        <v>0</v>
      </c>
      <c r="AU368" s="81">
        <v>0</v>
      </c>
      <c r="AV368" s="81">
        <v>0</v>
      </c>
      <c r="AW368" s="81"/>
      <c r="AX368" s="82"/>
      <c r="AY368" s="81">
        <v>11.5</v>
      </c>
      <c r="AZ368" s="81">
        <v>2120</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1662</v>
      </c>
      <c r="B369" s="80">
        <v>289</v>
      </c>
      <c r="C369" s="80">
        <v>19</v>
      </c>
      <c r="D369" s="80">
        <v>17</v>
      </c>
      <c r="E369" s="80">
        <v>2022</v>
      </c>
      <c r="F369" s="80" t="s">
        <v>568</v>
      </c>
      <c r="G369" s="174" t="s">
        <v>1663</v>
      </c>
      <c r="H369" s="80" t="s">
        <v>1664</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3</v>
      </c>
      <c r="AR369" s="81">
        <v>5</v>
      </c>
      <c r="AS369" s="81">
        <v>0</v>
      </c>
      <c r="AT369" s="81">
        <v>0</v>
      </c>
      <c r="AU369" s="81">
        <v>0</v>
      </c>
      <c r="AV369" s="81">
        <v>0</v>
      </c>
      <c r="AW369" s="81"/>
      <c r="AX369" s="82"/>
      <c r="AY369" s="81">
        <v>17.399999999999999</v>
      </c>
      <c r="AZ369" s="81">
        <v>2120</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2150</v>
      </c>
      <c r="B370" s="80">
        <v>358</v>
      </c>
      <c r="C370" s="80">
        <v>1</v>
      </c>
      <c r="D370" s="80">
        <v>22</v>
      </c>
      <c r="E370" s="80">
        <v>1990</v>
      </c>
      <c r="F370" s="80" t="s">
        <v>562</v>
      </c>
      <c r="G370" s="80" t="s">
        <v>2151</v>
      </c>
      <c r="H370" s="80" t="s">
        <v>2152</v>
      </c>
      <c r="I370" s="177"/>
      <c r="J370" s="81">
        <v>0</v>
      </c>
      <c r="K370" s="81">
        <v>0.15845591073814411</v>
      </c>
      <c r="L370" s="81">
        <v>0</v>
      </c>
      <c r="M370" s="81">
        <v>1.0423788482291001</v>
      </c>
      <c r="N370" s="81">
        <v>2.053147832854243</v>
      </c>
      <c r="O370" s="81">
        <v>0.2893182999914059</v>
      </c>
      <c r="P370" s="81">
        <v>1.4949893552764533</v>
      </c>
      <c r="Q370" s="81">
        <v>9.0105053504124122E-2</v>
      </c>
      <c r="R370" s="81">
        <v>2.2978975982734278E-2</v>
      </c>
      <c r="S370" s="81">
        <v>9.215167711334607E-2</v>
      </c>
      <c r="T370" s="82"/>
      <c r="U370" s="81">
        <v>0</v>
      </c>
      <c r="V370" s="81">
        <v>37</v>
      </c>
      <c r="W370" s="81">
        <v>0</v>
      </c>
      <c r="X370" s="81">
        <v>226</v>
      </c>
      <c r="Y370" s="81">
        <v>472</v>
      </c>
      <c r="Z370" s="81">
        <v>119</v>
      </c>
      <c r="AA370" s="81">
        <v>363</v>
      </c>
      <c r="AB370" s="81">
        <v>1463</v>
      </c>
      <c r="AC370" s="81">
        <v>3980</v>
      </c>
      <c r="AD370" s="81">
        <v>9.215167711334607E-2</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2153</v>
      </c>
      <c r="B371" s="80">
        <v>359</v>
      </c>
      <c r="C371" s="80">
        <v>2</v>
      </c>
      <c r="D371" s="80">
        <v>22</v>
      </c>
      <c r="E371" s="80">
        <v>2005</v>
      </c>
      <c r="F371" s="80" t="s">
        <v>565</v>
      </c>
      <c r="G371" s="80" t="s">
        <v>2151</v>
      </c>
      <c r="H371" s="80" t="s">
        <v>2152</v>
      </c>
      <c r="I371" s="177"/>
      <c r="J371" s="81">
        <v>1.7125555069519687</v>
      </c>
      <c r="K371" s="81">
        <v>0.22247362063647466</v>
      </c>
      <c r="L371" s="81">
        <v>1.1040291277970649</v>
      </c>
      <c r="M371" s="81">
        <v>1.0835516779185792</v>
      </c>
      <c r="N371" s="81">
        <v>2.6227953956769903</v>
      </c>
      <c r="O371" s="81">
        <v>0.61979209900391097</v>
      </c>
      <c r="P371" s="81">
        <v>3.2183446451419018</v>
      </c>
      <c r="Q371" s="81">
        <v>8.2657468459672367E-2</v>
      </c>
      <c r="R371" s="81">
        <v>0.6363199070802239</v>
      </c>
      <c r="S371" s="81">
        <v>0.18025298999999997</v>
      </c>
      <c r="T371" s="82"/>
      <c r="U371" s="81">
        <v>69863</v>
      </c>
      <c r="V371" s="81">
        <v>59</v>
      </c>
      <c r="W371" s="81">
        <v>12</v>
      </c>
      <c r="X371" s="81">
        <v>101</v>
      </c>
      <c r="Y371" s="81">
        <v>529</v>
      </c>
      <c r="Z371" s="81">
        <v>295</v>
      </c>
      <c r="AA371" s="81">
        <v>640</v>
      </c>
      <c r="AB371" s="81">
        <v>1403</v>
      </c>
      <c r="AC371" s="81">
        <v>112520</v>
      </c>
      <c r="AD371" s="81">
        <v>0.18025298999999997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2154</v>
      </c>
      <c r="B372" s="80">
        <v>360</v>
      </c>
      <c r="C372" s="80">
        <v>3</v>
      </c>
      <c r="D372" s="80">
        <v>22</v>
      </c>
      <c r="E372" s="80">
        <v>2006</v>
      </c>
      <c r="F372" s="80" t="s">
        <v>566</v>
      </c>
      <c r="G372" s="80" t="s">
        <v>2151</v>
      </c>
      <c r="H372" s="80" t="s">
        <v>2152</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2155</v>
      </c>
      <c r="B373" s="80">
        <v>361</v>
      </c>
      <c r="C373" s="80">
        <v>4</v>
      </c>
      <c r="D373" s="80">
        <v>22</v>
      </c>
      <c r="E373" s="80">
        <v>2007</v>
      </c>
      <c r="F373" s="80" t="s">
        <v>567</v>
      </c>
      <c r="G373" s="80" t="s">
        <v>2151</v>
      </c>
      <c r="H373" s="80" t="s">
        <v>2152</v>
      </c>
      <c r="I373" s="177"/>
      <c r="J373" s="81">
        <v>2.4330929516112905</v>
      </c>
      <c r="K373" s="81">
        <v>0.27900001771467103</v>
      </c>
      <c r="L373" s="81">
        <v>0.82852714859279009</v>
      </c>
      <c r="M373" s="81">
        <v>1.7614147135658167</v>
      </c>
      <c r="N373" s="81">
        <v>2.2805135817607098</v>
      </c>
      <c r="O373" s="81">
        <v>0.57600045021741941</v>
      </c>
      <c r="P373" s="81">
        <v>3.4315689477805913</v>
      </c>
      <c r="Q373" s="81">
        <v>8.1985539762352358E-2</v>
      </c>
      <c r="R373" s="81">
        <v>0.51891947702829966</v>
      </c>
      <c r="S373" s="81">
        <v>0</v>
      </c>
      <c r="T373" s="82"/>
      <c r="U373" s="81">
        <v>109109</v>
      </c>
      <c r="V373" s="81">
        <v>75</v>
      </c>
      <c r="W373" s="81">
        <v>11</v>
      </c>
      <c r="X373" s="81">
        <v>228</v>
      </c>
      <c r="Y373" s="81">
        <v>518</v>
      </c>
      <c r="Z373" s="81">
        <v>285</v>
      </c>
      <c r="AA373" s="81">
        <v>672</v>
      </c>
      <c r="AB373" s="81">
        <v>1318</v>
      </c>
      <c r="AC373" s="81">
        <v>94393</v>
      </c>
      <c r="AD373" s="81">
        <v>0</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2156</v>
      </c>
      <c r="B374" s="80">
        <v>362</v>
      </c>
      <c r="C374" s="80">
        <v>5</v>
      </c>
      <c r="D374" s="80">
        <v>22</v>
      </c>
      <c r="E374" s="80">
        <v>2008</v>
      </c>
      <c r="F374" s="80" t="s">
        <v>84</v>
      </c>
      <c r="G374" s="80" t="s">
        <v>2151</v>
      </c>
      <c r="H374" s="80" t="s">
        <v>2152</v>
      </c>
      <c r="I374" s="177"/>
      <c r="J374" s="81">
        <v>2.0517339605806582</v>
      </c>
      <c r="K374" s="81">
        <v>0.21598951976833297</v>
      </c>
      <c r="L374" s="81">
        <v>0.75270029721927156</v>
      </c>
      <c r="M374" s="81">
        <v>1.9688558622982102</v>
      </c>
      <c r="N374" s="81">
        <v>2.517225054866767</v>
      </c>
      <c r="O374" s="81">
        <v>0.54670673099696221</v>
      </c>
      <c r="P374" s="81">
        <v>3.2695370313395826</v>
      </c>
      <c r="Q374" s="81">
        <v>8.1945295796015422E-2</v>
      </c>
      <c r="R374" s="81">
        <v>0.5938547955602963</v>
      </c>
      <c r="S374" s="81">
        <v>0.15184101999999999</v>
      </c>
      <c r="T374" s="82"/>
      <c r="U374" s="81">
        <v>106531</v>
      </c>
      <c r="V374" s="81">
        <v>75</v>
      </c>
      <c r="W374" s="81">
        <v>11</v>
      </c>
      <c r="X374" s="81">
        <v>228</v>
      </c>
      <c r="Y374" s="81">
        <v>541</v>
      </c>
      <c r="Z374" s="81">
        <v>280</v>
      </c>
      <c r="AA374" s="81">
        <v>641</v>
      </c>
      <c r="AB374" s="81">
        <v>1339</v>
      </c>
      <c r="AC374" s="81">
        <v>112171</v>
      </c>
      <c r="AD374" s="81">
        <v>0.15184101999999999</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2157</v>
      </c>
      <c r="B375" s="80">
        <v>363</v>
      </c>
      <c r="C375" s="80">
        <v>6</v>
      </c>
      <c r="D375" s="80">
        <v>22</v>
      </c>
      <c r="E375" s="80">
        <v>2009</v>
      </c>
      <c r="F375" s="80" t="s">
        <v>85</v>
      </c>
      <c r="G375" s="80" t="s">
        <v>2151</v>
      </c>
      <c r="H375" s="80" t="s">
        <v>2152</v>
      </c>
      <c r="I375" s="177"/>
      <c r="J375" s="81">
        <v>0</v>
      </c>
      <c r="K375" s="81">
        <v>0.1038785226004746</v>
      </c>
      <c r="L375" s="81">
        <v>0.54093801869497515</v>
      </c>
      <c r="M375" s="81">
        <v>1.7952685923488474</v>
      </c>
      <c r="N375" s="81">
        <v>2.2234484437074276</v>
      </c>
      <c r="O375" s="81">
        <v>0.58355241793163126</v>
      </c>
      <c r="P375" s="81">
        <v>3.3338345653922907</v>
      </c>
      <c r="Q375" s="81">
        <v>7.7245138396511231E-2</v>
      </c>
      <c r="R375" s="81">
        <v>0.59476755994103081</v>
      </c>
      <c r="S375" s="81">
        <v>0.11889804288000003</v>
      </c>
      <c r="T375" s="82"/>
      <c r="U375" s="81">
        <v>0</v>
      </c>
      <c r="V375" s="81">
        <v>36</v>
      </c>
      <c r="W375" s="81">
        <v>12</v>
      </c>
      <c r="X375" s="81">
        <v>232</v>
      </c>
      <c r="Y375" s="81">
        <v>536</v>
      </c>
      <c r="Z375" s="81">
        <v>295</v>
      </c>
      <c r="AA375" s="81">
        <v>671</v>
      </c>
      <c r="AB375" s="81">
        <v>1325</v>
      </c>
      <c r="AC375" s="81">
        <v>109600</v>
      </c>
      <c r="AD375" s="81">
        <v>0.11889804288000003</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0.23</v>
      </c>
      <c r="BK375" s="81">
        <v>0</v>
      </c>
      <c r="BL375" s="81">
        <v>0</v>
      </c>
      <c r="BM375" s="82"/>
      <c r="BN375" s="81">
        <v>0</v>
      </c>
      <c r="BO375" s="81">
        <v>0</v>
      </c>
      <c r="BP375" s="81">
        <v>0</v>
      </c>
      <c r="BQ375" s="81">
        <v>1</v>
      </c>
      <c r="BR375" s="81">
        <v>0</v>
      </c>
      <c r="BS375" s="81">
        <v>0</v>
      </c>
      <c r="BT375"/>
      <c r="BU375" s="80"/>
      <c r="BV375" s="80"/>
      <c r="BW375" s="80"/>
      <c r="BX375" s="80"/>
      <c r="BY375" s="80"/>
      <c r="BZ375" s="80"/>
      <c r="CA375" s="80"/>
      <c r="CB375" s="80"/>
      <c r="CC375" s="80"/>
    </row>
    <row r="376" spans="1:81">
      <c r="A376" s="80" t="s">
        <v>2158</v>
      </c>
      <c r="B376" s="80">
        <v>364</v>
      </c>
      <c r="C376" s="80">
        <v>7</v>
      </c>
      <c r="D376" s="80">
        <v>22</v>
      </c>
      <c r="E376" s="80">
        <v>2010</v>
      </c>
      <c r="F376" s="80" t="s">
        <v>86</v>
      </c>
      <c r="G376" s="80" t="s">
        <v>2151</v>
      </c>
      <c r="H376" s="80" t="s">
        <v>2152</v>
      </c>
      <c r="I376" s="177"/>
      <c r="J376" s="81">
        <v>0</v>
      </c>
      <c r="K376" s="81">
        <v>0.11013029355533471</v>
      </c>
      <c r="L376" s="81">
        <v>0.52739584443674126</v>
      </c>
      <c r="M376" s="81">
        <v>1.8611901918605391</v>
      </c>
      <c r="N376" s="81">
        <v>2.3030054063289342</v>
      </c>
      <c r="O376" s="81">
        <v>0.56707034917076127</v>
      </c>
      <c r="P376" s="81">
        <v>3.4447038132558787</v>
      </c>
      <c r="Q376" s="81">
        <v>7.9276179475395392E-2</v>
      </c>
      <c r="R376" s="81">
        <v>0.67423676875755845</v>
      </c>
      <c r="S376" s="81">
        <v>0.12540735774</v>
      </c>
      <c r="T376" s="82"/>
      <c r="U376" s="81">
        <v>0</v>
      </c>
      <c r="V376" s="81">
        <v>36</v>
      </c>
      <c r="W376" s="81">
        <v>12</v>
      </c>
      <c r="X376" s="81">
        <v>232</v>
      </c>
      <c r="Y376" s="81">
        <v>526</v>
      </c>
      <c r="Z376" s="81">
        <v>288</v>
      </c>
      <c r="AA376" s="81">
        <v>676</v>
      </c>
      <c r="AB376" s="81">
        <v>1303</v>
      </c>
      <c r="AC376" s="81">
        <v>117741</v>
      </c>
      <c r="AD376" s="81">
        <v>0.12540735774</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0.26400000000000001</v>
      </c>
      <c r="BK376" s="81">
        <v>0</v>
      </c>
      <c r="BL376" s="81">
        <v>0</v>
      </c>
      <c r="BM376" s="82"/>
      <c r="BN376" s="81">
        <v>0</v>
      </c>
      <c r="BO376" s="81">
        <v>0</v>
      </c>
      <c r="BP376" s="81">
        <v>0</v>
      </c>
      <c r="BQ376" s="81">
        <v>1</v>
      </c>
      <c r="BR376" s="81">
        <v>0</v>
      </c>
      <c r="BS376" s="81">
        <v>0</v>
      </c>
      <c r="BT376"/>
      <c r="BU376" s="80">
        <v>0.26400000000000001</v>
      </c>
      <c r="BV376" s="80">
        <v>0</v>
      </c>
      <c r="BW376" s="80">
        <v>0</v>
      </c>
      <c r="BX376" s="80">
        <v>0</v>
      </c>
      <c r="BY376" s="80">
        <v>0</v>
      </c>
      <c r="BZ376" s="80">
        <v>0</v>
      </c>
      <c r="CA376" s="80">
        <v>0</v>
      </c>
      <c r="CB376" s="80">
        <v>0</v>
      </c>
      <c r="CC376" s="80">
        <v>0</v>
      </c>
    </row>
    <row r="377" spans="1:81">
      <c r="A377" s="80" t="s">
        <v>2159</v>
      </c>
      <c r="B377" s="80">
        <v>365</v>
      </c>
      <c r="C377" s="80">
        <v>8</v>
      </c>
      <c r="D377" s="80">
        <v>22</v>
      </c>
      <c r="E377" s="80">
        <v>2011</v>
      </c>
      <c r="F377" s="80" t="s">
        <v>87</v>
      </c>
      <c r="G377" s="80" t="s">
        <v>2151</v>
      </c>
      <c r="H377" s="80" t="s">
        <v>2152</v>
      </c>
      <c r="I377" s="177"/>
      <c r="J377" s="81">
        <v>1.6765464930140501</v>
      </c>
      <c r="K377" s="81">
        <v>0.12442686844417354</v>
      </c>
      <c r="L377" s="81">
        <v>0.59208453864899302</v>
      </c>
      <c r="M377" s="81">
        <v>1.8117186129744394</v>
      </c>
      <c r="N377" s="81">
        <v>2.3386803940117868</v>
      </c>
      <c r="O377" s="81">
        <v>0.56657546071530063</v>
      </c>
      <c r="P377" s="81">
        <v>3.3600026312808633</v>
      </c>
      <c r="Q377" s="81">
        <v>8.7933429661179535E-2</v>
      </c>
      <c r="R377" s="81">
        <v>0.64550969444359307</v>
      </c>
      <c r="S377" s="81">
        <v>0.16037085792</v>
      </c>
      <c r="T377" s="82"/>
      <c r="U377" s="81">
        <v>93755</v>
      </c>
      <c r="V377" s="81">
        <v>36</v>
      </c>
      <c r="W377" s="81">
        <v>12</v>
      </c>
      <c r="X377" s="81">
        <v>232</v>
      </c>
      <c r="Y377" s="81">
        <v>518</v>
      </c>
      <c r="Z377" s="81">
        <v>294</v>
      </c>
      <c r="AA377" s="81">
        <v>679</v>
      </c>
      <c r="AB377" s="81">
        <v>1253</v>
      </c>
      <c r="AC377" s="81">
        <v>112538</v>
      </c>
      <c r="AD377" s="81">
        <v>0.16037085792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0.252</v>
      </c>
      <c r="BK377" s="81">
        <v>0</v>
      </c>
      <c r="BL377" s="81">
        <v>0</v>
      </c>
      <c r="BM377" s="82"/>
      <c r="BN377" s="81">
        <v>0</v>
      </c>
      <c r="BO377" s="81">
        <v>0</v>
      </c>
      <c r="BP377" s="81">
        <v>0</v>
      </c>
      <c r="BQ377" s="81">
        <v>1</v>
      </c>
      <c r="BR377" s="81">
        <v>0</v>
      </c>
      <c r="BS377" s="81">
        <v>0</v>
      </c>
      <c r="BT377"/>
      <c r="BU377" s="80">
        <v>0.252</v>
      </c>
      <c r="BV377" s="80">
        <v>0</v>
      </c>
      <c r="BW377" s="80">
        <v>0</v>
      </c>
      <c r="BX377" s="80">
        <v>0</v>
      </c>
      <c r="BY377" s="80">
        <v>0</v>
      </c>
      <c r="BZ377" s="80">
        <v>0</v>
      </c>
      <c r="CA377" s="80">
        <v>0</v>
      </c>
      <c r="CB377" s="80">
        <v>0</v>
      </c>
      <c r="CC377" s="80">
        <v>0</v>
      </c>
    </row>
    <row r="378" spans="1:81">
      <c r="A378" s="80" t="s">
        <v>2160</v>
      </c>
      <c r="B378" s="80">
        <v>366</v>
      </c>
      <c r="C378" s="80">
        <v>9</v>
      </c>
      <c r="D378" s="80">
        <v>22</v>
      </c>
      <c r="E378" s="80">
        <v>2012</v>
      </c>
      <c r="F378" s="80" t="s">
        <v>88</v>
      </c>
      <c r="G378" s="80" t="s">
        <v>2151</v>
      </c>
      <c r="H378" s="80" t="s">
        <v>2152</v>
      </c>
      <c r="I378" s="177"/>
      <c r="J378" s="81">
        <v>0</v>
      </c>
      <c r="K378" s="81">
        <v>0.11012140646272722</v>
      </c>
      <c r="L378" s="81">
        <v>0.57125859938801071</v>
      </c>
      <c r="M378" s="81">
        <v>1.8778994249664693</v>
      </c>
      <c r="N378" s="81">
        <v>2.1181408905745975</v>
      </c>
      <c r="O378" s="81">
        <v>0.59462033175019191</v>
      </c>
      <c r="P378" s="81">
        <v>3.4139560721610342</v>
      </c>
      <c r="Q378" s="81">
        <v>9.6910016679012084E-2</v>
      </c>
      <c r="R378" s="81">
        <v>0.58930937595693911</v>
      </c>
      <c r="S378" s="81">
        <v>0.18770162190000003</v>
      </c>
      <c r="T378" s="82"/>
      <c r="U378" s="81">
        <v>0</v>
      </c>
      <c r="V378" s="81">
        <v>36</v>
      </c>
      <c r="W378" s="81">
        <v>12</v>
      </c>
      <c r="X378" s="81">
        <v>232</v>
      </c>
      <c r="Y378" s="81">
        <v>539</v>
      </c>
      <c r="Z378" s="81">
        <v>311</v>
      </c>
      <c r="AA378" s="81">
        <v>686</v>
      </c>
      <c r="AB378" s="81">
        <v>1271</v>
      </c>
      <c r="AC378" s="81">
        <v>100079</v>
      </c>
      <c r="AD378" s="81">
        <v>0.18770162190000003</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0.25700000000000001</v>
      </c>
      <c r="BK378" s="81">
        <v>0</v>
      </c>
      <c r="BL378" s="81">
        <v>0</v>
      </c>
      <c r="BM378" s="82"/>
      <c r="BN378" s="81">
        <v>0</v>
      </c>
      <c r="BO378" s="81">
        <v>0</v>
      </c>
      <c r="BP378" s="81">
        <v>0</v>
      </c>
      <c r="BQ378" s="81">
        <v>1</v>
      </c>
      <c r="BR378" s="81">
        <v>0</v>
      </c>
      <c r="BS378" s="81">
        <v>0</v>
      </c>
      <c r="BT378"/>
      <c r="BU378" s="80">
        <v>0.25700000000000001</v>
      </c>
      <c r="BV378" s="80">
        <v>0</v>
      </c>
      <c r="BW378" s="80">
        <v>0</v>
      </c>
      <c r="BX378" s="80">
        <v>0</v>
      </c>
      <c r="BY378" s="80">
        <v>0</v>
      </c>
      <c r="BZ378" s="80">
        <v>0</v>
      </c>
      <c r="CA378" s="80">
        <v>0</v>
      </c>
      <c r="CB378" s="80">
        <v>0</v>
      </c>
      <c r="CC378" s="80">
        <v>0</v>
      </c>
    </row>
    <row r="379" spans="1:81">
      <c r="A379" s="80" t="s">
        <v>2161</v>
      </c>
      <c r="B379" s="80">
        <v>367</v>
      </c>
      <c r="C379" s="80">
        <v>10</v>
      </c>
      <c r="D379" s="80">
        <v>22</v>
      </c>
      <c r="E379" s="80">
        <v>2013</v>
      </c>
      <c r="F379" s="80" t="s">
        <v>89</v>
      </c>
      <c r="G379" s="80" t="s">
        <v>2151</v>
      </c>
      <c r="H379" s="80" t="s">
        <v>2152</v>
      </c>
      <c r="I379" s="177"/>
      <c r="J379" s="81">
        <v>1.2696952253042479</v>
      </c>
      <c r="K379" s="81">
        <v>0.10230919332373886</v>
      </c>
      <c r="L379" s="81">
        <v>0.51202273930607345</v>
      </c>
      <c r="M379" s="81">
        <v>1.9383847790212403</v>
      </c>
      <c r="N379" s="81">
        <v>2.1111979531061404</v>
      </c>
      <c r="O379" s="81">
        <v>0.58201803426533461</v>
      </c>
      <c r="P379" s="81">
        <v>3.5167360378674264</v>
      </c>
      <c r="Q379" s="81">
        <v>9.816503763552599E-2</v>
      </c>
      <c r="R379" s="81">
        <v>0.64609296463629307</v>
      </c>
      <c r="S379" s="81">
        <v>0.12743194986</v>
      </c>
      <c r="T379" s="82"/>
      <c r="U379" s="81">
        <v>77187</v>
      </c>
      <c r="V379" s="81">
        <v>36</v>
      </c>
      <c r="W379" s="81">
        <v>12</v>
      </c>
      <c r="X379" s="81">
        <v>232</v>
      </c>
      <c r="Y379" s="81">
        <v>537</v>
      </c>
      <c r="Z379" s="81">
        <v>318</v>
      </c>
      <c r="AA379" s="81">
        <v>704</v>
      </c>
      <c r="AB379" s="81">
        <v>1269</v>
      </c>
      <c r="AC379" s="81">
        <v>107104</v>
      </c>
      <c r="AD379" s="81">
        <v>0.12743194986</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0.246</v>
      </c>
      <c r="BK379" s="81">
        <v>0</v>
      </c>
      <c r="BL379" s="81">
        <v>0</v>
      </c>
      <c r="BM379" s="82"/>
      <c r="BN379" s="81">
        <v>0</v>
      </c>
      <c r="BO379" s="81">
        <v>0</v>
      </c>
      <c r="BP379" s="81">
        <v>0</v>
      </c>
      <c r="BQ379" s="81">
        <v>1</v>
      </c>
      <c r="BR379" s="81">
        <v>0</v>
      </c>
      <c r="BS379" s="81">
        <v>0</v>
      </c>
      <c r="BT379"/>
      <c r="BU379" s="80">
        <v>0.246</v>
      </c>
      <c r="BV379" s="80">
        <v>0</v>
      </c>
      <c r="BW379" s="80">
        <v>0</v>
      </c>
      <c r="BX379" s="80">
        <v>0</v>
      </c>
      <c r="BY379" s="80">
        <v>0</v>
      </c>
      <c r="BZ379" s="80">
        <v>0</v>
      </c>
      <c r="CA379" s="80">
        <v>0</v>
      </c>
      <c r="CB379" s="80">
        <v>0</v>
      </c>
      <c r="CC379" s="80">
        <v>0</v>
      </c>
    </row>
    <row r="380" spans="1:81">
      <c r="A380" s="80" t="s">
        <v>2162</v>
      </c>
      <c r="B380" s="80">
        <v>368</v>
      </c>
      <c r="C380" s="80">
        <v>11</v>
      </c>
      <c r="D380" s="80">
        <v>22</v>
      </c>
      <c r="E380" s="80">
        <v>2014</v>
      </c>
      <c r="F380" s="80" t="s">
        <v>90</v>
      </c>
      <c r="G380" s="80" t="s">
        <v>2151</v>
      </c>
      <c r="H380" s="80" t="s">
        <v>2152</v>
      </c>
      <c r="I380" s="177"/>
      <c r="J380" s="81">
        <v>1.6260004174914087</v>
      </c>
      <c r="K380" s="81">
        <v>9.2966866344842483E-2</v>
      </c>
      <c r="L380" s="81">
        <v>0.23987587685859052</v>
      </c>
      <c r="M380" s="81">
        <v>1.6757371233680798</v>
      </c>
      <c r="N380" s="81">
        <v>2.0537184261274231</v>
      </c>
      <c r="O380" s="81">
        <v>0.58215502619305282</v>
      </c>
      <c r="P380" s="81">
        <v>3.5450695704631547</v>
      </c>
      <c r="Q380" s="81">
        <v>9.1364568652592473E-2</v>
      </c>
      <c r="R380" s="81">
        <v>0.6531481290837039</v>
      </c>
      <c r="S380" s="81">
        <v>0.12862721544399999</v>
      </c>
      <c r="T380" s="82"/>
      <c r="U380" s="81">
        <v>97493</v>
      </c>
      <c r="V380" s="81">
        <v>30</v>
      </c>
      <c r="W380" s="81">
        <v>5</v>
      </c>
      <c r="X380" s="81">
        <v>227</v>
      </c>
      <c r="Y380" s="81">
        <v>521</v>
      </c>
      <c r="Z380" s="81">
        <v>335</v>
      </c>
      <c r="AA380" s="81">
        <v>706</v>
      </c>
      <c r="AB380" s="81">
        <v>1231</v>
      </c>
      <c r="AC380" s="81">
        <v>108614</v>
      </c>
      <c r="AD380" s="81">
        <v>0.12862721544399999</v>
      </c>
      <c r="AE380" s="82"/>
      <c r="AF380" s="81">
        <v>1012907.3112054542</v>
      </c>
      <c r="AG380" s="81">
        <v>58588.343580498717</v>
      </c>
      <c r="AH380" s="81">
        <v>57420.881347531125</v>
      </c>
      <c r="AI380" s="81">
        <v>1575530.8101414475</v>
      </c>
      <c r="AJ380" s="81">
        <v>2143302.385416179</v>
      </c>
      <c r="AK380" s="81">
        <v>0</v>
      </c>
      <c r="AL380" s="81">
        <v>0</v>
      </c>
      <c r="AM380" s="81">
        <v>168997.90490237498</v>
      </c>
      <c r="AN380" s="81">
        <v>0</v>
      </c>
      <c r="AO380" s="81">
        <v>0</v>
      </c>
      <c r="AP380" s="82"/>
      <c r="AQ380" s="81">
        <v>0</v>
      </c>
      <c r="AR380" s="81">
        <v>3</v>
      </c>
      <c r="AS380" s="81">
        <v>0</v>
      </c>
      <c r="AT380" s="81">
        <v>0</v>
      </c>
      <c r="AU380" s="81">
        <v>0</v>
      </c>
      <c r="AV380" s="81">
        <v>0</v>
      </c>
      <c r="AW380" s="81" t="s">
        <v>564</v>
      </c>
      <c r="AX380" s="82"/>
      <c r="AY380" s="81">
        <v>0</v>
      </c>
      <c r="AZ380" s="81">
        <v>31</v>
      </c>
      <c r="BA380" s="81">
        <v>0</v>
      </c>
      <c r="BB380" s="81">
        <v>0</v>
      </c>
      <c r="BC380" s="81">
        <v>0</v>
      </c>
      <c r="BD380" s="81">
        <v>0</v>
      </c>
      <c r="BE380" s="81" t="s">
        <v>564</v>
      </c>
      <c r="BF380" s="82"/>
      <c r="BG380" s="81">
        <v>0</v>
      </c>
      <c r="BH380" s="81">
        <v>0</v>
      </c>
      <c r="BI380" s="81">
        <v>0</v>
      </c>
      <c r="BJ380" s="81">
        <v>0.253</v>
      </c>
      <c r="BK380" s="81">
        <v>0</v>
      </c>
      <c r="BL380" s="81">
        <v>0</v>
      </c>
      <c r="BM380" s="82"/>
      <c r="BN380" s="81">
        <v>0</v>
      </c>
      <c r="BO380" s="81">
        <v>0</v>
      </c>
      <c r="BP380" s="81">
        <v>0</v>
      </c>
      <c r="BQ380" s="81">
        <v>1</v>
      </c>
      <c r="BR380" s="81">
        <v>0</v>
      </c>
      <c r="BS380" s="81">
        <v>0</v>
      </c>
      <c r="BT380"/>
      <c r="BU380" s="80">
        <v>0.253</v>
      </c>
      <c r="BV380" s="80">
        <v>0</v>
      </c>
      <c r="BW380" s="80">
        <v>0</v>
      </c>
      <c r="BX380" s="80">
        <v>0</v>
      </c>
      <c r="BY380" s="80">
        <v>0</v>
      </c>
      <c r="BZ380" s="80">
        <v>0</v>
      </c>
      <c r="CA380" s="80">
        <v>0</v>
      </c>
      <c r="CB380" s="80">
        <v>0</v>
      </c>
      <c r="CC380" s="80">
        <v>0</v>
      </c>
    </row>
    <row r="381" spans="1:81">
      <c r="A381" s="80" t="s">
        <v>2163</v>
      </c>
      <c r="B381" s="80">
        <v>369</v>
      </c>
      <c r="C381" s="80">
        <v>12</v>
      </c>
      <c r="D381" s="80">
        <v>22</v>
      </c>
      <c r="E381" s="80">
        <v>2015</v>
      </c>
      <c r="F381" s="80" t="s">
        <v>91</v>
      </c>
      <c r="G381" s="80" t="s">
        <v>2151</v>
      </c>
      <c r="H381" s="80" t="s">
        <v>2152</v>
      </c>
      <c r="I381" s="177"/>
      <c r="J381" s="81">
        <v>0</v>
      </c>
      <c r="K381" s="81">
        <v>9.2459085926122536E-2</v>
      </c>
      <c r="L381" s="81">
        <v>0.27550830125138742</v>
      </c>
      <c r="M381" s="81">
        <v>1.5170973516800905</v>
      </c>
      <c r="N381" s="81">
        <v>1.9597715039301333</v>
      </c>
      <c r="O381" s="81">
        <v>0.59897513466073882</v>
      </c>
      <c r="P381" s="81">
        <v>3.5478588906942772</v>
      </c>
      <c r="Q381" s="81">
        <v>8.6607734730412445E-2</v>
      </c>
      <c r="R381" s="81">
        <v>0.56791834694297139</v>
      </c>
      <c r="S381" s="81">
        <v>0.1059745596</v>
      </c>
      <c r="T381" s="82"/>
      <c r="U381" s="81">
        <v>0</v>
      </c>
      <c r="V381" s="81">
        <v>30</v>
      </c>
      <c r="W381" s="81">
        <v>5</v>
      </c>
      <c r="X381" s="81">
        <v>227</v>
      </c>
      <c r="Y381" s="81">
        <v>525</v>
      </c>
      <c r="Z381" s="81">
        <v>348</v>
      </c>
      <c r="AA381" s="81">
        <v>706</v>
      </c>
      <c r="AB381" s="81">
        <v>1192</v>
      </c>
      <c r="AC381" s="81">
        <v>97286</v>
      </c>
      <c r="AD381" s="81">
        <v>0.1059745596</v>
      </c>
      <c r="AE381" s="82"/>
      <c r="AF381" s="81">
        <v>0</v>
      </c>
      <c r="AG381" s="81">
        <v>59214.317416549704</v>
      </c>
      <c r="AH381" s="81">
        <v>55399.081578944017</v>
      </c>
      <c r="AI381" s="81">
        <v>1529037.6369653125</v>
      </c>
      <c r="AJ381" s="81">
        <v>2033069.0482985599</v>
      </c>
      <c r="AK381" s="81">
        <v>0</v>
      </c>
      <c r="AL381" s="81">
        <v>0</v>
      </c>
      <c r="AM381" s="81">
        <v>163358.5997480631</v>
      </c>
      <c r="AN381" s="81">
        <v>0</v>
      </c>
      <c r="AO381" s="81">
        <v>0</v>
      </c>
      <c r="AP381" s="82"/>
      <c r="AQ381" s="81">
        <v>2</v>
      </c>
      <c r="AR381" s="81">
        <v>19</v>
      </c>
      <c r="AS381" s="81">
        <v>0</v>
      </c>
      <c r="AT381" s="81">
        <v>0</v>
      </c>
      <c r="AU381" s="81">
        <v>0</v>
      </c>
      <c r="AV381" s="81">
        <v>0</v>
      </c>
      <c r="AW381" s="81" t="s">
        <v>564</v>
      </c>
      <c r="AX381" s="82"/>
      <c r="AY381" s="81">
        <v>19.600000000000001</v>
      </c>
      <c r="AZ381" s="81">
        <v>217.8</v>
      </c>
      <c r="BA381" s="81">
        <v>0</v>
      </c>
      <c r="BB381" s="81">
        <v>0</v>
      </c>
      <c r="BC381" s="81">
        <v>0</v>
      </c>
      <c r="BD381" s="81">
        <v>0</v>
      </c>
      <c r="BE381" s="81" t="s">
        <v>564</v>
      </c>
      <c r="BF381" s="82"/>
      <c r="BG381" s="81">
        <v>0</v>
      </c>
      <c r="BH381" s="81">
        <v>0</v>
      </c>
      <c r="BI381" s="81">
        <v>0</v>
      </c>
      <c r="BJ381" s="81">
        <v>0.26100000000000001</v>
      </c>
      <c r="BK381" s="81">
        <v>0</v>
      </c>
      <c r="BL381" s="81">
        <v>0</v>
      </c>
      <c r="BM381" s="82"/>
      <c r="BN381" s="81">
        <v>0</v>
      </c>
      <c r="BO381" s="81">
        <v>0</v>
      </c>
      <c r="BP381" s="81">
        <v>0</v>
      </c>
      <c r="BQ381" s="81">
        <v>1</v>
      </c>
      <c r="BR381" s="81">
        <v>0</v>
      </c>
      <c r="BS381" s="81">
        <v>0</v>
      </c>
      <c r="BT381"/>
      <c r="BU381" s="80">
        <v>0.26100000000000001</v>
      </c>
      <c r="BV381" s="80">
        <v>0</v>
      </c>
      <c r="BW381" s="80">
        <v>0</v>
      </c>
      <c r="BX381" s="80">
        <v>0</v>
      </c>
      <c r="BY381" s="80">
        <v>0</v>
      </c>
      <c r="BZ381" s="80">
        <v>0</v>
      </c>
      <c r="CA381" s="80">
        <v>0</v>
      </c>
      <c r="CB381" s="80">
        <v>0</v>
      </c>
      <c r="CC381" s="80">
        <v>0</v>
      </c>
    </row>
    <row r="382" spans="1:81">
      <c r="A382" s="80" t="s">
        <v>2164</v>
      </c>
      <c r="B382" s="80">
        <v>370</v>
      </c>
      <c r="C382" s="80">
        <v>13</v>
      </c>
      <c r="D382" s="80">
        <v>22</v>
      </c>
      <c r="E382" s="80">
        <v>2016</v>
      </c>
      <c r="F382" s="80" t="s">
        <v>92</v>
      </c>
      <c r="G382" s="80" t="s">
        <v>2151</v>
      </c>
      <c r="H382" s="80" t="s">
        <v>2152</v>
      </c>
      <c r="I382" s="177"/>
      <c r="J382" s="81">
        <v>1.7880536439921888</v>
      </c>
      <c r="K382" s="81">
        <v>8.8166799585656624E-2</v>
      </c>
      <c r="L382" s="81">
        <v>0.26293620580450477</v>
      </c>
      <c r="M382" s="81">
        <v>1.5723683620853826</v>
      </c>
      <c r="N382" s="81">
        <v>1.9545500132661471</v>
      </c>
      <c r="O382" s="81">
        <v>0.60530384559803896</v>
      </c>
      <c r="P382" s="81">
        <v>3.6051716750730534</v>
      </c>
      <c r="Q382" s="81">
        <v>8.3487056920243774E-2</v>
      </c>
      <c r="R382" s="81">
        <v>0.62078396404903946</v>
      </c>
      <c r="S382" s="81">
        <v>0.12808675</v>
      </c>
      <c r="T382" s="82"/>
      <c r="U382" s="81">
        <v>85964</v>
      </c>
      <c r="V382" s="81">
        <v>30</v>
      </c>
      <c r="W382" s="81">
        <v>5</v>
      </c>
      <c r="X382" s="81">
        <v>227</v>
      </c>
      <c r="Y382" s="81">
        <v>526</v>
      </c>
      <c r="Z382" s="81">
        <v>356</v>
      </c>
      <c r="AA382" s="81">
        <v>742</v>
      </c>
      <c r="AB382" s="81">
        <v>1182</v>
      </c>
      <c r="AC382" s="81">
        <v>106023.79038501201</v>
      </c>
      <c r="AD382" s="81">
        <v>0.12808675</v>
      </c>
      <c r="AE382" s="82"/>
      <c r="AF382" s="81">
        <v>1484426.1260824981</v>
      </c>
      <c r="AG382" s="81">
        <v>51622.583959096111</v>
      </c>
      <c r="AH382" s="81">
        <v>41638.033935528969</v>
      </c>
      <c r="AI382" s="81">
        <v>1641396.918698424</v>
      </c>
      <c r="AJ382" s="81">
        <v>2158077.0467459769</v>
      </c>
      <c r="AK382" s="81">
        <v>0</v>
      </c>
      <c r="AL382" s="81">
        <v>0</v>
      </c>
      <c r="AM382" s="81">
        <v>162113.99058844961</v>
      </c>
      <c r="AN382" s="81">
        <v>0</v>
      </c>
      <c r="AO382" s="81">
        <v>0</v>
      </c>
      <c r="AP382" s="82"/>
      <c r="AQ382" s="81">
        <v>2</v>
      </c>
      <c r="AR382" s="81">
        <v>19</v>
      </c>
      <c r="AS382" s="81">
        <v>0</v>
      </c>
      <c r="AT382" s="81">
        <v>0</v>
      </c>
      <c r="AU382" s="81">
        <v>0</v>
      </c>
      <c r="AV382" s="81">
        <v>0</v>
      </c>
      <c r="AW382" s="81" t="s">
        <v>564</v>
      </c>
      <c r="AX382" s="82"/>
      <c r="AY382" s="81">
        <v>19.600000000000001</v>
      </c>
      <c r="AZ382" s="81">
        <v>217.8</v>
      </c>
      <c r="BA382" s="81">
        <v>0</v>
      </c>
      <c r="BB382" s="81">
        <v>0</v>
      </c>
      <c r="BC382" s="81">
        <v>0</v>
      </c>
      <c r="BD382" s="81">
        <v>0</v>
      </c>
      <c r="BE382" s="81" t="s">
        <v>564</v>
      </c>
      <c r="BF382" s="82"/>
      <c r="BG382" s="81">
        <v>0</v>
      </c>
      <c r="BH382" s="81">
        <v>0</v>
      </c>
      <c r="BI382" s="81">
        <v>0</v>
      </c>
      <c r="BJ382" s="81">
        <v>0.28899999999999998</v>
      </c>
      <c r="BK382" s="81">
        <v>0</v>
      </c>
      <c r="BL382" s="81">
        <v>0</v>
      </c>
      <c r="BM382" s="82"/>
      <c r="BN382" s="81">
        <v>0</v>
      </c>
      <c r="BO382" s="81">
        <v>0</v>
      </c>
      <c r="BP382" s="81">
        <v>0</v>
      </c>
      <c r="BQ382" s="81">
        <v>1</v>
      </c>
      <c r="BR382" s="81">
        <v>0</v>
      </c>
      <c r="BS382" s="81">
        <v>0</v>
      </c>
      <c r="BT382"/>
      <c r="BU382" s="80">
        <v>0.28899999999999998</v>
      </c>
      <c r="BV382" s="80">
        <v>0</v>
      </c>
      <c r="BW382" s="80">
        <v>0</v>
      </c>
      <c r="BX382" s="80">
        <v>0</v>
      </c>
      <c r="BY382" s="80">
        <v>0</v>
      </c>
      <c r="BZ382" s="80">
        <v>0</v>
      </c>
      <c r="CA382" s="80">
        <v>0</v>
      </c>
      <c r="CB382" s="80">
        <v>0</v>
      </c>
      <c r="CC382" s="80">
        <v>0</v>
      </c>
    </row>
    <row r="383" spans="1:81">
      <c r="A383" s="80" t="s">
        <v>2165</v>
      </c>
      <c r="B383" s="80">
        <v>371</v>
      </c>
      <c r="C383" s="80">
        <v>14</v>
      </c>
      <c r="D383" s="80">
        <v>22</v>
      </c>
      <c r="E383" s="80">
        <v>2017</v>
      </c>
      <c r="F383" s="80" t="s">
        <v>71</v>
      </c>
      <c r="G383" s="80" t="s">
        <v>2151</v>
      </c>
      <c r="H383" s="80" t="s">
        <v>2152</v>
      </c>
      <c r="I383" s="177"/>
      <c r="J383" s="81">
        <v>2.0009084644802502</v>
      </c>
      <c r="K383" s="81">
        <v>9.4914123910120329E-2</v>
      </c>
      <c r="L383" s="81">
        <v>0.20414130199271796</v>
      </c>
      <c r="M383" s="81">
        <v>1.5788555072921238</v>
      </c>
      <c r="N383" s="81">
        <v>2.0139918537199106</v>
      </c>
      <c r="O383" s="81">
        <v>0.63891295091167799</v>
      </c>
      <c r="P383" s="81">
        <v>3.6644092421868679</v>
      </c>
      <c r="Q383" s="81">
        <v>7.9843470213710688E-2</v>
      </c>
      <c r="R383" s="81">
        <v>0.64806324088476608</v>
      </c>
      <c r="S383" s="81">
        <v>0.12941244048</v>
      </c>
      <c r="T383" s="82"/>
      <c r="U383" s="81">
        <v>105881</v>
      </c>
      <c r="V383" s="81">
        <v>30</v>
      </c>
      <c r="W383" s="81">
        <v>5</v>
      </c>
      <c r="X383" s="81">
        <v>227</v>
      </c>
      <c r="Y383" s="81">
        <v>527</v>
      </c>
      <c r="Z383" s="81">
        <v>382</v>
      </c>
      <c r="AA383" s="81">
        <v>759</v>
      </c>
      <c r="AB383" s="81">
        <v>1169</v>
      </c>
      <c r="AC383" s="81">
        <v>112879</v>
      </c>
      <c r="AD383" s="81">
        <v>0.12941244048</v>
      </c>
      <c r="AE383" s="82"/>
      <c r="AF383" s="81">
        <v>1575941.313470823</v>
      </c>
      <c r="AG383" s="81">
        <v>55844.15565515685</v>
      </c>
      <c r="AH383" s="81">
        <v>43531.298714296237</v>
      </c>
      <c r="AI383" s="81">
        <v>1683113.5110669241</v>
      </c>
      <c r="AJ383" s="81">
        <v>2209056.6589858532</v>
      </c>
      <c r="AK383" s="81">
        <v>0</v>
      </c>
      <c r="AL383" s="81">
        <v>0</v>
      </c>
      <c r="AM383" s="81">
        <v>160581.88526307661</v>
      </c>
      <c r="AN383" s="81">
        <v>0</v>
      </c>
      <c r="AO383" s="81">
        <v>0</v>
      </c>
      <c r="AP383" s="82"/>
      <c r="AQ383" s="81">
        <v>2</v>
      </c>
      <c r="AR383" s="81">
        <v>19</v>
      </c>
      <c r="AS383" s="81">
        <v>0</v>
      </c>
      <c r="AT383" s="81">
        <v>0</v>
      </c>
      <c r="AU383" s="81">
        <v>0</v>
      </c>
      <c r="AV383" s="81">
        <v>0</v>
      </c>
      <c r="AW383" s="81" t="s">
        <v>564</v>
      </c>
      <c r="AX383" s="82"/>
      <c r="AY383" s="81">
        <v>19.600000000000001</v>
      </c>
      <c r="AZ383" s="81">
        <v>217.8</v>
      </c>
      <c r="BA383" s="81">
        <v>0</v>
      </c>
      <c r="BB383" s="81">
        <v>0</v>
      </c>
      <c r="BC383" s="81">
        <v>0</v>
      </c>
      <c r="BD383" s="81">
        <v>0</v>
      </c>
      <c r="BE383" s="81" t="s">
        <v>564</v>
      </c>
      <c r="BF383" s="82"/>
      <c r="BG383" s="81">
        <v>0</v>
      </c>
      <c r="BH383" s="81">
        <v>0</v>
      </c>
      <c r="BI383" s="81">
        <v>0</v>
      </c>
      <c r="BJ383" s="81">
        <v>0.318</v>
      </c>
      <c r="BK383" s="81">
        <v>0</v>
      </c>
      <c r="BL383" s="81">
        <v>0</v>
      </c>
      <c r="BM383" s="82"/>
      <c r="BN383" s="81">
        <v>0</v>
      </c>
      <c r="BO383" s="81">
        <v>0</v>
      </c>
      <c r="BP383" s="81">
        <v>0</v>
      </c>
      <c r="BQ383" s="81">
        <v>1</v>
      </c>
      <c r="BR383" s="81">
        <v>0</v>
      </c>
      <c r="BS383" s="81">
        <v>0</v>
      </c>
      <c r="BT383"/>
      <c r="BU383" s="80">
        <v>0.318</v>
      </c>
      <c r="BV383" s="80">
        <v>0</v>
      </c>
      <c r="BW383" s="80">
        <v>0</v>
      </c>
      <c r="BX383" s="80">
        <v>0</v>
      </c>
      <c r="BY383" s="80">
        <v>0</v>
      </c>
      <c r="BZ383" s="80">
        <v>0</v>
      </c>
      <c r="CA383" s="80">
        <v>0</v>
      </c>
      <c r="CB383" s="80">
        <v>0</v>
      </c>
      <c r="CC383" s="80">
        <v>0</v>
      </c>
    </row>
    <row r="384" spans="1:81">
      <c r="A384" s="80" t="s">
        <v>2166</v>
      </c>
      <c r="B384" s="80">
        <v>372</v>
      </c>
      <c r="C384" s="80">
        <v>15</v>
      </c>
      <c r="D384" s="80">
        <v>22</v>
      </c>
      <c r="E384" s="80">
        <v>2018</v>
      </c>
      <c r="F384" s="80" t="s">
        <v>93</v>
      </c>
      <c r="G384" s="80" t="s">
        <v>2151</v>
      </c>
      <c r="H384" s="80" t="s">
        <v>2152</v>
      </c>
      <c r="I384" s="177"/>
      <c r="J384" s="81">
        <v>3.9589711832437078</v>
      </c>
      <c r="K384" s="81">
        <v>9.0555198521890715E-2</v>
      </c>
      <c r="L384" s="81">
        <v>0.19217368518893094</v>
      </c>
      <c r="M384" s="81">
        <v>1.8267639628407666</v>
      </c>
      <c r="N384" s="81">
        <v>1.7944085658217608</v>
      </c>
      <c r="O384" s="81">
        <v>0.63183254140797185</v>
      </c>
      <c r="P384" s="81">
        <v>3.618373072480527</v>
      </c>
      <c r="Q384" s="81">
        <v>7.42808496810069E-2</v>
      </c>
      <c r="R384" s="81">
        <v>0.63480871741265943</v>
      </c>
      <c r="S384" s="81">
        <v>0.16038507276000002</v>
      </c>
      <c r="T384" s="82"/>
      <c r="U384" s="81">
        <v>215937</v>
      </c>
      <c r="V384" s="81">
        <v>30</v>
      </c>
      <c r="W384" s="81">
        <v>5</v>
      </c>
      <c r="X384" s="81">
        <v>227</v>
      </c>
      <c r="Y384" s="81">
        <v>523</v>
      </c>
      <c r="Z384" s="81">
        <v>385</v>
      </c>
      <c r="AA384" s="81">
        <v>757</v>
      </c>
      <c r="AB384" s="81">
        <v>1172</v>
      </c>
      <c r="AC384" s="81">
        <v>110137</v>
      </c>
      <c r="AD384" s="81">
        <v>0.16038507276</v>
      </c>
      <c r="AE384" s="82"/>
      <c r="AF384" s="81">
        <v>2534981.9383631712</v>
      </c>
      <c r="AG384" s="81">
        <v>50006.006896635052</v>
      </c>
      <c r="AH384" s="81">
        <v>40211.87634240224</v>
      </c>
      <c r="AI384" s="81">
        <v>1973744.4253587071</v>
      </c>
      <c r="AJ384" s="81">
        <v>1934916.898399808</v>
      </c>
      <c r="AK384" s="81">
        <v>0</v>
      </c>
      <c r="AL384" s="81">
        <v>0</v>
      </c>
      <c r="AM384" s="81">
        <v>161327.10175405239</v>
      </c>
      <c r="AN384" s="81">
        <v>0</v>
      </c>
      <c r="AO384" s="81">
        <v>0</v>
      </c>
      <c r="AP384" s="82"/>
      <c r="AQ384" s="81">
        <v>2</v>
      </c>
      <c r="AR384" s="81">
        <v>19</v>
      </c>
      <c r="AS384" s="81">
        <v>0</v>
      </c>
      <c r="AT384" s="81">
        <v>0</v>
      </c>
      <c r="AU384" s="81">
        <v>0</v>
      </c>
      <c r="AV384" s="81">
        <v>0</v>
      </c>
      <c r="AW384" s="81" t="s">
        <v>564</v>
      </c>
      <c r="AX384" s="82"/>
      <c r="AY384" s="81">
        <v>20</v>
      </c>
      <c r="AZ384" s="81">
        <v>218</v>
      </c>
      <c r="BA384" s="81">
        <v>0</v>
      </c>
      <c r="BB384" s="81">
        <v>0</v>
      </c>
      <c r="BC384" s="81">
        <v>0</v>
      </c>
      <c r="BD384" s="81">
        <v>0</v>
      </c>
      <c r="BE384" s="81" t="s">
        <v>564</v>
      </c>
      <c r="BF384" s="82"/>
      <c r="BG384" s="81">
        <v>0</v>
      </c>
      <c r="BH384" s="81">
        <v>0</v>
      </c>
      <c r="BI384" s="81">
        <v>0</v>
      </c>
      <c r="BJ384" s="81">
        <v>0.314</v>
      </c>
      <c r="BK384" s="81">
        <v>0</v>
      </c>
      <c r="BL384" s="81">
        <v>0</v>
      </c>
      <c r="BM384" s="82"/>
      <c r="BN384" s="81">
        <v>0</v>
      </c>
      <c r="BO384" s="81">
        <v>0</v>
      </c>
      <c r="BP384" s="81">
        <v>0</v>
      </c>
      <c r="BQ384" s="81">
        <v>1</v>
      </c>
      <c r="BR384" s="81">
        <v>0</v>
      </c>
      <c r="BS384" s="81">
        <v>0</v>
      </c>
      <c r="BT384"/>
      <c r="BU384" s="80">
        <v>0.314</v>
      </c>
      <c r="BV384" s="80">
        <v>0</v>
      </c>
      <c r="BW384" s="80">
        <v>0</v>
      </c>
      <c r="BX384" s="80">
        <v>0</v>
      </c>
      <c r="BY384" s="80">
        <v>0</v>
      </c>
      <c r="BZ384" s="80">
        <v>0</v>
      </c>
      <c r="CA384" s="80">
        <v>0</v>
      </c>
      <c r="CB384" s="80">
        <v>0</v>
      </c>
      <c r="CC384" s="80">
        <v>0</v>
      </c>
    </row>
    <row r="385" spans="1:81">
      <c r="A385" s="80" t="s">
        <v>2167</v>
      </c>
      <c r="B385" s="80">
        <v>373</v>
      </c>
      <c r="C385" s="80">
        <v>16</v>
      </c>
      <c r="D385" s="80">
        <v>22</v>
      </c>
      <c r="E385" s="80">
        <v>2019</v>
      </c>
      <c r="F385" s="80" t="s">
        <v>73</v>
      </c>
      <c r="G385" s="80" t="s">
        <v>2151</v>
      </c>
      <c r="H385" s="80" t="s">
        <v>2152</v>
      </c>
      <c r="I385" s="177"/>
      <c r="J385" s="81">
        <v>1.4750099364575344</v>
      </c>
      <c r="K385" s="81">
        <v>8.473047507768755E-2</v>
      </c>
      <c r="L385" s="81">
        <v>0.19542977624211685</v>
      </c>
      <c r="M385" s="81">
        <v>1.5034498602317594</v>
      </c>
      <c r="N385" s="81">
        <v>1.7247907766372363</v>
      </c>
      <c r="O385" s="81">
        <v>0.63092135446811315</v>
      </c>
      <c r="P385" s="81">
        <v>3.400046400706894</v>
      </c>
      <c r="Q385" s="81">
        <v>6.9237262291128226E-2</v>
      </c>
      <c r="R385" s="81">
        <v>0.62457886097259241</v>
      </c>
      <c r="S385" s="81">
        <v>0.18381053</v>
      </c>
      <c r="T385" s="82"/>
      <c r="U385" s="81">
        <v>80859</v>
      </c>
      <c r="V385" s="81">
        <v>30</v>
      </c>
      <c r="W385" s="81">
        <v>5</v>
      </c>
      <c r="X385" s="81">
        <v>227</v>
      </c>
      <c r="Y385" s="81">
        <v>512</v>
      </c>
      <c r="Z385" s="81">
        <v>395</v>
      </c>
      <c r="AA385" s="81">
        <v>706</v>
      </c>
      <c r="AB385" s="81">
        <v>1122</v>
      </c>
      <c r="AC385" s="81">
        <v>110137</v>
      </c>
      <c r="AD385" s="81">
        <v>0.18381053</v>
      </c>
      <c r="AE385" s="82"/>
      <c r="AF385" s="81">
        <v>1202341.080099907</v>
      </c>
      <c r="AG385" s="81">
        <v>48612.269942132159</v>
      </c>
      <c r="AH385" s="81">
        <v>44424.722226490892</v>
      </c>
      <c r="AI385" s="81">
        <v>1558463.1433912769</v>
      </c>
      <c r="AJ385" s="81">
        <v>1828851.0521695616</v>
      </c>
      <c r="AK385" s="81">
        <v>0</v>
      </c>
      <c r="AL385" s="81">
        <v>0</v>
      </c>
      <c r="AM385" s="81">
        <v>152807.95358852218</v>
      </c>
      <c r="AN385" s="81">
        <v>0</v>
      </c>
      <c r="AO385" s="81">
        <v>0</v>
      </c>
      <c r="AP385" s="82"/>
      <c r="AQ385" s="81">
        <v>2</v>
      </c>
      <c r="AR385" s="81">
        <v>19</v>
      </c>
      <c r="AS385" s="81">
        <v>0</v>
      </c>
      <c r="AT385" s="81">
        <v>0</v>
      </c>
      <c r="AU385" s="81">
        <v>0</v>
      </c>
      <c r="AV385" s="81">
        <v>0</v>
      </c>
      <c r="AW385" s="81" t="s">
        <v>564</v>
      </c>
      <c r="AX385" s="82"/>
      <c r="AY385" s="81">
        <v>19.600000000000001</v>
      </c>
      <c r="AZ385" s="81">
        <v>217.8</v>
      </c>
      <c r="BA385" s="81">
        <v>0</v>
      </c>
      <c r="BB385" s="81">
        <v>0</v>
      </c>
      <c r="BC385" s="81">
        <v>0</v>
      </c>
      <c r="BD385" s="81">
        <v>0</v>
      </c>
      <c r="BE385" s="81" t="s">
        <v>564</v>
      </c>
      <c r="BF385" s="82"/>
      <c r="BG385" s="81">
        <v>0</v>
      </c>
      <c r="BH385" s="81">
        <v>0</v>
      </c>
      <c r="BI385" s="81">
        <v>0</v>
      </c>
      <c r="BJ385" s="81">
        <v>0.32</v>
      </c>
      <c r="BK385" s="81">
        <v>0</v>
      </c>
      <c r="BL385" s="81">
        <v>0</v>
      </c>
      <c r="BM385" s="82"/>
      <c r="BN385" s="81">
        <v>0</v>
      </c>
      <c r="BO385" s="81">
        <v>0</v>
      </c>
      <c r="BP385" s="81">
        <v>0</v>
      </c>
      <c r="BQ385" s="81">
        <v>1</v>
      </c>
      <c r="BR385" s="81">
        <v>0</v>
      </c>
      <c r="BS385" s="81">
        <v>0</v>
      </c>
      <c r="BT385"/>
      <c r="BU385" s="80">
        <v>0.32</v>
      </c>
      <c r="BV385" s="80">
        <v>0</v>
      </c>
      <c r="BW385" s="80">
        <v>0</v>
      </c>
      <c r="BX385" s="80">
        <v>0</v>
      </c>
      <c r="BY385" s="80">
        <v>0</v>
      </c>
      <c r="BZ385" s="80">
        <v>0</v>
      </c>
      <c r="CA385" s="80">
        <v>0</v>
      </c>
      <c r="CB385" s="80">
        <v>0</v>
      </c>
      <c r="CC385" s="80">
        <v>0</v>
      </c>
    </row>
    <row r="386" spans="1:81">
      <c r="A386" s="80" t="s">
        <v>2168</v>
      </c>
      <c r="B386" s="80">
        <v>374</v>
      </c>
      <c r="C386" s="80">
        <v>17</v>
      </c>
      <c r="D386" s="80">
        <v>22</v>
      </c>
      <c r="E386" s="80">
        <v>2020</v>
      </c>
      <c r="F386" s="80" t="s">
        <v>218</v>
      </c>
      <c r="G386" s="174" t="s">
        <v>2151</v>
      </c>
      <c r="H386" s="80" t="s">
        <v>2152</v>
      </c>
      <c r="I386" s="177"/>
      <c r="J386" s="81">
        <v>0</v>
      </c>
      <c r="K386" s="81">
        <v>8.1356108762831447E-2</v>
      </c>
      <c r="L386" s="81">
        <v>0.43660425729872326</v>
      </c>
      <c r="M386" s="81">
        <v>1.2898015620452119</v>
      </c>
      <c r="N386" s="81">
        <v>1.6332675318116538</v>
      </c>
      <c r="O386" s="81">
        <v>0.55277638284170694</v>
      </c>
      <c r="P386" s="81">
        <v>3.3554676226339759</v>
      </c>
      <c r="Q386" s="81">
        <v>6.503637767057445E-2</v>
      </c>
      <c r="R386" s="81">
        <v>0.54657064868389227</v>
      </c>
      <c r="S386" s="81">
        <v>0.12382447392</v>
      </c>
      <c r="T386" s="82"/>
      <c r="U386" s="81">
        <v>0</v>
      </c>
      <c r="V386" s="81">
        <v>34</v>
      </c>
      <c r="W386" s="81">
        <v>11</v>
      </c>
      <c r="X386" s="81">
        <v>252</v>
      </c>
      <c r="Y386" s="81">
        <v>520</v>
      </c>
      <c r="Z386" s="81">
        <v>395</v>
      </c>
      <c r="AA386" s="81">
        <v>757</v>
      </c>
      <c r="AB386" s="81">
        <v>1103</v>
      </c>
      <c r="AC386" s="81">
        <v>96884</v>
      </c>
      <c r="AD386" s="81">
        <v>0.12382447392</v>
      </c>
      <c r="AE386" s="82"/>
      <c r="AF386" s="81">
        <v>0</v>
      </c>
      <c r="AG386" s="81">
        <v>46556.449938130667</v>
      </c>
      <c r="AH386" s="81">
        <v>109457.75872578635</v>
      </c>
      <c r="AI386" s="81">
        <v>1448647.0553558331</v>
      </c>
      <c r="AJ386" s="81">
        <v>1940252.6028429314</v>
      </c>
      <c r="AK386" s="81"/>
      <c r="AL386" s="81"/>
      <c r="AM386" s="81">
        <v>143953.75458559446</v>
      </c>
      <c r="AN386" s="81"/>
      <c r="AO386" s="81"/>
      <c r="AP386" s="82"/>
      <c r="AQ386" s="81">
        <v>2</v>
      </c>
      <c r="AR386" s="81">
        <v>19</v>
      </c>
      <c r="AS386" s="81">
        <v>0</v>
      </c>
      <c r="AT386" s="81">
        <v>0</v>
      </c>
      <c r="AU386" s="81">
        <v>0</v>
      </c>
      <c r="AV386" s="81">
        <v>0</v>
      </c>
      <c r="AW386" s="81">
        <v>0</v>
      </c>
      <c r="AX386" s="82"/>
      <c r="AY386" s="81">
        <v>19.600000000000001</v>
      </c>
      <c r="AZ386" s="81">
        <v>217.8</v>
      </c>
      <c r="BA386" s="81">
        <v>0</v>
      </c>
      <c r="BB386" s="81">
        <v>0</v>
      </c>
      <c r="BC386" s="81">
        <v>0</v>
      </c>
      <c r="BD386" s="81">
        <v>0</v>
      </c>
      <c r="BE386" s="81">
        <v>0</v>
      </c>
      <c r="BF386" s="82"/>
      <c r="BG386" s="81">
        <v>0</v>
      </c>
      <c r="BH386" s="81">
        <v>0</v>
      </c>
      <c r="BI386" s="81">
        <v>0</v>
      </c>
      <c r="BJ386" s="81">
        <v>0.28599999999999998</v>
      </c>
      <c r="BK386" s="81">
        <v>0</v>
      </c>
      <c r="BL386" s="81">
        <v>0</v>
      </c>
      <c r="BM386" s="82"/>
      <c r="BN386" s="81">
        <v>0</v>
      </c>
      <c r="BO386" s="81">
        <v>0</v>
      </c>
      <c r="BP386" s="81">
        <v>0</v>
      </c>
      <c r="BQ386" s="81">
        <v>1</v>
      </c>
      <c r="BR386" s="81">
        <v>0</v>
      </c>
      <c r="BS386" s="81">
        <v>0</v>
      </c>
      <c r="BT386"/>
      <c r="BU386" s="80">
        <v>0.28599999999999998</v>
      </c>
      <c r="BV386" s="80">
        <v>0</v>
      </c>
      <c r="BW386" s="80">
        <v>0</v>
      </c>
      <c r="BX386" s="80">
        <v>0</v>
      </c>
      <c r="BY386" s="80">
        <v>0</v>
      </c>
      <c r="BZ386" s="80">
        <v>0</v>
      </c>
      <c r="CA386" s="80">
        <v>0</v>
      </c>
      <c r="CB386" s="80">
        <v>0</v>
      </c>
      <c r="CC386" s="80">
        <v>0</v>
      </c>
    </row>
    <row r="387" spans="1:81">
      <c r="A387" s="80" t="s">
        <v>2169</v>
      </c>
      <c r="B387" s="80">
        <v>374</v>
      </c>
      <c r="C387" s="80">
        <v>18</v>
      </c>
      <c r="D387" s="80">
        <v>22</v>
      </c>
      <c r="E387" s="80">
        <v>2021</v>
      </c>
      <c r="F387" s="80" t="s">
        <v>75</v>
      </c>
      <c r="G387" s="174" t="s">
        <v>2151</v>
      </c>
      <c r="H387" s="80" t="s">
        <v>2152</v>
      </c>
      <c r="I387" s="177"/>
      <c r="J387" s="81">
        <v>1.4939588528440242</v>
      </c>
      <c r="K387" s="81">
        <v>8.6153780173384223E-2</v>
      </c>
      <c r="L387" s="81">
        <v>0.4706473331657548</v>
      </c>
      <c r="M387" s="81">
        <v>1.3884686292798947</v>
      </c>
      <c r="N387" s="81">
        <v>1.658315870473146</v>
      </c>
      <c r="O387" s="81">
        <v>0.55314919137075769</v>
      </c>
      <c r="P387" s="81">
        <v>3.4771483125121709</v>
      </c>
      <c r="Q387" s="81">
        <v>6.5160488394374508E-2</v>
      </c>
      <c r="R387" s="81">
        <v>0.56124297122948374</v>
      </c>
      <c r="S387" s="81">
        <v>0.13367598999999999</v>
      </c>
      <c r="T387" s="82"/>
      <c r="U387" s="81">
        <v>101367</v>
      </c>
      <c r="V387" s="81">
        <v>34</v>
      </c>
      <c r="W387" s="81">
        <v>11</v>
      </c>
      <c r="X387" s="81">
        <v>252</v>
      </c>
      <c r="Y387" s="81">
        <v>534</v>
      </c>
      <c r="Z387" s="81">
        <v>407</v>
      </c>
      <c r="AA387" s="81">
        <v>765</v>
      </c>
      <c r="AB387" s="81">
        <v>1092</v>
      </c>
      <c r="AC387" s="81">
        <v>96426.999999999985</v>
      </c>
      <c r="AD387" s="81">
        <v>0.13367598999999999</v>
      </c>
      <c r="AE387" s="82"/>
      <c r="AF387" s="81">
        <v>1262321.0931061921</v>
      </c>
      <c r="AG387" s="81">
        <v>49892.5902427213</v>
      </c>
      <c r="AH387" s="81">
        <v>115735.75025943141</v>
      </c>
      <c r="AI387" s="81">
        <v>1587302.771378092</v>
      </c>
      <c r="AJ387" s="81">
        <v>1976141.8405210772</v>
      </c>
      <c r="AK387" s="81">
        <v>0</v>
      </c>
      <c r="AL387" s="81">
        <v>0</v>
      </c>
      <c r="AM387" s="81">
        <v>143340.16548612079</v>
      </c>
      <c r="AN387" s="81">
        <v>0</v>
      </c>
      <c r="AO387" s="81">
        <v>0</v>
      </c>
      <c r="AP387" s="82"/>
      <c r="AQ387" s="81">
        <v>2</v>
      </c>
      <c r="AR387" s="81">
        <v>19</v>
      </c>
      <c r="AS387" s="81">
        <v>0</v>
      </c>
      <c r="AT387" s="81">
        <v>0</v>
      </c>
      <c r="AU387" s="81">
        <v>0</v>
      </c>
      <c r="AV387" s="81">
        <v>0</v>
      </c>
      <c r="AW387" s="81"/>
      <c r="AX387" s="82"/>
      <c r="AY387" s="81">
        <v>19.600000000000001</v>
      </c>
      <c r="AZ387" s="81">
        <v>217.8</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2170</v>
      </c>
      <c r="B388" s="80">
        <v>374</v>
      </c>
      <c r="C388" s="80">
        <v>19</v>
      </c>
      <c r="D388" s="80">
        <v>22</v>
      </c>
      <c r="E388" s="80">
        <v>2022</v>
      </c>
      <c r="F388" s="80" t="s">
        <v>568</v>
      </c>
      <c r="G388" s="80" t="s">
        <v>2151</v>
      </c>
      <c r="H388" s="80" t="s">
        <v>2152</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2</v>
      </c>
      <c r="AR388" s="81">
        <v>19</v>
      </c>
      <c r="AS388" s="81">
        <v>0</v>
      </c>
      <c r="AT388" s="81">
        <v>0</v>
      </c>
      <c r="AU388" s="81">
        <v>0</v>
      </c>
      <c r="AV388" s="81">
        <v>0</v>
      </c>
      <c r="AW388" s="81"/>
      <c r="AX388" s="82"/>
      <c r="AY388" s="81">
        <v>19.600000000000001</v>
      </c>
      <c r="AZ388" s="81">
        <v>217.8</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2171</v>
      </c>
      <c r="B389" s="80">
        <v>341</v>
      </c>
      <c r="C389" s="80">
        <v>1</v>
      </c>
      <c r="D389" s="80">
        <v>21</v>
      </c>
      <c r="E389" s="80">
        <v>1990</v>
      </c>
      <c r="F389" s="80" t="s">
        <v>562</v>
      </c>
      <c r="G389" s="80" t="s">
        <v>1674</v>
      </c>
      <c r="H389" s="80" t="s">
        <v>1675</v>
      </c>
      <c r="I389" s="177"/>
      <c r="J389" s="81">
        <v>3.9890724408481768</v>
      </c>
      <c r="K389" s="81">
        <v>0.79247920727208876</v>
      </c>
      <c r="L389" s="81">
        <v>5.4717145426829079</v>
      </c>
      <c r="M389" s="81">
        <v>1.1183154531192208</v>
      </c>
      <c r="N389" s="81">
        <v>3.3890184822787193</v>
      </c>
      <c r="O389" s="81">
        <v>1.5827412881882792</v>
      </c>
      <c r="P389" s="81">
        <v>2.2280695349987911</v>
      </c>
      <c r="Q389" s="81">
        <v>0.12668906019000911</v>
      </c>
      <c r="R389" s="81">
        <v>0</v>
      </c>
      <c r="S389" s="81">
        <v>0.10316444837177095</v>
      </c>
      <c r="T389" s="82"/>
      <c r="U389" s="81">
        <v>111999</v>
      </c>
      <c r="V389" s="81">
        <v>145</v>
      </c>
      <c r="W389" s="81">
        <v>64</v>
      </c>
      <c r="X389" s="81">
        <v>375</v>
      </c>
      <c r="Y389" s="81">
        <v>725</v>
      </c>
      <c r="Z389" s="81">
        <v>651</v>
      </c>
      <c r="AA389" s="81">
        <v>541</v>
      </c>
      <c r="AB389" s="81">
        <v>2057</v>
      </c>
      <c r="AC389" s="81">
        <v>0</v>
      </c>
      <c r="AD389" s="81">
        <v>0.10316444837177095</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2172</v>
      </c>
      <c r="B390" s="80">
        <v>342</v>
      </c>
      <c r="C390" s="80">
        <v>2</v>
      </c>
      <c r="D390" s="80">
        <v>21</v>
      </c>
      <c r="E390" s="80">
        <v>2005</v>
      </c>
      <c r="F390" s="80" t="s">
        <v>565</v>
      </c>
      <c r="G390" s="80" t="s">
        <v>1674</v>
      </c>
      <c r="H390" s="80" t="s">
        <v>1675</v>
      </c>
      <c r="I390" s="177"/>
      <c r="J390" s="81">
        <v>0</v>
      </c>
      <c r="K390" s="81">
        <v>0.26226341294789823</v>
      </c>
      <c r="L390" s="81">
        <v>8.1082126398457355</v>
      </c>
      <c r="M390" s="81">
        <v>1.6933798144464329</v>
      </c>
      <c r="N390" s="81">
        <v>3.163651087367251</v>
      </c>
      <c r="O390" s="81">
        <v>1.5169148999349955</v>
      </c>
      <c r="P390" s="81">
        <v>1.8656341614806959</v>
      </c>
      <c r="Q390" s="81">
        <v>9.0787711258984397E-2</v>
      </c>
      <c r="R390" s="81">
        <v>0</v>
      </c>
      <c r="S390" s="81">
        <v>0</v>
      </c>
      <c r="T390" s="82"/>
      <c r="U390" s="81">
        <v>0</v>
      </c>
      <c r="V390" s="81">
        <v>80</v>
      </c>
      <c r="W390" s="81">
        <v>72</v>
      </c>
      <c r="X390" s="81">
        <v>275</v>
      </c>
      <c r="Y390" s="81">
        <v>645</v>
      </c>
      <c r="Z390" s="81">
        <v>722</v>
      </c>
      <c r="AA390" s="81">
        <v>371</v>
      </c>
      <c r="AB390" s="81">
        <v>1541</v>
      </c>
      <c r="AC390" s="81">
        <v>0</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2173</v>
      </c>
      <c r="B391" s="80">
        <v>343</v>
      </c>
      <c r="C391" s="80">
        <v>3</v>
      </c>
      <c r="D391" s="80">
        <v>21</v>
      </c>
      <c r="E391" s="80">
        <v>2006</v>
      </c>
      <c r="F391" s="80" t="s">
        <v>566</v>
      </c>
      <c r="G391" s="80" t="s">
        <v>1674</v>
      </c>
      <c r="H391" s="80" t="s">
        <v>1675</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2174</v>
      </c>
      <c r="B392" s="80">
        <v>344</v>
      </c>
      <c r="C392" s="80">
        <v>4</v>
      </c>
      <c r="D392" s="80">
        <v>21</v>
      </c>
      <c r="E392" s="80">
        <v>2007</v>
      </c>
      <c r="F392" s="80" t="s">
        <v>567</v>
      </c>
      <c r="G392" s="80" t="s">
        <v>1674</v>
      </c>
      <c r="H392" s="80" t="s">
        <v>1675</v>
      </c>
      <c r="I392" s="177"/>
      <c r="J392" s="81">
        <v>0</v>
      </c>
      <c r="K392" s="81">
        <v>0.23142865949712871</v>
      </c>
      <c r="L392" s="81">
        <v>5.3344730773803226</v>
      </c>
      <c r="M392" s="81">
        <v>1.8878077527408355</v>
      </c>
      <c r="N392" s="81">
        <v>2.9743432559350813</v>
      </c>
      <c r="O392" s="81">
        <v>1.4228221647475903</v>
      </c>
      <c r="P392" s="81">
        <v>1.8842990204330927</v>
      </c>
      <c r="Q392" s="81">
        <v>9.0818579706399422E-2</v>
      </c>
      <c r="R392" s="81">
        <v>0</v>
      </c>
      <c r="S392" s="81">
        <v>0</v>
      </c>
      <c r="T392" s="82"/>
      <c r="U392" s="81">
        <v>0</v>
      </c>
      <c r="V392" s="81">
        <v>77</v>
      </c>
      <c r="W392" s="81">
        <v>65</v>
      </c>
      <c r="X392" s="81">
        <v>384</v>
      </c>
      <c r="Y392" s="81">
        <v>608</v>
      </c>
      <c r="Z392" s="81">
        <v>704</v>
      </c>
      <c r="AA392" s="81">
        <v>369</v>
      </c>
      <c r="AB392" s="81">
        <v>1460</v>
      </c>
      <c r="AC392" s="81">
        <v>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2175</v>
      </c>
      <c r="B393" s="80">
        <v>345</v>
      </c>
      <c r="C393" s="80">
        <v>5</v>
      </c>
      <c r="D393" s="80">
        <v>21</v>
      </c>
      <c r="E393" s="80">
        <v>2008</v>
      </c>
      <c r="F393" s="80" t="s">
        <v>84</v>
      </c>
      <c r="G393" s="80" t="s">
        <v>1674</v>
      </c>
      <c r="H393" s="80" t="s">
        <v>1675</v>
      </c>
      <c r="I393" s="177"/>
      <c r="J393" s="81">
        <v>0</v>
      </c>
      <c r="K393" s="81">
        <v>0.20311509280492654</v>
      </c>
      <c r="L393" s="81">
        <v>4.6061161690107744</v>
      </c>
      <c r="M393" s="81">
        <v>2.2089178774675435</v>
      </c>
      <c r="N393" s="81">
        <v>3.034209209057666</v>
      </c>
      <c r="O393" s="81">
        <v>1.360909255374581</v>
      </c>
      <c r="P393" s="81">
        <v>1.8005406740450429</v>
      </c>
      <c r="Q393" s="81">
        <v>8.9289160990579916E-2</v>
      </c>
      <c r="R393" s="81">
        <v>0</v>
      </c>
      <c r="S393" s="81">
        <v>0</v>
      </c>
      <c r="T393" s="82"/>
      <c r="U393" s="81">
        <v>0</v>
      </c>
      <c r="V393" s="81">
        <v>77</v>
      </c>
      <c r="W393" s="81">
        <v>65</v>
      </c>
      <c r="X393" s="81">
        <v>384</v>
      </c>
      <c r="Y393" s="81">
        <v>612</v>
      </c>
      <c r="Z393" s="81">
        <v>697</v>
      </c>
      <c r="AA393" s="81">
        <v>353</v>
      </c>
      <c r="AB393" s="81">
        <v>1459</v>
      </c>
      <c r="AC393" s="81">
        <v>0</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2176</v>
      </c>
      <c r="B394" s="80">
        <v>346</v>
      </c>
      <c r="C394" s="80">
        <v>6</v>
      </c>
      <c r="D394" s="80">
        <v>21</v>
      </c>
      <c r="E394" s="80">
        <v>2009</v>
      </c>
      <c r="F394" s="80" t="s">
        <v>85</v>
      </c>
      <c r="G394" s="80" t="s">
        <v>1674</v>
      </c>
      <c r="H394" s="80" t="s">
        <v>1675</v>
      </c>
      <c r="I394" s="177"/>
      <c r="J394" s="81">
        <v>0</v>
      </c>
      <c r="K394" s="81">
        <v>0.10984243103614277</v>
      </c>
      <c r="L394" s="81">
        <v>5.0089991728254715</v>
      </c>
      <c r="M394" s="81">
        <v>1.7855149920918991</v>
      </c>
      <c r="N394" s="81">
        <v>2.5806202444262443</v>
      </c>
      <c r="O394" s="81">
        <v>1.3985476592463164</v>
      </c>
      <c r="P394" s="81">
        <v>1.7439283643110195</v>
      </c>
      <c r="Q394" s="81">
        <v>8.4240924515440546E-2</v>
      </c>
      <c r="R394" s="81">
        <v>0</v>
      </c>
      <c r="S394" s="81">
        <v>0</v>
      </c>
      <c r="T394" s="82"/>
      <c r="U394" s="81">
        <v>0</v>
      </c>
      <c r="V394" s="81">
        <v>51</v>
      </c>
      <c r="W394" s="81">
        <v>81</v>
      </c>
      <c r="X394" s="81">
        <v>392</v>
      </c>
      <c r="Y394" s="81">
        <v>606</v>
      </c>
      <c r="Z394" s="81">
        <v>707</v>
      </c>
      <c r="AA394" s="81">
        <v>351</v>
      </c>
      <c r="AB394" s="81">
        <v>1445</v>
      </c>
      <c r="AC394" s="81">
        <v>0</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2177</v>
      </c>
      <c r="B395" s="80">
        <v>347</v>
      </c>
      <c r="C395" s="80">
        <v>7</v>
      </c>
      <c r="D395" s="80">
        <v>21</v>
      </c>
      <c r="E395" s="80">
        <v>2010</v>
      </c>
      <c r="F395" s="80" t="s">
        <v>86</v>
      </c>
      <c r="G395" s="80" t="s">
        <v>1674</v>
      </c>
      <c r="H395" s="80" t="s">
        <v>1675</v>
      </c>
      <c r="I395" s="177"/>
      <c r="J395" s="81">
        <v>0</v>
      </c>
      <c r="K395" s="81">
        <v>0.11455535505435827</v>
      </c>
      <c r="L395" s="81">
        <v>4.5602041327871756</v>
      </c>
      <c r="M395" s="81">
        <v>1.5982849398440306</v>
      </c>
      <c r="N395" s="81">
        <v>2.5039069236682892</v>
      </c>
      <c r="O395" s="81">
        <v>1.3743579990319146</v>
      </c>
      <c r="P395" s="81">
        <v>1.8089790735293445</v>
      </c>
      <c r="Q395" s="81">
        <v>8.5603671927767688E-2</v>
      </c>
      <c r="R395" s="81">
        <v>0</v>
      </c>
      <c r="S395" s="81">
        <v>0</v>
      </c>
      <c r="T395" s="82"/>
      <c r="U395" s="81">
        <v>0</v>
      </c>
      <c r="V395" s="81">
        <v>51</v>
      </c>
      <c r="W395" s="81">
        <v>81</v>
      </c>
      <c r="X395" s="81">
        <v>392</v>
      </c>
      <c r="Y395" s="81">
        <v>598</v>
      </c>
      <c r="Z395" s="81">
        <v>698</v>
      </c>
      <c r="AA395" s="81">
        <v>355</v>
      </c>
      <c r="AB395" s="81">
        <v>1407</v>
      </c>
      <c r="AC395" s="81">
        <v>0</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2178</v>
      </c>
      <c r="B396" s="80">
        <v>348</v>
      </c>
      <c r="C396" s="80">
        <v>8</v>
      </c>
      <c r="D396" s="80">
        <v>21</v>
      </c>
      <c r="E396" s="80">
        <v>2011</v>
      </c>
      <c r="F396" s="80" t="s">
        <v>87</v>
      </c>
      <c r="G396" s="80" t="s">
        <v>1674</v>
      </c>
      <c r="H396" s="80" t="s">
        <v>1675</v>
      </c>
      <c r="I396" s="177"/>
      <c r="J396" s="81">
        <v>0</v>
      </c>
      <c r="K396" s="81">
        <v>0.16051336048003917</v>
      </c>
      <c r="L396" s="81">
        <v>4.2550027344399917</v>
      </c>
      <c r="M396" s="81">
        <v>2.0190832279871245</v>
      </c>
      <c r="N396" s="81">
        <v>2.9786198496044398</v>
      </c>
      <c r="O396" s="81">
        <v>1.3297179180052976</v>
      </c>
      <c r="P396" s="81">
        <v>1.7616508641178017</v>
      </c>
      <c r="Q396" s="81">
        <v>9.6705719132566162E-2</v>
      </c>
      <c r="R396" s="81">
        <v>0</v>
      </c>
      <c r="S396" s="81">
        <v>0</v>
      </c>
      <c r="T396" s="82"/>
      <c r="U396" s="81">
        <v>0</v>
      </c>
      <c r="V396" s="81">
        <v>51</v>
      </c>
      <c r="W396" s="81">
        <v>81</v>
      </c>
      <c r="X396" s="81">
        <v>392</v>
      </c>
      <c r="Y396" s="81">
        <v>591</v>
      </c>
      <c r="Z396" s="81">
        <v>690</v>
      </c>
      <c r="AA396" s="81">
        <v>356</v>
      </c>
      <c r="AB396" s="81">
        <v>1378</v>
      </c>
      <c r="AC396" s="81">
        <v>0</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2179</v>
      </c>
      <c r="B397" s="80">
        <v>349</v>
      </c>
      <c r="C397" s="80">
        <v>9</v>
      </c>
      <c r="D397" s="80">
        <v>21</v>
      </c>
      <c r="E397" s="80">
        <v>2012</v>
      </c>
      <c r="F397" s="80" t="s">
        <v>88</v>
      </c>
      <c r="G397" s="80" t="s">
        <v>1674</v>
      </c>
      <c r="H397" s="80" t="s">
        <v>1675</v>
      </c>
      <c r="I397" s="177"/>
      <c r="J397" s="81">
        <v>0</v>
      </c>
      <c r="K397" s="81">
        <v>0.18082450859951787</v>
      </c>
      <c r="L397" s="81">
        <v>4.2931712331658423</v>
      </c>
      <c r="M397" s="81">
        <v>2.5076949538523094</v>
      </c>
      <c r="N397" s="81">
        <v>3.3052616053281798</v>
      </c>
      <c r="O397" s="81">
        <v>1.3326378496137741</v>
      </c>
      <c r="P397" s="81">
        <v>1.7766506089817626</v>
      </c>
      <c r="Q397" s="81">
        <v>0.10377225232111364</v>
      </c>
      <c r="R397" s="81">
        <v>0</v>
      </c>
      <c r="S397" s="81">
        <v>0</v>
      </c>
      <c r="T397" s="82"/>
      <c r="U397" s="81">
        <v>0</v>
      </c>
      <c r="V397" s="81">
        <v>51</v>
      </c>
      <c r="W397" s="81">
        <v>81</v>
      </c>
      <c r="X397" s="81">
        <v>392</v>
      </c>
      <c r="Y397" s="81">
        <v>597</v>
      </c>
      <c r="Z397" s="81">
        <v>697</v>
      </c>
      <c r="AA397" s="81">
        <v>357</v>
      </c>
      <c r="AB397" s="81">
        <v>1361</v>
      </c>
      <c r="AC397" s="81">
        <v>0</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2180</v>
      </c>
      <c r="B398" s="80">
        <v>350</v>
      </c>
      <c r="C398" s="80">
        <v>10</v>
      </c>
      <c r="D398" s="80">
        <v>21</v>
      </c>
      <c r="E398" s="80">
        <v>2013</v>
      </c>
      <c r="F398" s="80" t="s">
        <v>89</v>
      </c>
      <c r="G398" s="80" t="s">
        <v>1674</v>
      </c>
      <c r="H398" s="80" t="s">
        <v>1675</v>
      </c>
      <c r="I398" s="177"/>
      <c r="J398" s="81">
        <v>0</v>
      </c>
      <c r="K398" s="81">
        <v>0.14945207314385953</v>
      </c>
      <c r="L398" s="81">
        <v>3.7912087223998876</v>
      </c>
      <c r="M398" s="81">
        <v>2.3322162615580297</v>
      </c>
      <c r="N398" s="81">
        <v>3.1925070115020522</v>
      </c>
      <c r="O398" s="81">
        <v>1.2537180926784723</v>
      </c>
      <c r="P398" s="81">
        <v>1.8283031105958496</v>
      </c>
      <c r="Q398" s="81">
        <v>0.10458560353288507</v>
      </c>
      <c r="R398" s="81">
        <v>0</v>
      </c>
      <c r="S398" s="81">
        <v>0</v>
      </c>
      <c r="T398" s="82"/>
      <c r="U398" s="81">
        <v>0</v>
      </c>
      <c r="V398" s="81">
        <v>51</v>
      </c>
      <c r="W398" s="81">
        <v>81</v>
      </c>
      <c r="X398" s="81">
        <v>392</v>
      </c>
      <c r="Y398" s="81">
        <v>595</v>
      </c>
      <c r="Z398" s="81">
        <v>685</v>
      </c>
      <c r="AA398" s="81">
        <v>366</v>
      </c>
      <c r="AB398" s="81">
        <v>1352</v>
      </c>
      <c r="AC398" s="81">
        <v>0</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2181</v>
      </c>
      <c r="B399" s="80">
        <v>351</v>
      </c>
      <c r="C399" s="80">
        <v>11</v>
      </c>
      <c r="D399" s="80">
        <v>21</v>
      </c>
      <c r="E399" s="80">
        <v>2014</v>
      </c>
      <c r="F399" s="80" t="s">
        <v>90</v>
      </c>
      <c r="G399" s="80" t="s">
        <v>1674</v>
      </c>
      <c r="H399" s="80" t="s">
        <v>1675</v>
      </c>
      <c r="I399" s="177"/>
      <c r="J399" s="81">
        <v>0</v>
      </c>
      <c r="K399" s="81">
        <v>0.15177022770834112</v>
      </c>
      <c r="L399" s="81">
        <v>2.4760653443605865</v>
      </c>
      <c r="M399" s="81">
        <v>2.33425060898068</v>
      </c>
      <c r="N399" s="81">
        <v>3.2668241514533816</v>
      </c>
      <c r="O399" s="81">
        <v>1.1729989333740618</v>
      </c>
      <c r="P399" s="81">
        <v>1.8177268902374819</v>
      </c>
      <c r="Q399" s="81">
        <v>9.5223998035155272E-2</v>
      </c>
      <c r="R399" s="81">
        <v>0</v>
      </c>
      <c r="S399" s="81">
        <v>0</v>
      </c>
      <c r="T399" s="82"/>
      <c r="U399" s="81">
        <v>0</v>
      </c>
      <c r="V399" s="81">
        <v>45</v>
      </c>
      <c r="W399" s="81">
        <v>54</v>
      </c>
      <c r="X399" s="81">
        <v>373</v>
      </c>
      <c r="Y399" s="81">
        <v>575</v>
      </c>
      <c r="Z399" s="81">
        <v>675</v>
      </c>
      <c r="AA399" s="81">
        <v>362</v>
      </c>
      <c r="AB399" s="81">
        <v>1283</v>
      </c>
      <c r="AC399" s="81">
        <v>0</v>
      </c>
      <c r="AD399" s="81">
        <v>0</v>
      </c>
      <c r="AE399" s="82"/>
      <c r="AF399" s="81">
        <v>0</v>
      </c>
      <c r="AG399" s="81">
        <v>106496.35539087595</v>
      </c>
      <c r="AH399" s="81">
        <v>402732.28396517283</v>
      </c>
      <c r="AI399" s="81">
        <v>2456359.3313169032</v>
      </c>
      <c r="AJ399" s="81">
        <v>2473061.1278710184</v>
      </c>
      <c r="AK399" s="81">
        <v>0</v>
      </c>
      <c r="AL399" s="81">
        <v>0</v>
      </c>
      <c r="AM399" s="81">
        <v>176136.72785519669</v>
      </c>
      <c r="AN399" s="81">
        <v>0</v>
      </c>
      <c r="AO399" s="81">
        <v>0</v>
      </c>
      <c r="AP399" s="82"/>
      <c r="AQ399" s="81">
        <v>0</v>
      </c>
      <c r="AR399" s="81">
        <v>0</v>
      </c>
      <c r="AS399" s="81">
        <v>0</v>
      </c>
      <c r="AT399" s="81">
        <v>0</v>
      </c>
      <c r="AU399" s="81">
        <v>0</v>
      </c>
      <c r="AV399" s="81">
        <v>1</v>
      </c>
      <c r="AW399" s="81" t="s">
        <v>564</v>
      </c>
      <c r="AX399" s="82"/>
      <c r="AY399" s="81">
        <v>0</v>
      </c>
      <c r="AZ399" s="81">
        <v>0</v>
      </c>
      <c r="BA399" s="81">
        <v>0</v>
      </c>
      <c r="BB399" s="81">
        <v>0</v>
      </c>
      <c r="BC399" s="81">
        <v>0</v>
      </c>
      <c r="BD399" s="81">
        <v>47.9</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2182</v>
      </c>
      <c r="B400" s="80">
        <v>352</v>
      </c>
      <c r="C400" s="80">
        <v>12</v>
      </c>
      <c r="D400" s="80">
        <v>21</v>
      </c>
      <c r="E400" s="80">
        <v>2015</v>
      </c>
      <c r="F400" s="80" t="s">
        <v>91</v>
      </c>
      <c r="G400" s="80" t="s">
        <v>1674</v>
      </c>
      <c r="H400" s="80" t="s">
        <v>1675</v>
      </c>
      <c r="I400" s="177"/>
      <c r="J400" s="81">
        <v>0</v>
      </c>
      <c r="K400" s="81">
        <v>0.14553187143399537</v>
      </c>
      <c r="L400" s="81">
        <v>2.6063170873195864</v>
      </c>
      <c r="M400" s="81">
        <v>2.258557494713247</v>
      </c>
      <c r="N400" s="81">
        <v>2.9754074383457927</v>
      </c>
      <c r="O400" s="81">
        <v>1.1549204464291833</v>
      </c>
      <c r="P400" s="81">
        <v>1.7940306288638199</v>
      </c>
      <c r="Q400" s="81">
        <v>9.1112499456323173E-2</v>
      </c>
      <c r="R400" s="81">
        <v>0</v>
      </c>
      <c r="S400" s="81">
        <v>0</v>
      </c>
      <c r="T400" s="82"/>
      <c r="U400" s="81">
        <v>0</v>
      </c>
      <c r="V400" s="81">
        <v>45</v>
      </c>
      <c r="W400" s="81">
        <v>54</v>
      </c>
      <c r="X400" s="81">
        <v>373</v>
      </c>
      <c r="Y400" s="81">
        <v>569</v>
      </c>
      <c r="Z400" s="81">
        <v>671</v>
      </c>
      <c r="AA400" s="81">
        <v>357</v>
      </c>
      <c r="AB400" s="81">
        <v>1254</v>
      </c>
      <c r="AC400" s="81">
        <v>0</v>
      </c>
      <c r="AD400" s="81">
        <v>0</v>
      </c>
      <c r="AE400" s="82"/>
      <c r="AF400" s="81">
        <v>0</v>
      </c>
      <c r="AG400" s="81">
        <v>96956.224146672481</v>
      </c>
      <c r="AH400" s="81">
        <v>337001.65857001976</v>
      </c>
      <c r="AI400" s="81">
        <v>2372310.2742545786</v>
      </c>
      <c r="AJ400" s="81">
        <v>2348578.6311205118</v>
      </c>
      <c r="AK400" s="81">
        <v>0</v>
      </c>
      <c r="AL400" s="81">
        <v>0</v>
      </c>
      <c r="AM400" s="81">
        <v>171855.43966784488</v>
      </c>
      <c r="AN400" s="81">
        <v>0</v>
      </c>
      <c r="AO400" s="81">
        <v>0</v>
      </c>
      <c r="AP400" s="82"/>
      <c r="AQ400" s="81">
        <v>1</v>
      </c>
      <c r="AR400" s="81">
        <v>0</v>
      </c>
      <c r="AS400" s="81">
        <v>1</v>
      </c>
      <c r="AT400" s="81">
        <v>0</v>
      </c>
      <c r="AU400" s="81">
        <v>0</v>
      </c>
      <c r="AV400" s="81">
        <v>1</v>
      </c>
      <c r="AW400" s="81" t="s">
        <v>564</v>
      </c>
      <c r="AX400" s="82"/>
      <c r="AY400" s="81">
        <v>9.8000000000000007</v>
      </c>
      <c r="AZ400" s="81">
        <v>0</v>
      </c>
      <c r="BA400" s="81">
        <v>19.600000000000001</v>
      </c>
      <c r="BB400" s="81">
        <v>0</v>
      </c>
      <c r="BC400" s="81">
        <v>0</v>
      </c>
      <c r="BD400" s="81">
        <v>47.9</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2183</v>
      </c>
      <c r="B401" s="80">
        <v>353</v>
      </c>
      <c r="C401" s="80">
        <v>13</v>
      </c>
      <c r="D401" s="80">
        <v>21</v>
      </c>
      <c r="E401" s="80">
        <v>2016</v>
      </c>
      <c r="F401" s="80" t="s">
        <v>92</v>
      </c>
      <c r="G401" s="80" t="s">
        <v>1674</v>
      </c>
      <c r="H401" s="80" t="s">
        <v>1675</v>
      </c>
      <c r="I401" s="177"/>
      <c r="J401" s="81">
        <v>0</v>
      </c>
      <c r="K401" s="81">
        <v>0.13727702107540291</v>
      </c>
      <c r="L401" s="81">
        <v>2.8026983205524307</v>
      </c>
      <c r="M401" s="81">
        <v>1.9364511184354329</v>
      </c>
      <c r="N401" s="81">
        <v>3.0257927849531168</v>
      </c>
      <c r="O401" s="81">
        <v>1.1544980650591812</v>
      </c>
      <c r="P401" s="81">
        <v>1.9969347148989554</v>
      </c>
      <c r="Q401" s="81">
        <v>8.7230554396363E-2</v>
      </c>
      <c r="R401" s="81">
        <v>0</v>
      </c>
      <c r="S401" s="81">
        <v>0</v>
      </c>
      <c r="T401" s="82"/>
      <c r="U401" s="81">
        <v>0</v>
      </c>
      <c r="V401" s="81">
        <v>45</v>
      </c>
      <c r="W401" s="81">
        <v>54</v>
      </c>
      <c r="X401" s="81">
        <v>373</v>
      </c>
      <c r="Y401" s="81">
        <v>569</v>
      </c>
      <c r="Z401" s="81">
        <v>679</v>
      </c>
      <c r="AA401" s="81">
        <v>411</v>
      </c>
      <c r="AB401" s="81">
        <v>1235</v>
      </c>
      <c r="AC401" s="81">
        <v>0</v>
      </c>
      <c r="AD401" s="81">
        <v>0</v>
      </c>
      <c r="AE401" s="82"/>
      <c r="AF401" s="81">
        <v>0</v>
      </c>
      <c r="AG401" s="81">
        <v>92419.110201355506</v>
      </c>
      <c r="AH401" s="81">
        <v>285625.51159800269</v>
      </c>
      <c r="AI401" s="81">
        <v>2368038.6390898279</v>
      </c>
      <c r="AJ401" s="81">
        <v>2444535.0695391921</v>
      </c>
      <c r="AK401" s="81">
        <v>0</v>
      </c>
      <c r="AL401" s="81">
        <v>0</v>
      </c>
      <c r="AM401" s="81">
        <v>169383.06123243249</v>
      </c>
      <c r="AN401" s="81">
        <v>0</v>
      </c>
      <c r="AO401" s="81">
        <v>0</v>
      </c>
      <c r="AP401" s="82"/>
      <c r="AQ401" s="81">
        <v>3</v>
      </c>
      <c r="AR401" s="81">
        <v>0</v>
      </c>
      <c r="AS401" s="81">
        <v>1</v>
      </c>
      <c r="AT401" s="81">
        <v>0</v>
      </c>
      <c r="AU401" s="81">
        <v>0</v>
      </c>
      <c r="AV401" s="81">
        <v>1</v>
      </c>
      <c r="AW401" s="81" t="s">
        <v>564</v>
      </c>
      <c r="AX401" s="82"/>
      <c r="AY401" s="81">
        <v>19.3</v>
      </c>
      <c r="AZ401" s="81">
        <v>0</v>
      </c>
      <c r="BA401" s="81">
        <v>19.600000000000001</v>
      </c>
      <c r="BB401" s="81">
        <v>0</v>
      </c>
      <c r="BC401" s="81">
        <v>0</v>
      </c>
      <c r="BD401" s="81">
        <v>47.9</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2184</v>
      </c>
      <c r="B402" s="80">
        <v>354</v>
      </c>
      <c r="C402" s="80">
        <v>14</v>
      </c>
      <c r="D402" s="80">
        <v>21</v>
      </c>
      <c r="E402" s="80">
        <v>2017</v>
      </c>
      <c r="F402" s="80" t="s">
        <v>71</v>
      </c>
      <c r="G402" s="80" t="s">
        <v>1674</v>
      </c>
      <c r="H402" s="80" t="s">
        <v>1675</v>
      </c>
      <c r="I402" s="177"/>
      <c r="J402" s="81">
        <v>0</v>
      </c>
      <c r="K402" s="81">
        <v>0.14027656132305691</v>
      </c>
      <c r="L402" s="81">
        <v>2.5300239552476111</v>
      </c>
      <c r="M402" s="81">
        <v>1.9416601147919013</v>
      </c>
      <c r="N402" s="81">
        <v>2.8568386432359656</v>
      </c>
      <c r="O402" s="81">
        <v>1.1239515785671406</v>
      </c>
      <c r="P402" s="81">
        <v>1.9794569028940923</v>
      </c>
      <c r="Q402" s="81">
        <v>8.1755888661943291E-2</v>
      </c>
      <c r="R402" s="81">
        <v>0</v>
      </c>
      <c r="S402" s="81">
        <v>0</v>
      </c>
      <c r="T402" s="82"/>
      <c r="U402" s="81">
        <v>0</v>
      </c>
      <c r="V402" s="81">
        <v>45</v>
      </c>
      <c r="W402" s="81">
        <v>54</v>
      </c>
      <c r="X402" s="81">
        <v>373</v>
      </c>
      <c r="Y402" s="81">
        <v>549</v>
      </c>
      <c r="Z402" s="81">
        <v>672</v>
      </c>
      <c r="AA402" s="81">
        <v>410</v>
      </c>
      <c r="AB402" s="81">
        <v>1197</v>
      </c>
      <c r="AC402" s="81">
        <v>0</v>
      </c>
      <c r="AD402" s="81">
        <v>0</v>
      </c>
      <c r="AE402" s="82"/>
      <c r="AF402" s="81">
        <v>0</v>
      </c>
      <c r="AG402" s="81">
        <v>92687.638377550495</v>
      </c>
      <c r="AH402" s="81">
        <v>348921.78250270942</v>
      </c>
      <c r="AI402" s="81">
        <v>2309451.8725641989</v>
      </c>
      <c r="AJ402" s="81">
        <v>2066941.7494053801</v>
      </c>
      <c r="AK402" s="81">
        <v>0</v>
      </c>
      <c r="AL402" s="81">
        <v>0</v>
      </c>
      <c r="AM402" s="81">
        <v>164428.1579639886</v>
      </c>
      <c r="AN402" s="81">
        <v>0</v>
      </c>
      <c r="AO402" s="81">
        <v>0</v>
      </c>
      <c r="AP402" s="82"/>
      <c r="AQ402" s="81">
        <v>5</v>
      </c>
      <c r="AR402" s="81">
        <v>0</v>
      </c>
      <c r="AS402" s="81">
        <v>1</v>
      </c>
      <c r="AT402" s="81">
        <v>0</v>
      </c>
      <c r="AU402" s="81">
        <v>0</v>
      </c>
      <c r="AV402" s="81">
        <v>1</v>
      </c>
      <c r="AW402" s="81" t="s">
        <v>564</v>
      </c>
      <c r="AX402" s="82"/>
      <c r="AY402" s="81">
        <v>38.5</v>
      </c>
      <c r="AZ402" s="81">
        <v>0</v>
      </c>
      <c r="BA402" s="81">
        <v>19.600000000000001</v>
      </c>
      <c r="BB402" s="81">
        <v>0</v>
      </c>
      <c r="BC402" s="81">
        <v>0</v>
      </c>
      <c r="BD402" s="81">
        <v>47.85</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2185</v>
      </c>
      <c r="B403" s="80">
        <v>355</v>
      </c>
      <c r="C403" s="80">
        <v>15</v>
      </c>
      <c r="D403" s="80">
        <v>21</v>
      </c>
      <c r="E403" s="80">
        <v>2018</v>
      </c>
      <c r="F403" s="80" t="s">
        <v>93</v>
      </c>
      <c r="G403" s="80" t="s">
        <v>1674</v>
      </c>
      <c r="H403" s="80" t="s">
        <v>1675</v>
      </c>
      <c r="I403" s="177"/>
      <c r="J403" s="81">
        <v>0</v>
      </c>
      <c r="K403" s="81">
        <v>0.13055948410791968</v>
      </c>
      <c r="L403" s="81">
        <v>2.3209711029399247</v>
      </c>
      <c r="M403" s="81">
        <v>1.9512365307822541</v>
      </c>
      <c r="N403" s="81">
        <v>2.5679604594059424</v>
      </c>
      <c r="O403" s="81">
        <v>1.0798592525881701</v>
      </c>
      <c r="P403" s="81">
        <v>1.9310736080345217</v>
      </c>
      <c r="Q403" s="81">
        <v>7.4344229245581123E-2</v>
      </c>
      <c r="R403" s="81">
        <v>0</v>
      </c>
      <c r="S403" s="81">
        <v>0</v>
      </c>
      <c r="T403" s="82"/>
      <c r="U403" s="81">
        <v>0</v>
      </c>
      <c r="V403" s="81">
        <v>45</v>
      </c>
      <c r="W403" s="81">
        <v>54</v>
      </c>
      <c r="X403" s="81">
        <v>373</v>
      </c>
      <c r="Y403" s="81">
        <v>536</v>
      </c>
      <c r="Z403" s="81">
        <v>658</v>
      </c>
      <c r="AA403" s="81">
        <v>404</v>
      </c>
      <c r="AB403" s="81">
        <v>1173</v>
      </c>
      <c r="AC403" s="81">
        <v>0</v>
      </c>
      <c r="AD403" s="81">
        <v>0</v>
      </c>
      <c r="AE403" s="82"/>
      <c r="AF403" s="81">
        <v>0</v>
      </c>
      <c r="AG403" s="81">
        <v>83860.139821604622</v>
      </c>
      <c r="AH403" s="81">
        <v>328858.82294172072</v>
      </c>
      <c r="AI403" s="81">
        <v>2360731.5528406948</v>
      </c>
      <c r="AJ403" s="81">
        <v>1955798.249424295</v>
      </c>
      <c r="AK403" s="81">
        <v>0</v>
      </c>
      <c r="AL403" s="81">
        <v>0</v>
      </c>
      <c r="AM403" s="81">
        <v>161464.7528647641</v>
      </c>
      <c r="AN403" s="81">
        <v>0</v>
      </c>
      <c r="AO403" s="81">
        <v>0</v>
      </c>
      <c r="AP403" s="82"/>
      <c r="AQ403" s="81">
        <v>5</v>
      </c>
      <c r="AR403" s="81">
        <v>0</v>
      </c>
      <c r="AS403" s="81">
        <v>9</v>
      </c>
      <c r="AT403" s="81">
        <v>0</v>
      </c>
      <c r="AU403" s="81">
        <v>0</v>
      </c>
      <c r="AV403" s="81">
        <v>1</v>
      </c>
      <c r="AW403" s="81" t="s">
        <v>564</v>
      </c>
      <c r="AX403" s="82"/>
      <c r="AY403" s="81">
        <v>39</v>
      </c>
      <c r="AZ403" s="81">
        <v>0</v>
      </c>
      <c r="BA403" s="81">
        <v>178</v>
      </c>
      <c r="BB403" s="81">
        <v>0</v>
      </c>
      <c r="BC403" s="81">
        <v>0</v>
      </c>
      <c r="BD403" s="81">
        <v>47.85</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2186</v>
      </c>
      <c r="B404" s="80">
        <v>356</v>
      </c>
      <c r="C404" s="80">
        <v>16</v>
      </c>
      <c r="D404" s="80">
        <v>21</v>
      </c>
      <c r="E404" s="80">
        <v>2019</v>
      </c>
      <c r="F404" s="80" t="s">
        <v>73</v>
      </c>
      <c r="G404" s="80" t="s">
        <v>1674</v>
      </c>
      <c r="H404" s="80" t="s">
        <v>1675</v>
      </c>
      <c r="I404" s="177"/>
      <c r="J404" s="81">
        <v>0</v>
      </c>
      <c r="K404" s="81">
        <v>0.12114958747636434</v>
      </c>
      <c r="L404" s="81">
        <v>2.3313698454220924</v>
      </c>
      <c r="M404" s="81">
        <v>1.7504363461434558</v>
      </c>
      <c r="N404" s="81">
        <v>2.6093753217949098</v>
      </c>
      <c r="O404" s="81">
        <v>1.0382250136817053</v>
      </c>
      <c r="P404" s="81">
        <v>1.7674462167980598</v>
      </c>
      <c r="Q404" s="81">
        <v>7.1088525988751983E-2</v>
      </c>
      <c r="R404" s="81">
        <v>0</v>
      </c>
      <c r="S404" s="81">
        <v>0</v>
      </c>
      <c r="T404" s="82"/>
      <c r="U404" s="81">
        <v>0</v>
      </c>
      <c r="V404" s="81">
        <v>45</v>
      </c>
      <c r="W404" s="81">
        <v>54</v>
      </c>
      <c r="X404" s="81">
        <v>373</v>
      </c>
      <c r="Y404" s="81">
        <v>538</v>
      </c>
      <c r="Z404" s="81">
        <v>650</v>
      </c>
      <c r="AA404" s="81">
        <v>367</v>
      </c>
      <c r="AB404" s="81">
        <v>1152</v>
      </c>
      <c r="AC404" s="81">
        <v>0</v>
      </c>
      <c r="AD404" s="81">
        <v>0</v>
      </c>
      <c r="AE404" s="82"/>
      <c r="AF404" s="81">
        <v>0</v>
      </c>
      <c r="AG404" s="81">
        <v>83835.306480687519</v>
      </c>
      <c r="AH404" s="81">
        <v>355069.29793924058</v>
      </c>
      <c r="AI404" s="81">
        <v>2313320.945110023</v>
      </c>
      <c r="AJ404" s="81">
        <v>1996551.7243470275</v>
      </c>
      <c r="AK404" s="81">
        <v>0</v>
      </c>
      <c r="AL404" s="81">
        <v>0</v>
      </c>
      <c r="AM404" s="81">
        <v>156893.72774864311</v>
      </c>
      <c r="AN404" s="81">
        <v>0</v>
      </c>
      <c r="AO404" s="81">
        <v>0</v>
      </c>
      <c r="AP404" s="82"/>
      <c r="AQ404" s="81">
        <v>5</v>
      </c>
      <c r="AR404" s="81">
        <v>0</v>
      </c>
      <c r="AS404" s="81">
        <v>14</v>
      </c>
      <c r="AT404" s="81">
        <v>0</v>
      </c>
      <c r="AU404" s="81">
        <v>0</v>
      </c>
      <c r="AV404" s="81">
        <v>1</v>
      </c>
      <c r="AW404" s="81" t="s">
        <v>564</v>
      </c>
      <c r="AX404" s="82"/>
      <c r="AY404" s="81">
        <v>38.5</v>
      </c>
      <c r="AZ404" s="81">
        <v>0</v>
      </c>
      <c r="BA404" s="81">
        <v>275.60000000000002</v>
      </c>
      <c r="BB404" s="81">
        <v>0</v>
      </c>
      <c r="BC404" s="81">
        <v>0</v>
      </c>
      <c r="BD404" s="81">
        <v>47.85</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2187</v>
      </c>
      <c r="B405" s="80">
        <v>357</v>
      </c>
      <c r="C405" s="80">
        <v>17</v>
      </c>
      <c r="D405" s="80">
        <v>21</v>
      </c>
      <c r="E405" s="80">
        <v>2020</v>
      </c>
      <c r="F405" s="80" t="s">
        <v>218</v>
      </c>
      <c r="G405" s="80" t="s">
        <v>1674</v>
      </c>
      <c r="H405" s="80" t="s">
        <v>1675</v>
      </c>
      <c r="I405" s="177"/>
      <c r="J405" s="81">
        <v>0</v>
      </c>
      <c r="K405" s="81">
        <v>9.8936883845192683E-2</v>
      </c>
      <c r="L405" s="81">
        <v>4.5672542647577536</v>
      </c>
      <c r="M405" s="81">
        <v>1.428068592959125</v>
      </c>
      <c r="N405" s="81">
        <v>2.3827489462383218</v>
      </c>
      <c r="O405" s="81">
        <v>0.90123541911407401</v>
      </c>
      <c r="P405" s="81">
        <v>1.8705513035026919</v>
      </c>
      <c r="Q405" s="81">
        <v>6.6333567433722804E-2</v>
      </c>
      <c r="R405" s="81">
        <v>0</v>
      </c>
      <c r="S405" s="81">
        <v>0</v>
      </c>
      <c r="T405" s="82"/>
      <c r="U405" s="81">
        <v>0</v>
      </c>
      <c r="V405" s="81">
        <v>34</v>
      </c>
      <c r="W405" s="81">
        <v>94</v>
      </c>
      <c r="X405" s="81">
        <v>320</v>
      </c>
      <c r="Y405" s="81">
        <v>536</v>
      </c>
      <c r="Z405" s="81">
        <v>644</v>
      </c>
      <c r="AA405" s="81">
        <v>422</v>
      </c>
      <c r="AB405" s="81">
        <v>1125</v>
      </c>
      <c r="AC405" s="81">
        <v>0</v>
      </c>
      <c r="AD405" s="81">
        <v>0</v>
      </c>
      <c r="AE405" s="82"/>
      <c r="AF405" s="81">
        <v>0</v>
      </c>
      <c r="AG405" s="81">
        <v>63388.920439927235</v>
      </c>
      <c r="AH405" s="81">
        <v>669780.01915403036</v>
      </c>
      <c r="AI405" s="81">
        <v>1837338.1305805857</v>
      </c>
      <c r="AJ405" s="81">
        <v>2030699.9039559471</v>
      </c>
      <c r="AK405" s="81"/>
      <c r="AL405" s="81"/>
      <c r="AM405" s="81">
        <v>146824.99901069244</v>
      </c>
      <c r="AN405" s="81"/>
      <c r="AO405" s="81"/>
      <c r="AP405" s="82"/>
      <c r="AQ405" s="81">
        <v>5</v>
      </c>
      <c r="AR405" s="81">
        <v>0</v>
      </c>
      <c r="AS405" s="81">
        <v>14</v>
      </c>
      <c r="AT405" s="81">
        <v>0</v>
      </c>
      <c r="AU405" s="81">
        <v>0</v>
      </c>
      <c r="AV405" s="81">
        <v>1</v>
      </c>
      <c r="AW405" s="81">
        <v>14</v>
      </c>
      <c r="AX405" s="82"/>
      <c r="AY405" s="81">
        <v>38.5</v>
      </c>
      <c r="AZ405" s="81">
        <v>0</v>
      </c>
      <c r="BA405" s="81">
        <v>275.60000000000002</v>
      </c>
      <c r="BB405" s="81">
        <v>0</v>
      </c>
      <c r="BC405" s="81">
        <v>0</v>
      </c>
      <c r="BD405" s="81">
        <v>47.85</v>
      </c>
      <c r="BE405" s="81">
        <v>275.60000000000002</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1683</v>
      </c>
      <c r="B406" s="80">
        <v>357</v>
      </c>
      <c r="C406" s="80">
        <v>18</v>
      </c>
      <c r="D406" s="80">
        <v>21</v>
      </c>
      <c r="E406" s="80">
        <v>2021</v>
      </c>
      <c r="F406" s="80" t="s">
        <v>75</v>
      </c>
      <c r="G406" s="174" t="s">
        <v>1674</v>
      </c>
      <c r="H406" s="80" t="s">
        <v>1675</v>
      </c>
      <c r="I406" s="177"/>
      <c r="J406" s="81">
        <v>0</v>
      </c>
      <c r="K406" s="81">
        <v>9.5303682333361006E-2</v>
      </c>
      <c r="L406" s="81">
        <v>4.1680257453301666</v>
      </c>
      <c r="M406" s="81">
        <v>1.4423946839697044</v>
      </c>
      <c r="N406" s="81">
        <v>2.2465007701076862</v>
      </c>
      <c r="O406" s="81">
        <v>0.88476688840875506</v>
      </c>
      <c r="P406" s="81">
        <v>1.9135678948596389</v>
      </c>
      <c r="Q406" s="81">
        <v>6.6413574709650938E-2</v>
      </c>
      <c r="R406" s="81">
        <v>0</v>
      </c>
      <c r="S406" s="81">
        <v>0</v>
      </c>
      <c r="T406" s="82"/>
      <c r="U406" s="81">
        <v>0</v>
      </c>
      <c r="V406" s="81">
        <v>34</v>
      </c>
      <c r="W406" s="81">
        <v>94</v>
      </c>
      <c r="X406" s="81">
        <v>320</v>
      </c>
      <c r="Y406" s="81">
        <v>532</v>
      </c>
      <c r="Z406" s="81">
        <v>651</v>
      </c>
      <c r="AA406" s="81">
        <v>421</v>
      </c>
      <c r="AB406" s="81">
        <v>1113</v>
      </c>
      <c r="AC406" s="81">
        <v>0</v>
      </c>
      <c r="AD406" s="81">
        <v>0</v>
      </c>
      <c r="AE406" s="82"/>
      <c r="AF406" s="81">
        <v>0</v>
      </c>
      <c r="AG406" s="81">
        <v>64483.547596589728</v>
      </c>
      <c r="AH406" s="81">
        <v>600496.76594470465</v>
      </c>
      <c r="AI406" s="81">
        <v>2004807.3389569744</v>
      </c>
      <c r="AJ406" s="81">
        <v>1964196.5088244607</v>
      </c>
      <c r="AK406" s="81">
        <v>0</v>
      </c>
      <c r="AL406" s="81">
        <v>0</v>
      </c>
      <c r="AM406" s="81">
        <v>146096.70713008466</v>
      </c>
      <c r="AN406" s="81">
        <v>0</v>
      </c>
      <c r="AO406" s="81">
        <v>0</v>
      </c>
      <c r="AP406" s="82"/>
      <c r="AQ406" s="81">
        <v>5</v>
      </c>
      <c r="AR406" s="81">
        <v>0</v>
      </c>
      <c r="AS406" s="81">
        <v>16</v>
      </c>
      <c r="AT406" s="81">
        <v>0</v>
      </c>
      <c r="AU406" s="81">
        <v>0</v>
      </c>
      <c r="AV406" s="81">
        <v>1</v>
      </c>
      <c r="AW406" s="81"/>
      <c r="AX406" s="82"/>
      <c r="AY406" s="81">
        <v>38.5</v>
      </c>
      <c r="AZ406" s="81">
        <v>0</v>
      </c>
      <c r="BA406" s="81">
        <v>314.00000000000011</v>
      </c>
      <c r="BB406" s="81">
        <v>0</v>
      </c>
      <c r="BC406" s="81">
        <v>0</v>
      </c>
      <c r="BD406" s="81">
        <v>47.85</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1673</v>
      </c>
      <c r="B407" s="80">
        <v>357</v>
      </c>
      <c r="C407" s="80">
        <v>19</v>
      </c>
      <c r="D407" s="80">
        <v>21</v>
      </c>
      <c r="E407" s="80">
        <v>2022</v>
      </c>
      <c r="F407" s="80" t="s">
        <v>568</v>
      </c>
      <c r="G407" s="174" t="s">
        <v>1674</v>
      </c>
      <c r="H407" s="80" t="s">
        <v>1675</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5</v>
      </c>
      <c r="AR407" s="81">
        <v>0</v>
      </c>
      <c r="AS407" s="81">
        <v>21</v>
      </c>
      <c r="AT407" s="81">
        <v>0</v>
      </c>
      <c r="AU407" s="81">
        <v>0</v>
      </c>
      <c r="AV407" s="81">
        <v>1</v>
      </c>
      <c r="AW407" s="81"/>
      <c r="AX407" s="82"/>
      <c r="AY407" s="81">
        <v>38.5</v>
      </c>
      <c r="AZ407" s="81">
        <v>0</v>
      </c>
      <c r="BA407" s="81">
        <v>413.00000000000006</v>
      </c>
      <c r="BB407" s="81">
        <v>0</v>
      </c>
      <c r="BC407" s="81">
        <v>0</v>
      </c>
      <c r="BD407" s="81">
        <v>47.85</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2188</v>
      </c>
      <c r="B408" s="80">
        <v>324</v>
      </c>
      <c r="C408" s="80">
        <v>1</v>
      </c>
      <c r="D408" s="80">
        <v>20</v>
      </c>
      <c r="E408" s="80">
        <v>1990</v>
      </c>
      <c r="F408" s="80" t="s">
        <v>562</v>
      </c>
      <c r="G408" s="80" t="s">
        <v>2189</v>
      </c>
      <c r="H408" s="80" t="s">
        <v>2190</v>
      </c>
      <c r="I408" s="177"/>
      <c r="J408" s="81">
        <v>0.29683021194063547</v>
      </c>
      <c r="K408" s="81">
        <v>0.26378369462290441</v>
      </c>
      <c r="L408" s="81">
        <v>4.6711453936520408</v>
      </c>
      <c r="M408" s="81">
        <v>0.79983251828319346</v>
      </c>
      <c r="N408" s="81">
        <v>1.7269191526769887</v>
      </c>
      <c r="O408" s="81">
        <v>1.3712228671861588</v>
      </c>
      <c r="P408" s="81">
        <v>2.2074773951189504</v>
      </c>
      <c r="Q408" s="81">
        <v>0.10537918424166533</v>
      </c>
      <c r="R408" s="81">
        <v>0</v>
      </c>
      <c r="S408" s="81">
        <v>0.11193081254561311</v>
      </c>
      <c r="T408" s="82"/>
      <c r="U408" s="81">
        <v>57486</v>
      </c>
      <c r="V408" s="81">
        <v>93</v>
      </c>
      <c r="W408" s="81">
        <v>64</v>
      </c>
      <c r="X408" s="81">
        <v>318</v>
      </c>
      <c r="Y408" s="81">
        <v>604</v>
      </c>
      <c r="Z408" s="81">
        <v>564</v>
      </c>
      <c r="AA408" s="81">
        <v>536</v>
      </c>
      <c r="AB408" s="81">
        <v>1711</v>
      </c>
      <c r="AC408" s="81">
        <v>0</v>
      </c>
      <c r="AD408" s="81">
        <v>0.11193081254561311</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2191</v>
      </c>
      <c r="B409" s="80">
        <v>325</v>
      </c>
      <c r="C409" s="80">
        <v>2</v>
      </c>
      <c r="D409" s="80">
        <v>20</v>
      </c>
      <c r="E409" s="80">
        <v>2005</v>
      </c>
      <c r="F409" s="80" t="s">
        <v>565</v>
      </c>
      <c r="G409" s="80" t="s">
        <v>2189</v>
      </c>
      <c r="H409" s="80" t="s">
        <v>2190</v>
      </c>
      <c r="I409" s="177"/>
      <c r="J409" s="81">
        <v>0.15991574564145264</v>
      </c>
      <c r="K409" s="81">
        <v>0.15090829362194488</v>
      </c>
      <c r="L409" s="81">
        <v>3.6760493512717165</v>
      </c>
      <c r="M409" s="81">
        <v>1.3924142164818534</v>
      </c>
      <c r="N409" s="81">
        <v>2.1409198707256838</v>
      </c>
      <c r="O409" s="81">
        <v>1.7522257985398701</v>
      </c>
      <c r="P409" s="81">
        <v>2.6651916592581371</v>
      </c>
      <c r="Q409" s="81">
        <v>8.8961352369283875E-2</v>
      </c>
      <c r="R409" s="81">
        <v>0</v>
      </c>
      <c r="S409" s="81">
        <v>0</v>
      </c>
      <c r="T409" s="82"/>
      <c r="U409" s="81">
        <v>28400</v>
      </c>
      <c r="V409" s="81">
        <v>67</v>
      </c>
      <c r="W409" s="81">
        <v>47</v>
      </c>
      <c r="X409" s="81">
        <v>303</v>
      </c>
      <c r="Y409" s="81">
        <v>626</v>
      </c>
      <c r="Z409" s="81">
        <v>834</v>
      </c>
      <c r="AA409" s="81">
        <v>530</v>
      </c>
      <c r="AB409" s="81">
        <v>1510</v>
      </c>
      <c r="AC409" s="81">
        <v>0</v>
      </c>
      <c r="AD409" s="81">
        <v>0</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2192</v>
      </c>
      <c r="B410" s="80">
        <v>326</v>
      </c>
      <c r="C410" s="80">
        <v>3</v>
      </c>
      <c r="D410" s="80">
        <v>20</v>
      </c>
      <c r="E410" s="80">
        <v>2006</v>
      </c>
      <c r="F410" s="80" t="s">
        <v>566</v>
      </c>
      <c r="G410" s="80" t="s">
        <v>2189</v>
      </c>
      <c r="H410" s="80" t="s">
        <v>2190</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2193</v>
      </c>
      <c r="B411" s="80">
        <v>327</v>
      </c>
      <c r="C411" s="80">
        <v>4</v>
      </c>
      <c r="D411" s="80">
        <v>20</v>
      </c>
      <c r="E411" s="80">
        <v>2007</v>
      </c>
      <c r="F411" s="80" t="s">
        <v>567</v>
      </c>
      <c r="G411" s="80" t="s">
        <v>2189</v>
      </c>
      <c r="H411" s="80" t="s">
        <v>2190</v>
      </c>
      <c r="I411" s="177"/>
      <c r="J411" s="81">
        <v>0.13473861233702172</v>
      </c>
      <c r="K411" s="81">
        <v>0.12879102090346631</v>
      </c>
      <c r="L411" s="81">
        <v>3.0317885449402175</v>
      </c>
      <c r="M411" s="81">
        <v>1.7967513870009646</v>
      </c>
      <c r="N411" s="81">
        <v>2.0416668737198758</v>
      </c>
      <c r="O411" s="81">
        <v>1.6512012906232689</v>
      </c>
      <c r="P411" s="81">
        <v>2.65027423199126</v>
      </c>
      <c r="Q411" s="81">
        <v>8.9387876053490398E-2</v>
      </c>
      <c r="R411" s="81">
        <v>0</v>
      </c>
      <c r="S411" s="81">
        <v>0</v>
      </c>
      <c r="T411" s="82"/>
      <c r="U411" s="81">
        <v>24135</v>
      </c>
      <c r="V411" s="81">
        <v>55</v>
      </c>
      <c r="W411" s="81">
        <v>72</v>
      </c>
      <c r="X411" s="81">
        <v>419</v>
      </c>
      <c r="Y411" s="81">
        <v>607</v>
      </c>
      <c r="Z411" s="81">
        <v>817</v>
      </c>
      <c r="AA411" s="81">
        <v>519</v>
      </c>
      <c r="AB411" s="81">
        <v>1437</v>
      </c>
      <c r="AC411" s="81">
        <v>0</v>
      </c>
      <c r="AD411" s="81">
        <v>0</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2194</v>
      </c>
      <c r="B412" s="80">
        <v>328</v>
      </c>
      <c r="C412" s="80">
        <v>5</v>
      </c>
      <c r="D412" s="80">
        <v>20</v>
      </c>
      <c r="E412" s="80">
        <v>2008</v>
      </c>
      <c r="F412" s="80" t="s">
        <v>84</v>
      </c>
      <c r="G412" s="80" t="s">
        <v>2189</v>
      </c>
      <c r="H412" s="80" t="s">
        <v>2190</v>
      </c>
      <c r="I412" s="177"/>
      <c r="J412" s="81">
        <v>0.12028263502372095</v>
      </c>
      <c r="K412" s="81">
        <v>9.6216280725651498E-2</v>
      </c>
      <c r="L412" s="81">
        <v>2.6719710797073359</v>
      </c>
      <c r="M412" s="81">
        <v>1.9048389487669943</v>
      </c>
      <c r="N412" s="81">
        <v>2.0785151779197575</v>
      </c>
      <c r="O412" s="81">
        <v>1.5913070920090151</v>
      </c>
      <c r="P412" s="81">
        <v>2.555441579876959</v>
      </c>
      <c r="Q412" s="81">
        <v>8.586202389978316E-2</v>
      </c>
      <c r="R412" s="81">
        <v>0</v>
      </c>
      <c r="S412" s="81">
        <v>0</v>
      </c>
      <c r="T412" s="82"/>
      <c r="U412" s="81">
        <v>22594</v>
      </c>
      <c r="V412" s="81">
        <v>55</v>
      </c>
      <c r="W412" s="81">
        <v>72</v>
      </c>
      <c r="X412" s="81">
        <v>419</v>
      </c>
      <c r="Y412" s="81">
        <v>598</v>
      </c>
      <c r="Z412" s="81">
        <v>815</v>
      </c>
      <c r="AA412" s="81">
        <v>501</v>
      </c>
      <c r="AB412" s="81">
        <v>1403</v>
      </c>
      <c r="AC412" s="81">
        <v>0</v>
      </c>
      <c r="AD412" s="81">
        <v>0</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2195</v>
      </c>
      <c r="B413" s="80">
        <v>329</v>
      </c>
      <c r="C413" s="80">
        <v>6</v>
      </c>
      <c r="D413" s="80">
        <v>20</v>
      </c>
      <c r="E413" s="80">
        <v>2009</v>
      </c>
      <c r="F413" s="80" t="s">
        <v>85</v>
      </c>
      <c r="G413" s="80" t="s">
        <v>2189</v>
      </c>
      <c r="H413" s="80" t="s">
        <v>2190</v>
      </c>
      <c r="I413" s="177"/>
      <c r="J413" s="81">
        <v>0.121034658836604</v>
      </c>
      <c r="K413" s="81">
        <v>5.7922595898273956E-2</v>
      </c>
      <c r="L413" s="81">
        <v>2.230080658721</v>
      </c>
      <c r="M413" s="81">
        <v>1.9545035183787458</v>
      </c>
      <c r="N413" s="81">
        <v>1.8431813792312102</v>
      </c>
      <c r="O413" s="81">
        <v>1.5785587440998028</v>
      </c>
      <c r="P413" s="81">
        <v>2.3947962153786646</v>
      </c>
      <c r="Q413" s="81">
        <v>7.9285576014532289E-2</v>
      </c>
      <c r="R413" s="81">
        <v>0</v>
      </c>
      <c r="S413" s="81">
        <v>0</v>
      </c>
      <c r="T413" s="82"/>
      <c r="U413" s="81">
        <v>20476</v>
      </c>
      <c r="V413" s="81">
        <v>35</v>
      </c>
      <c r="W413" s="81">
        <v>87</v>
      </c>
      <c r="X413" s="81">
        <v>460</v>
      </c>
      <c r="Y413" s="81">
        <v>598</v>
      </c>
      <c r="Z413" s="81">
        <v>798</v>
      </c>
      <c r="AA413" s="81">
        <v>482</v>
      </c>
      <c r="AB413" s="81">
        <v>1360</v>
      </c>
      <c r="AC413" s="81">
        <v>0</v>
      </c>
      <c r="AD413" s="81">
        <v>0</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2196</v>
      </c>
      <c r="B414" s="80">
        <v>330</v>
      </c>
      <c r="C414" s="80">
        <v>7</v>
      </c>
      <c r="D414" s="80">
        <v>20</v>
      </c>
      <c r="E414" s="80">
        <v>2010</v>
      </c>
      <c r="F414" s="80" t="s">
        <v>86</v>
      </c>
      <c r="G414" s="80" t="s">
        <v>2189</v>
      </c>
      <c r="H414" s="80" t="s">
        <v>2190</v>
      </c>
      <c r="I414" s="177"/>
      <c r="J414" s="81">
        <v>0</v>
      </c>
      <c r="K414" s="81">
        <v>6.1765939920084972E-2</v>
      </c>
      <c r="L414" s="81">
        <v>2.1432092022449072</v>
      </c>
      <c r="M414" s="81">
        <v>2.0233471894690216</v>
      </c>
      <c r="N414" s="81">
        <v>2.0073980700306411</v>
      </c>
      <c r="O414" s="81">
        <v>1.5495984888798235</v>
      </c>
      <c r="P414" s="81">
        <v>2.3949863790388504</v>
      </c>
      <c r="Q414" s="81">
        <v>8.3413386078869584E-2</v>
      </c>
      <c r="R414" s="81">
        <v>0</v>
      </c>
      <c r="S414" s="81">
        <v>0</v>
      </c>
      <c r="T414" s="82"/>
      <c r="U414" s="81">
        <v>0</v>
      </c>
      <c r="V414" s="81">
        <v>35</v>
      </c>
      <c r="W414" s="81">
        <v>87</v>
      </c>
      <c r="X414" s="81">
        <v>460</v>
      </c>
      <c r="Y414" s="81">
        <v>612</v>
      </c>
      <c r="Z414" s="81">
        <v>787</v>
      </c>
      <c r="AA414" s="81">
        <v>470</v>
      </c>
      <c r="AB414" s="81">
        <v>1371</v>
      </c>
      <c r="AC414" s="81">
        <v>0</v>
      </c>
      <c r="AD414" s="81">
        <v>0</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2197</v>
      </c>
      <c r="B415" s="80">
        <v>331</v>
      </c>
      <c r="C415" s="80">
        <v>8</v>
      </c>
      <c r="D415" s="80">
        <v>20</v>
      </c>
      <c r="E415" s="80">
        <v>2011</v>
      </c>
      <c r="F415" s="80" t="s">
        <v>87</v>
      </c>
      <c r="G415" s="80" t="s">
        <v>2189</v>
      </c>
      <c r="H415" s="80" t="s">
        <v>2190</v>
      </c>
      <c r="I415" s="177"/>
      <c r="J415" s="81">
        <v>0.10561153044978994</v>
      </c>
      <c r="K415" s="81">
        <v>8.0728745424473516E-2</v>
      </c>
      <c r="L415" s="81">
        <v>3.3747981783320387</v>
      </c>
      <c r="M415" s="81">
        <v>2.388087348814131</v>
      </c>
      <c r="N415" s="81">
        <v>2.154684381284921</v>
      </c>
      <c r="O415" s="81">
        <v>1.5031593855712058</v>
      </c>
      <c r="P415" s="81">
        <v>2.3208265597506994</v>
      </c>
      <c r="Q415" s="81">
        <v>9.6635540816795068E-2</v>
      </c>
      <c r="R415" s="81">
        <v>0</v>
      </c>
      <c r="S415" s="81">
        <v>0</v>
      </c>
      <c r="T415" s="82"/>
      <c r="U415" s="81">
        <v>17058</v>
      </c>
      <c r="V415" s="81">
        <v>35</v>
      </c>
      <c r="W415" s="81">
        <v>87</v>
      </c>
      <c r="X415" s="81">
        <v>460</v>
      </c>
      <c r="Y415" s="81">
        <v>619</v>
      </c>
      <c r="Z415" s="81">
        <v>780</v>
      </c>
      <c r="AA415" s="81">
        <v>469</v>
      </c>
      <c r="AB415" s="81">
        <v>1377</v>
      </c>
      <c r="AC415" s="81">
        <v>0</v>
      </c>
      <c r="AD415" s="81">
        <v>0</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2198</v>
      </c>
      <c r="B416" s="80">
        <v>332</v>
      </c>
      <c r="C416" s="80">
        <v>9</v>
      </c>
      <c r="D416" s="80">
        <v>20</v>
      </c>
      <c r="E416" s="80">
        <v>2012</v>
      </c>
      <c r="F416" s="80" t="s">
        <v>88</v>
      </c>
      <c r="G416" s="80" t="s">
        <v>2189</v>
      </c>
      <c r="H416" s="80" t="s">
        <v>2190</v>
      </c>
      <c r="I416" s="177"/>
      <c r="J416" s="81">
        <v>0.19998669682674014</v>
      </c>
      <c r="K416" s="81">
        <v>7.6810925890579446E-2</v>
      </c>
      <c r="L416" s="81">
        <v>3.3411118800269648</v>
      </c>
      <c r="M416" s="81">
        <v>2.4342976800890992</v>
      </c>
      <c r="N416" s="81">
        <v>2.5125810981382228</v>
      </c>
      <c r="O416" s="81">
        <v>1.4951546605422832</v>
      </c>
      <c r="P416" s="81">
        <v>2.2842650686908379</v>
      </c>
      <c r="Q416" s="81">
        <v>0.1044584758853238</v>
      </c>
      <c r="R416" s="81">
        <v>0</v>
      </c>
      <c r="S416" s="81">
        <v>0</v>
      </c>
      <c r="T416" s="82"/>
      <c r="U416" s="81">
        <v>30554</v>
      </c>
      <c r="V416" s="81">
        <v>35</v>
      </c>
      <c r="W416" s="81">
        <v>87</v>
      </c>
      <c r="X416" s="81">
        <v>460</v>
      </c>
      <c r="Y416" s="81">
        <v>615</v>
      </c>
      <c r="Z416" s="81">
        <v>782</v>
      </c>
      <c r="AA416" s="81">
        <v>459</v>
      </c>
      <c r="AB416" s="81">
        <v>1370</v>
      </c>
      <c r="AC416" s="81">
        <v>0</v>
      </c>
      <c r="AD416" s="81">
        <v>0</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2199</v>
      </c>
      <c r="B417" s="80">
        <v>333</v>
      </c>
      <c r="C417" s="80">
        <v>10</v>
      </c>
      <c r="D417" s="80">
        <v>20</v>
      </c>
      <c r="E417" s="80">
        <v>2013</v>
      </c>
      <c r="F417" s="80" t="s">
        <v>89</v>
      </c>
      <c r="G417" s="80" t="s">
        <v>2189</v>
      </c>
      <c r="H417" s="80" t="s">
        <v>2190</v>
      </c>
      <c r="I417" s="177"/>
      <c r="J417" s="81">
        <v>0.21368062173541788</v>
      </c>
      <c r="K417" s="81">
        <v>6.6150649699482755E-2</v>
      </c>
      <c r="L417" s="81">
        <v>3.2292376020654245</v>
      </c>
      <c r="M417" s="81">
        <v>2.3140211786726583</v>
      </c>
      <c r="N417" s="81">
        <v>2.0778639388099469</v>
      </c>
      <c r="O417" s="81">
        <v>1.4312518955833071</v>
      </c>
      <c r="P417" s="81">
        <v>2.2778858427095829</v>
      </c>
      <c r="Q417" s="81">
        <v>0.10450824731725424</v>
      </c>
      <c r="R417" s="81">
        <v>0</v>
      </c>
      <c r="S417" s="81">
        <v>0</v>
      </c>
      <c r="T417" s="82"/>
      <c r="U417" s="81">
        <v>31431</v>
      </c>
      <c r="V417" s="81">
        <v>35</v>
      </c>
      <c r="W417" s="81">
        <v>87</v>
      </c>
      <c r="X417" s="81">
        <v>460</v>
      </c>
      <c r="Y417" s="81">
        <v>616</v>
      </c>
      <c r="Z417" s="81">
        <v>782</v>
      </c>
      <c r="AA417" s="81">
        <v>456</v>
      </c>
      <c r="AB417" s="81">
        <v>1351</v>
      </c>
      <c r="AC417" s="81">
        <v>0</v>
      </c>
      <c r="AD417" s="81">
        <v>0</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2200</v>
      </c>
      <c r="B418" s="80">
        <v>334</v>
      </c>
      <c r="C418" s="80">
        <v>11</v>
      </c>
      <c r="D418" s="80">
        <v>20</v>
      </c>
      <c r="E418" s="80">
        <v>2014</v>
      </c>
      <c r="F418" s="80" t="s">
        <v>90</v>
      </c>
      <c r="G418" s="80" t="s">
        <v>2189</v>
      </c>
      <c r="H418" s="80" t="s">
        <v>2190</v>
      </c>
      <c r="I418" s="177"/>
      <c r="J418" s="81">
        <v>0.21384119089171735</v>
      </c>
      <c r="K418" s="81">
        <v>2.9743793513409073E-2</v>
      </c>
      <c r="L418" s="81">
        <v>2.1897701507172842</v>
      </c>
      <c r="M418" s="81">
        <v>1.8389128270581261</v>
      </c>
      <c r="N418" s="81">
        <v>2.1692688388222034</v>
      </c>
      <c r="O418" s="81">
        <v>1.3537276579235467</v>
      </c>
      <c r="P418" s="81">
        <v>2.2847119752984923</v>
      </c>
      <c r="Q418" s="81">
        <v>9.9231867009355101E-2</v>
      </c>
      <c r="R418" s="81">
        <v>0</v>
      </c>
      <c r="S418" s="81">
        <v>0</v>
      </c>
      <c r="T418" s="82"/>
      <c r="U418" s="81">
        <v>37657</v>
      </c>
      <c r="V418" s="81">
        <v>14</v>
      </c>
      <c r="W418" s="81">
        <v>93</v>
      </c>
      <c r="X418" s="81">
        <v>377</v>
      </c>
      <c r="Y418" s="81">
        <v>622</v>
      </c>
      <c r="Z418" s="81">
        <v>779</v>
      </c>
      <c r="AA418" s="81">
        <v>455</v>
      </c>
      <c r="AB418" s="81">
        <v>1337</v>
      </c>
      <c r="AC418" s="81">
        <v>0</v>
      </c>
      <c r="AD418" s="81">
        <v>0</v>
      </c>
      <c r="AE418" s="82"/>
      <c r="AF418" s="81">
        <v>284392.66074770148</v>
      </c>
      <c r="AG418" s="81">
        <v>25518.037497184476</v>
      </c>
      <c r="AH418" s="81">
        <v>549103.08839425934</v>
      </c>
      <c r="AI418" s="81">
        <v>2438655.8972496619</v>
      </c>
      <c r="AJ418" s="81">
        <v>2800609.7845501523</v>
      </c>
      <c r="AK418" s="81">
        <v>0</v>
      </c>
      <c r="AL418" s="81">
        <v>0</v>
      </c>
      <c r="AM418" s="81">
        <v>183550.12092158842</v>
      </c>
      <c r="AN418" s="81">
        <v>0</v>
      </c>
      <c r="AO418" s="81">
        <v>0</v>
      </c>
      <c r="AP418" s="82"/>
      <c r="AQ418" s="81">
        <v>0</v>
      </c>
      <c r="AR418" s="81">
        <v>0</v>
      </c>
      <c r="AS418" s="81">
        <v>0</v>
      </c>
      <c r="AT418" s="81">
        <v>0</v>
      </c>
      <c r="AU418" s="81">
        <v>0</v>
      </c>
      <c r="AV418" s="81">
        <v>0</v>
      </c>
      <c r="AW418" s="81" t="s">
        <v>564</v>
      </c>
      <c r="AX418" s="82"/>
      <c r="AY418" s="81">
        <v>0</v>
      </c>
      <c r="AZ418" s="81">
        <v>0</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2201</v>
      </c>
      <c r="B419" s="80">
        <v>335</v>
      </c>
      <c r="C419" s="80">
        <v>12</v>
      </c>
      <c r="D419" s="80">
        <v>20</v>
      </c>
      <c r="E419" s="80">
        <v>2015</v>
      </c>
      <c r="F419" s="80" t="s">
        <v>91</v>
      </c>
      <c r="G419" s="80" t="s">
        <v>2189</v>
      </c>
      <c r="H419" s="80" t="s">
        <v>2190</v>
      </c>
      <c r="I419" s="177"/>
      <c r="J419" s="81">
        <v>0.14379381804258276</v>
      </c>
      <c r="K419" s="81">
        <v>2.9863291246290447E-2</v>
      </c>
      <c r="L419" s="81">
        <v>2.354526253307645</v>
      </c>
      <c r="M419" s="81">
        <v>1.8281972886468689</v>
      </c>
      <c r="N419" s="81">
        <v>1.9762559201323155</v>
      </c>
      <c r="O419" s="81">
        <v>1.296058265515909</v>
      </c>
      <c r="P419" s="81">
        <v>2.291534920901686</v>
      </c>
      <c r="Q419" s="81">
        <v>9.4600059244124998E-2</v>
      </c>
      <c r="R419" s="81">
        <v>0</v>
      </c>
      <c r="S419" s="81">
        <v>0</v>
      </c>
      <c r="T419" s="82"/>
      <c r="U419" s="81">
        <v>29097</v>
      </c>
      <c r="V419" s="81">
        <v>14</v>
      </c>
      <c r="W419" s="81">
        <v>93</v>
      </c>
      <c r="X419" s="81">
        <v>377</v>
      </c>
      <c r="Y419" s="81">
        <v>615</v>
      </c>
      <c r="Z419" s="81">
        <v>753</v>
      </c>
      <c r="AA419" s="81">
        <v>456</v>
      </c>
      <c r="AB419" s="81">
        <v>1302</v>
      </c>
      <c r="AC419" s="81">
        <v>0</v>
      </c>
      <c r="AD419" s="81">
        <v>0</v>
      </c>
      <c r="AE419" s="82"/>
      <c r="AF419" s="81">
        <v>198479.19183530807</v>
      </c>
      <c r="AG419" s="81">
        <v>23305.691118704988</v>
      </c>
      <c r="AH419" s="81">
        <v>497157.65946257632</v>
      </c>
      <c r="AI419" s="81">
        <v>2402611.8412348595</v>
      </c>
      <c r="AJ419" s="81">
        <v>2750045.5604128176</v>
      </c>
      <c r="AK419" s="81">
        <v>0</v>
      </c>
      <c r="AL419" s="81">
        <v>0</v>
      </c>
      <c r="AM419" s="81">
        <v>178433.63831541789</v>
      </c>
      <c r="AN419" s="81">
        <v>0</v>
      </c>
      <c r="AO419" s="81">
        <v>0</v>
      </c>
      <c r="AP419" s="82"/>
      <c r="AQ419" s="81">
        <v>1</v>
      </c>
      <c r="AR419" s="81">
        <v>0</v>
      </c>
      <c r="AS419" s="81">
        <v>0</v>
      </c>
      <c r="AT419" s="81">
        <v>0</v>
      </c>
      <c r="AU419" s="81">
        <v>0</v>
      </c>
      <c r="AV419" s="81">
        <v>0</v>
      </c>
      <c r="AW419" s="81" t="s">
        <v>564</v>
      </c>
      <c r="AX419" s="82"/>
      <c r="AY419" s="81">
        <v>3</v>
      </c>
      <c r="AZ419" s="81">
        <v>0</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2202</v>
      </c>
      <c r="B420" s="80">
        <v>336</v>
      </c>
      <c r="C420" s="80">
        <v>13</v>
      </c>
      <c r="D420" s="80">
        <v>20</v>
      </c>
      <c r="E420" s="80">
        <v>2016</v>
      </c>
      <c r="F420" s="80" t="s">
        <v>92</v>
      </c>
      <c r="G420" s="80" t="s">
        <v>2189</v>
      </c>
      <c r="H420" s="80" t="s">
        <v>2190</v>
      </c>
      <c r="I420" s="177"/>
      <c r="J420" s="81">
        <v>0.20811906538704628</v>
      </c>
      <c r="K420" s="81">
        <v>2.9821929910625128E-2</v>
      </c>
      <c r="L420" s="81">
        <v>2.5433905190885668</v>
      </c>
      <c r="M420" s="81">
        <v>1.5310835603409645</v>
      </c>
      <c r="N420" s="81">
        <v>1.9508543718497002</v>
      </c>
      <c r="O420" s="81">
        <v>1.2667173173329749</v>
      </c>
      <c r="P420" s="81">
        <v>2.2301533677338696</v>
      </c>
      <c r="Q420" s="81">
        <v>9.0267731593969169E-2</v>
      </c>
      <c r="R420" s="81">
        <v>0</v>
      </c>
      <c r="S420" s="81">
        <v>0</v>
      </c>
      <c r="T420" s="82"/>
      <c r="U420" s="81">
        <v>40999</v>
      </c>
      <c r="V420" s="81">
        <v>14</v>
      </c>
      <c r="W420" s="81">
        <v>93</v>
      </c>
      <c r="X420" s="81">
        <v>377</v>
      </c>
      <c r="Y420" s="81">
        <v>615</v>
      </c>
      <c r="Z420" s="81">
        <v>745</v>
      </c>
      <c r="AA420" s="81">
        <v>459</v>
      </c>
      <c r="AB420" s="81">
        <v>1278</v>
      </c>
      <c r="AC420" s="81">
        <v>0</v>
      </c>
      <c r="AD420" s="81">
        <v>0</v>
      </c>
      <c r="AE420" s="82"/>
      <c r="AF420" s="81">
        <v>285574.74349591142</v>
      </c>
      <c r="AG420" s="81">
        <v>22410.262723981828</v>
      </c>
      <c r="AH420" s="81">
        <v>412849.03363118548</v>
      </c>
      <c r="AI420" s="81">
        <v>2372284.773313534</v>
      </c>
      <c r="AJ420" s="81">
        <v>2757957.6025071521</v>
      </c>
      <c r="AK420" s="81">
        <v>0</v>
      </c>
      <c r="AL420" s="81">
        <v>0</v>
      </c>
      <c r="AM420" s="81">
        <v>175280.6091133997</v>
      </c>
      <c r="AN420" s="81">
        <v>0</v>
      </c>
      <c r="AO420" s="81">
        <v>0</v>
      </c>
      <c r="AP420" s="82"/>
      <c r="AQ420" s="81">
        <v>1</v>
      </c>
      <c r="AR420" s="81">
        <v>1</v>
      </c>
      <c r="AS420" s="81">
        <v>0</v>
      </c>
      <c r="AT420" s="81">
        <v>0</v>
      </c>
      <c r="AU420" s="81">
        <v>0</v>
      </c>
      <c r="AV420" s="81">
        <v>0</v>
      </c>
      <c r="AW420" s="81" t="s">
        <v>564</v>
      </c>
      <c r="AX420" s="82"/>
      <c r="AY420" s="81">
        <v>3</v>
      </c>
      <c r="AZ420" s="81">
        <v>10.199999999999999</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2203</v>
      </c>
      <c r="B421" s="80">
        <v>337</v>
      </c>
      <c r="C421" s="80">
        <v>14</v>
      </c>
      <c r="D421" s="80">
        <v>20</v>
      </c>
      <c r="E421" s="80">
        <v>2017</v>
      </c>
      <c r="F421" s="80" t="s">
        <v>71</v>
      </c>
      <c r="G421" s="80" t="s">
        <v>2189</v>
      </c>
      <c r="H421" s="80" t="s">
        <v>2190</v>
      </c>
      <c r="I421" s="177"/>
      <c r="J421" s="81">
        <v>0.1825300354905218</v>
      </c>
      <c r="K421" s="81">
        <v>3.0061775223401636E-2</v>
      </c>
      <c r="L421" s="81">
        <v>2.2438301297692904</v>
      </c>
      <c r="M421" s="81">
        <v>1.4457148729339593</v>
      </c>
      <c r="N421" s="81">
        <v>1.796499908209741</v>
      </c>
      <c r="O421" s="81">
        <v>1.2410298680012175</v>
      </c>
      <c r="P421" s="81">
        <v>2.162918762186715</v>
      </c>
      <c r="Q421" s="81">
        <v>8.3531705792444982E-2</v>
      </c>
      <c r="R421" s="81">
        <v>0</v>
      </c>
      <c r="S421" s="81">
        <v>0</v>
      </c>
      <c r="T421" s="82"/>
      <c r="U421" s="81">
        <v>37828</v>
      </c>
      <c r="V421" s="81">
        <v>14</v>
      </c>
      <c r="W421" s="81">
        <v>93</v>
      </c>
      <c r="X421" s="81">
        <v>377</v>
      </c>
      <c r="Y421" s="81">
        <v>589</v>
      </c>
      <c r="Z421" s="81">
        <v>742</v>
      </c>
      <c r="AA421" s="81">
        <v>448</v>
      </c>
      <c r="AB421" s="81">
        <v>1223</v>
      </c>
      <c r="AC421" s="81">
        <v>0</v>
      </c>
      <c r="AD421" s="81">
        <v>0</v>
      </c>
      <c r="AE421" s="82"/>
      <c r="AF421" s="81">
        <v>261563.93568559439</v>
      </c>
      <c r="AG421" s="81">
        <v>22725.549737196081</v>
      </c>
      <c r="AH421" s="81">
        <v>480327.28462448408</v>
      </c>
      <c r="AI421" s="81">
        <v>2331707.418989507</v>
      </c>
      <c r="AJ421" s="81">
        <v>2537318.0970695461</v>
      </c>
      <c r="AK421" s="81">
        <v>0</v>
      </c>
      <c r="AL421" s="81">
        <v>0</v>
      </c>
      <c r="AM421" s="81">
        <v>167999.69690054981</v>
      </c>
      <c r="AN421" s="81">
        <v>0</v>
      </c>
      <c r="AO421" s="81">
        <v>0</v>
      </c>
      <c r="AP421" s="82"/>
      <c r="AQ421" s="81">
        <v>2</v>
      </c>
      <c r="AR421" s="81">
        <v>1</v>
      </c>
      <c r="AS421" s="81">
        <v>0</v>
      </c>
      <c r="AT421" s="81">
        <v>0</v>
      </c>
      <c r="AU421" s="81">
        <v>0</v>
      </c>
      <c r="AV421" s="81">
        <v>0</v>
      </c>
      <c r="AW421" s="81" t="s">
        <v>564</v>
      </c>
      <c r="AX421" s="82"/>
      <c r="AY421" s="81">
        <v>8.5</v>
      </c>
      <c r="AZ421" s="81">
        <v>10.199999999999999</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2204</v>
      </c>
      <c r="B422" s="80">
        <v>338</v>
      </c>
      <c r="C422" s="80">
        <v>15</v>
      </c>
      <c r="D422" s="80">
        <v>20</v>
      </c>
      <c r="E422" s="80">
        <v>2018</v>
      </c>
      <c r="F422" s="80" t="s">
        <v>93</v>
      </c>
      <c r="G422" s="80" t="s">
        <v>2189</v>
      </c>
      <c r="H422" s="80" t="s">
        <v>2190</v>
      </c>
      <c r="I422" s="177"/>
      <c r="J422" s="81">
        <v>0.16803032389886999</v>
      </c>
      <c r="K422" s="81">
        <v>2.8253425928013914E-2</v>
      </c>
      <c r="L422" s="81">
        <v>2.0220590331248838</v>
      </c>
      <c r="M422" s="81">
        <v>1.4256528379385704</v>
      </c>
      <c r="N422" s="81">
        <v>1.8473146463528027</v>
      </c>
      <c r="O422" s="81">
        <v>1.1980201434488815</v>
      </c>
      <c r="P422" s="81">
        <v>2.1413885554442222</v>
      </c>
      <c r="Q422" s="81">
        <v>7.5421681843343177E-2</v>
      </c>
      <c r="R422" s="81">
        <v>0</v>
      </c>
      <c r="S422" s="81">
        <v>0</v>
      </c>
      <c r="T422" s="82"/>
      <c r="U422" s="81">
        <v>34410</v>
      </c>
      <c r="V422" s="81">
        <v>14</v>
      </c>
      <c r="W422" s="81">
        <v>93</v>
      </c>
      <c r="X422" s="81">
        <v>377</v>
      </c>
      <c r="Y422" s="81">
        <v>583</v>
      </c>
      <c r="Z422" s="81">
        <v>730</v>
      </c>
      <c r="AA422" s="81">
        <v>448</v>
      </c>
      <c r="AB422" s="81">
        <v>1190</v>
      </c>
      <c r="AC422" s="81">
        <v>0</v>
      </c>
      <c r="AD422" s="81">
        <v>0</v>
      </c>
      <c r="AE422" s="82"/>
      <c r="AF422" s="81">
        <v>242476.3871821186</v>
      </c>
      <c r="AG422" s="81">
        <v>20095.423263470031</v>
      </c>
      <c r="AH422" s="81">
        <v>454479.4015942124</v>
      </c>
      <c r="AI422" s="81">
        <v>2234921.84564537</v>
      </c>
      <c r="AJ422" s="81">
        <v>2611858.4222338279</v>
      </c>
      <c r="AK422" s="81">
        <v>0</v>
      </c>
      <c r="AL422" s="81">
        <v>0</v>
      </c>
      <c r="AM422" s="81">
        <v>163804.82174686209</v>
      </c>
      <c r="AN422" s="81">
        <v>0</v>
      </c>
      <c r="AO422" s="81">
        <v>0</v>
      </c>
      <c r="AP422" s="82"/>
      <c r="AQ422" s="81">
        <v>2</v>
      </c>
      <c r="AR422" s="81">
        <v>1</v>
      </c>
      <c r="AS422" s="81">
        <v>0</v>
      </c>
      <c r="AT422" s="81">
        <v>1</v>
      </c>
      <c r="AU422" s="81">
        <v>0</v>
      </c>
      <c r="AV422" s="81">
        <v>0</v>
      </c>
      <c r="AW422" s="81" t="s">
        <v>564</v>
      </c>
      <c r="AX422" s="82"/>
      <c r="AY422" s="81">
        <v>9</v>
      </c>
      <c r="AZ422" s="81">
        <v>10</v>
      </c>
      <c r="BA422" s="81">
        <v>0</v>
      </c>
      <c r="BB422" s="81">
        <v>270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2205</v>
      </c>
      <c r="B423" s="80">
        <v>339</v>
      </c>
      <c r="C423" s="80">
        <v>16</v>
      </c>
      <c r="D423" s="80">
        <v>20</v>
      </c>
      <c r="E423" s="80">
        <v>2019</v>
      </c>
      <c r="F423" s="80" t="s">
        <v>73</v>
      </c>
      <c r="G423" s="80" t="s">
        <v>2189</v>
      </c>
      <c r="H423" s="80" t="s">
        <v>2190</v>
      </c>
      <c r="I423" s="177"/>
      <c r="J423" s="81">
        <v>0.12731144340109826</v>
      </c>
      <c r="K423" s="81">
        <v>2.5883562365015503E-2</v>
      </c>
      <c r="L423" s="81">
        <v>2.0382337963429107</v>
      </c>
      <c r="M423" s="81">
        <v>1.3476524794293117</v>
      </c>
      <c r="N423" s="81">
        <v>1.5893921048957043</v>
      </c>
      <c r="O423" s="81">
        <v>1.1596174768198737</v>
      </c>
      <c r="P423" s="81">
        <v>2.162352455973648</v>
      </c>
      <c r="Q423" s="81">
        <v>7.1458778728276731E-2</v>
      </c>
      <c r="R423" s="81">
        <v>0</v>
      </c>
      <c r="S423" s="81">
        <v>0</v>
      </c>
      <c r="T423" s="82"/>
      <c r="U423" s="81">
        <v>27221</v>
      </c>
      <c r="V423" s="81">
        <v>14</v>
      </c>
      <c r="W423" s="81">
        <v>93</v>
      </c>
      <c r="X423" s="81">
        <v>377</v>
      </c>
      <c r="Y423" s="81">
        <v>573</v>
      </c>
      <c r="Z423" s="81">
        <v>726</v>
      </c>
      <c r="AA423" s="81">
        <v>449</v>
      </c>
      <c r="AB423" s="81">
        <v>1158</v>
      </c>
      <c r="AC423" s="81">
        <v>0</v>
      </c>
      <c r="AD423" s="81">
        <v>0</v>
      </c>
      <c r="AE423" s="82"/>
      <c r="AF423" s="81">
        <v>187767.212118631</v>
      </c>
      <c r="AG423" s="81">
        <v>19430.37056567207</v>
      </c>
      <c r="AH423" s="81">
        <v>480017.87689676689</v>
      </c>
      <c r="AI423" s="81">
        <v>2193692.9539562701</v>
      </c>
      <c r="AJ423" s="81">
        <v>2244114.6580822207</v>
      </c>
      <c r="AK423" s="81">
        <v>0</v>
      </c>
      <c r="AL423" s="81">
        <v>0</v>
      </c>
      <c r="AM423" s="81">
        <v>157710.8825806673</v>
      </c>
      <c r="AN423" s="81">
        <v>0</v>
      </c>
      <c r="AO423" s="81">
        <v>0</v>
      </c>
      <c r="AP423" s="82"/>
      <c r="AQ423" s="81">
        <v>2</v>
      </c>
      <c r="AR423" s="81">
        <v>2</v>
      </c>
      <c r="AS423" s="81">
        <v>0</v>
      </c>
      <c r="AT423" s="81">
        <v>1</v>
      </c>
      <c r="AU423" s="81">
        <v>0</v>
      </c>
      <c r="AV423" s="81">
        <v>0</v>
      </c>
      <c r="AW423" s="81" t="s">
        <v>564</v>
      </c>
      <c r="AX423" s="82"/>
      <c r="AY423" s="81">
        <v>8.5</v>
      </c>
      <c r="AZ423" s="81">
        <v>28.1</v>
      </c>
      <c r="BA423" s="81">
        <v>0</v>
      </c>
      <c r="BB423" s="81">
        <v>270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2206</v>
      </c>
      <c r="B424" s="80">
        <v>340</v>
      </c>
      <c r="C424" s="80">
        <v>17</v>
      </c>
      <c r="D424" s="80">
        <v>20</v>
      </c>
      <c r="E424" s="80">
        <v>2020</v>
      </c>
      <c r="F424" s="80" t="s">
        <v>218</v>
      </c>
      <c r="G424" s="80" t="s">
        <v>2189</v>
      </c>
      <c r="H424" s="80" t="s">
        <v>2190</v>
      </c>
      <c r="I424" s="177"/>
      <c r="J424" s="81">
        <v>0.1721360143478867</v>
      </c>
      <c r="K424" s="81">
        <v>7.9273685925012716E-2</v>
      </c>
      <c r="L424" s="81">
        <v>2.1437870315586713</v>
      </c>
      <c r="M424" s="81">
        <v>1.5541021003325917</v>
      </c>
      <c r="N424" s="81">
        <v>1.4824720140603345</v>
      </c>
      <c r="O424" s="81">
        <v>1.0145895634436393</v>
      </c>
      <c r="P424" s="81">
        <v>1.9636356100751011</v>
      </c>
      <c r="Q424" s="81">
        <v>6.6982162315296981E-2</v>
      </c>
      <c r="R424" s="81">
        <v>0</v>
      </c>
      <c r="S424" s="81">
        <v>0</v>
      </c>
      <c r="T424" s="82"/>
      <c r="U424" s="81">
        <v>33102</v>
      </c>
      <c r="V424" s="81">
        <v>37</v>
      </c>
      <c r="W424" s="81">
        <v>120</v>
      </c>
      <c r="X424" s="81">
        <v>455</v>
      </c>
      <c r="Y424" s="81">
        <v>567</v>
      </c>
      <c r="Z424" s="81">
        <v>725</v>
      </c>
      <c r="AA424" s="81">
        <v>443</v>
      </c>
      <c r="AB424" s="81">
        <v>1136</v>
      </c>
      <c r="AC424" s="81">
        <v>0</v>
      </c>
      <c r="AD424" s="81">
        <v>0</v>
      </c>
      <c r="AE424" s="82"/>
      <c r="AF424" s="81">
        <v>257609.96311884731</v>
      </c>
      <c r="AG424" s="81">
        <v>55987.040704054605</v>
      </c>
      <c r="AH424" s="81">
        <v>538974.32154557039</v>
      </c>
      <c r="AI424" s="81">
        <v>2574532.6683692415</v>
      </c>
      <c r="AJ424" s="81">
        <v>2192567.2651781566</v>
      </c>
      <c r="AK424" s="81"/>
      <c r="AL424" s="81"/>
      <c r="AM424" s="81">
        <v>148260.62122324144</v>
      </c>
      <c r="AN424" s="81"/>
      <c r="AO424" s="81"/>
      <c r="AP424" s="82"/>
      <c r="AQ424" s="81">
        <v>2</v>
      </c>
      <c r="AR424" s="81">
        <v>2</v>
      </c>
      <c r="AS424" s="81">
        <v>0</v>
      </c>
      <c r="AT424" s="81">
        <v>1</v>
      </c>
      <c r="AU424" s="81">
        <v>0</v>
      </c>
      <c r="AV424" s="81">
        <v>0</v>
      </c>
      <c r="AW424" s="81">
        <v>0</v>
      </c>
      <c r="AX424" s="82"/>
      <c r="AY424" s="81">
        <v>8.5</v>
      </c>
      <c r="AZ424" s="81">
        <v>28.1</v>
      </c>
      <c r="BA424" s="81">
        <v>0</v>
      </c>
      <c r="BB424" s="81">
        <v>270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2207</v>
      </c>
      <c r="B425" s="80">
        <v>340</v>
      </c>
      <c r="C425" s="80">
        <v>18</v>
      </c>
      <c r="D425" s="80">
        <v>20</v>
      </c>
      <c r="E425" s="80">
        <v>2021</v>
      </c>
      <c r="F425" s="80" t="s">
        <v>75</v>
      </c>
      <c r="G425" s="174" t="s">
        <v>2189</v>
      </c>
      <c r="H425" s="80" t="s">
        <v>2190</v>
      </c>
      <c r="I425" s="177"/>
      <c r="J425" s="81">
        <v>0.17160294003844059</v>
      </c>
      <c r="K425" s="81">
        <v>8.701199065538788E-2</v>
      </c>
      <c r="L425" s="81">
        <v>2.0996523653068468</v>
      </c>
      <c r="M425" s="81">
        <v>1.7202601302271427</v>
      </c>
      <c r="N425" s="81">
        <v>1.5781986423720025</v>
      </c>
      <c r="O425" s="81">
        <v>0.9608758680568199</v>
      </c>
      <c r="P425" s="81">
        <v>2.0317454845659353</v>
      </c>
      <c r="Q425" s="81">
        <v>6.7905344132599077E-2</v>
      </c>
      <c r="R425" s="81">
        <v>0</v>
      </c>
      <c r="S425" s="81">
        <v>0</v>
      </c>
      <c r="T425" s="82"/>
      <c r="U425" s="81">
        <v>35048</v>
      </c>
      <c r="V425" s="81">
        <v>37</v>
      </c>
      <c r="W425" s="81">
        <v>120</v>
      </c>
      <c r="X425" s="81">
        <v>455</v>
      </c>
      <c r="Y425" s="81">
        <v>574</v>
      </c>
      <c r="Z425" s="81">
        <v>707</v>
      </c>
      <c r="AA425" s="81">
        <v>447</v>
      </c>
      <c r="AB425" s="81">
        <v>1138</v>
      </c>
      <c r="AC425" s="81">
        <v>0</v>
      </c>
      <c r="AD425" s="81">
        <v>0</v>
      </c>
      <c r="AE425" s="82"/>
      <c r="AF425" s="81">
        <v>252490.86845144859</v>
      </c>
      <c r="AG425" s="81">
        <v>60504.906032946245</v>
      </c>
      <c r="AH425" s="81">
        <v>503807.67216437671</v>
      </c>
      <c r="AI425" s="81">
        <v>2818301.6116558611</v>
      </c>
      <c r="AJ425" s="81">
        <v>2287360.8753647646</v>
      </c>
      <c r="AK425" s="81">
        <v>0</v>
      </c>
      <c r="AL425" s="81">
        <v>0</v>
      </c>
      <c r="AM425" s="81">
        <v>149378.30432527975</v>
      </c>
      <c r="AN425" s="81">
        <v>0</v>
      </c>
      <c r="AO425" s="81">
        <v>0</v>
      </c>
      <c r="AP425" s="82"/>
      <c r="AQ425" s="81">
        <v>4</v>
      </c>
      <c r="AR425" s="81">
        <v>2</v>
      </c>
      <c r="AS425" s="81">
        <v>0</v>
      </c>
      <c r="AT425" s="81">
        <v>1</v>
      </c>
      <c r="AU425" s="81">
        <v>0</v>
      </c>
      <c r="AV425" s="81">
        <v>0</v>
      </c>
      <c r="AW425" s="81"/>
      <c r="AX425" s="82"/>
      <c r="AY425" s="81">
        <v>17.600000000000001</v>
      </c>
      <c r="AZ425" s="81">
        <v>28.1</v>
      </c>
      <c r="BA425" s="81">
        <v>0</v>
      </c>
      <c r="BB425" s="81">
        <v>270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2208</v>
      </c>
      <c r="B426" s="80">
        <v>340</v>
      </c>
      <c r="C426" s="80">
        <v>19</v>
      </c>
      <c r="D426" s="80">
        <v>20</v>
      </c>
      <c r="E426" s="80">
        <v>2022</v>
      </c>
      <c r="F426" s="80" t="s">
        <v>568</v>
      </c>
      <c r="G426" s="174" t="s">
        <v>2189</v>
      </c>
      <c r="H426" s="80" t="s">
        <v>2190</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4</v>
      </c>
      <c r="AR426" s="81">
        <v>2</v>
      </c>
      <c r="AS426" s="81">
        <v>0</v>
      </c>
      <c r="AT426" s="81">
        <v>1</v>
      </c>
      <c r="AU426" s="81">
        <v>0</v>
      </c>
      <c r="AV426" s="81">
        <v>0</v>
      </c>
      <c r="AW426" s="81"/>
      <c r="AX426" s="82"/>
      <c r="AY426" s="81">
        <v>17.600000000000001</v>
      </c>
      <c r="AZ426" s="81">
        <v>28.099999999999998</v>
      </c>
      <c r="BA426" s="81">
        <v>0</v>
      </c>
      <c r="BB426" s="81">
        <v>270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2209</v>
      </c>
      <c r="B427" s="80">
        <v>375</v>
      </c>
      <c r="C427" s="80">
        <v>1</v>
      </c>
      <c r="D427" s="80">
        <v>23</v>
      </c>
      <c r="E427" s="80">
        <v>1990</v>
      </c>
      <c r="F427" s="80" t="s">
        <v>562</v>
      </c>
      <c r="G427" s="80" t="s">
        <v>2210</v>
      </c>
      <c r="H427" s="80" t="s">
        <v>2211</v>
      </c>
      <c r="I427" s="177"/>
      <c r="J427" s="81">
        <v>1.6890557637088315</v>
      </c>
      <c r="K427" s="81">
        <v>0.47470779160754206</v>
      </c>
      <c r="L427" s="81">
        <v>1.0117909437995014</v>
      </c>
      <c r="M427" s="81">
        <v>1.0625920135375413</v>
      </c>
      <c r="N427" s="81">
        <v>1.5992810363326448</v>
      </c>
      <c r="O427" s="81">
        <v>1.2739730184495519</v>
      </c>
      <c r="P427" s="81">
        <v>2.4916489254607552</v>
      </c>
      <c r="Q427" s="81">
        <v>0.10433216721530161</v>
      </c>
      <c r="R427" s="81">
        <v>0</v>
      </c>
      <c r="S427" s="81">
        <v>9.495876140702382E-2</v>
      </c>
      <c r="T427" s="82"/>
      <c r="U427" s="81">
        <v>58366</v>
      </c>
      <c r="V427" s="81">
        <v>161</v>
      </c>
      <c r="W427" s="81">
        <v>11</v>
      </c>
      <c r="X427" s="81">
        <v>412</v>
      </c>
      <c r="Y427" s="81">
        <v>690</v>
      </c>
      <c r="Z427" s="81">
        <v>524</v>
      </c>
      <c r="AA427" s="81">
        <v>605</v>
      </c>
      <c r="AB427" s="81">
        <v>1694</v>
      </c>
      <c r="AC427" s="81">
        <v>0</v>
      </c>
      <c r="AD427" s="81">
        <v>9.495876140702382E-2</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2212</v>
      </c>
      <c r="B428" s="80">
        <v>376</v>
      </c>
      <c r="C428" s="80">
        <v>2</v>
      </c>
      <c r="D428" s="80">
        <v>23</v>
      </c>
      <c r="E428" s="80">
        <v>2005</v>
      </c>
      <c r="F428" s="80" t="s">
        <v>565</v>
      </c>
      <c r="G428" s="80" t="s">
        <v>2210</v>
      </c>
      <c r="H428" s="80" t="s">
        <v>2211</v>
      </c>
      <c r="I428" s="177"/>
      <c r="J428" s="81">
        <v>0</v>
      </c>
      <c r="K428" s="81">
        <v>0.34098038337549408</v>
      </c>
      <c r="L428" s="81">
        <v>1.0231441876451872</v>
      </c>
      <c r="M428" s="81">
        <v>1.5998823446116748</v>
      </c>
      <c r="N428" s="81">
        <v>1.5455432027872871</v>
      </c>
      <c r="O428" s="81">
        <v>1.4286733129581675</v>
      </c>
      <c r="P428" s="81">
        <v>2.690334976798308</v>
      </c>
      <c r="Q428" s="81">
        <v>7.9888472723674789E-2</v>
      </c>
      <c r="R428" s="81">
        <v>0</v>
      </c>
      <c r="S428" s="81">
        <v>0</v>
      </c>
      <c r="T428" s="82"/>
      <c r="U428" s="81">
        <v>0</v>
      </c>
      <c r="V428" s="81">
        <v>147</v>
      </c>
      <c r="W428" s="81">
        <v>10</v>
      </c>
      <c r="X428" s="81">
        <v>331</v>
      </c>
      <c r="Y428" s="81">
        <v>609</v>
      </c>
      <c r="Z428" s="81">
        <v>680</v>
      </c>
      <c r="AA428" s="81">
        <v>535</v>
      </c>
      <c r="AB428" s="81">
        <v>1356</v>
      </c>
      <c r="AC428" s="81">
        <v>0</v>
      </c>
      <c r="AD428" s="81">
        <v>0</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2213</v>
      </c>
      <c r="B429" s="80">
        <v>377</v>
      </c>
      <c r="C429" s="80">
        <v>3</v>
      </c>
      <c r="D429" s="80">
        <v>23</v>
      </c>
      <c r="E429" s="80">
        <v>2006</v>
      </c>
      <c r="F429" s="80" t="s">
        <v>566</v>
      </c>
      <c r="G429" s="80" t="s">
        <v>2210</v>
      </c>
      <c r="H429" s="80" t="s">
        <v>2211</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2214</v>
      </c>
      <c r="B430" s="80">
        <v>378</v>
      </c>
      <c r="C430" s="80">
        <v>4</v>
      </c>
      <c r="D430" s="80">
        <v>23</v>
      </c>
      <c r="E430" s="80">
        <v>2007</v>
      </c>
      <c r="F430" s="80" t="s">
        <v>567</v>
      </c>
      <c r="G430" s="80" t="s">
        <v>2210</v>
      </c>
      <c r="H430" s="80" t="s">
        <v>2211</v>
      </c>
      <c r="I430" s="177"/>
      <c r="J430" s="81">
        <v>0</v>
      </c>
      <c r="K430" s="81">
        <v>0.3296100756904774</v>
      </c>
      <c r="L430" s="81">
        <v>0.53817682526156152</v>
      </c>
      <c r="M430" s="81">
        <v>1.7049328263862813</v>
      </c>
      <c r="N430" s="81">
        <v>1.6487857658066141</v>
      </c>
      <c r="O430" s="81">
        <v>1.3783589720992282</v>
      </c>
      <c r="P430" s="81">
        <v>2.701339246095138</v>
      </c>
      <c r="Q430" s="81">
        <v>8.2234357788945237E-2</v>
      </c>
      <c r="R430" s="81">
        <v>0</v>
      </c>
      <c r="S430" s="81">
        <v>0</v>
      </c>
      <c r="T430" s="82"/>
      <c r="U430" s="81">
        <v>0</v>
      </c>
      <c r="V430" s="81">
        <v>148</v>
      </c>
      <c r="W430" s="81">
        <v>6</v>
      </c>
      <c r="X430" s="81">
        <v>441</v>
      </c>
      <c r="Y430" s="81">
        <v>597</v>
      </c>
      <c r="Z430" s="81">
        <v>682</v>
      </c>
      <c r="AA430" s="81">
        <v>529</v>
      </c>
      <c r="AB430" s="81">
        <v>1322</v>
      </c>
      <c r="AC430" s="81">
        <v>0</v>
      </c>
      <c r="AD430" s="81">
        <v>0</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2215</v>
      </c>
      <c r="B431" s="80">
        <v>379</v>
      </c>
      <c r="C431" s="80">
        <v>5</v>
      </c>
      <c r="D431" s="80">
        <v>23</v>
      </c>
      <c r="E431" s="80">
        <v>2008</v>
      </c>
      <c r="F431" s="80" t="s">
        <v>84</v>
      </c>
      <c r="G431" s="80" t="s">
        <v>2210</v>
      </c>
      <c r="H431" s="80" t="s">
        <v>2211</v>
      </c>
      <c r="I431" s="177"/>
      <c r="J431" s="81">
        <v>0</v>
      </c>
      <c r="K431" s="81">
        <v>0.24356901434432729</v>
      </c>
      <c r="L431" s="81">
        <v>0.47600634575470391</v>
      </c>
      <c r="M431" s="81">
        <v>1.7884146428565229</v>
      </c>
      <c r="N431" s="81">
        <v>1.3937211539929224</v>
      </c>
      <c r="O431" s="81">
        <v>1.3374789669032825</v>
      </c>
      <c r="P431" s="81">
        <v>2.6778579429848377</v>
      </c>
      <c r="Q431" s="81">
        <v>7.7906169939004954E-2</v>
      </c>
      <c r="R431" s="81">
        <v>0</v>
      </c>
      <c r="S431" s="81">
        <v>0</v>
      </c>
      <c r="T431" s="82"/>
      <c r="U431" s="81">
        <v>0</v>
      </c>
      <c r="V431" s="81">
        <v>148</v>
      </c>
      <c r="W431" s="81">
        <v>6</v>
      </c>
      <c r="X431" s="81">
        <v>441</v>
      </c>
      <c r="Y431" s="81">
        <v>597</v>
      </c>
      <c r="Z431" s="81">
        <v>685</v>
      </c>
      <c r="AA431" s="81">
        <v>525</v>
      </c>
      <c r="AB431" s="81">
        <v>1273</v>
      </c>
      <c r="AC431" s="81">
        <v>0</v>
      </c>
      <c r="AD431" s="81">
        <v>0</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2216</v>
      </c>
      <c r="B432" s="80">
        <v>380</v>
      </c>
      <c r="C432" s="80">
        <v>6</v>
      </c>
      <c r="D432" s="80">
        <v>23</v>
      </c>
      <c r="E432" s="80">
        <v>2009</v>
      </c>
      <c r="F432" s="80" t="s">
        <v>85</v>
      </c>
      <c r="G432" s="80" t="s">
        <v>2210</v>
      </c>
      <c r="H432" s="80" t="s">
        <v>2211</v>
      </c>
      <c r="I432" s="177"/>
      <c r="J432" s="81">
        <v>0</v>
      </c>
      <c r="K432" s="81">
        <v>0.26205228870180941</v>
      </c>
      <c r="L432" s="81">
        <v>0.93276330335532454</v>
      </c>
      <c r="M432" s="81">
        <v>1.6351371790912912</v>
      </c>
      <c r="N432" s="81">
        <v>1.3377101340595141</v>
      </c>
      <c r="O432" s="81">
        <v>1.3827225089295263</v>
      </c>
      <c r="P432" s="81">
        <v>2.6233452317840977</v>
      </c>
      <c r="Q432" s="81">
        <v>7.4155332860650777E-2</v>
      </c>
      <c r="R432" s="81">
        <v>0</v>
      </c>
      <c r="S432" s="81">
        <v>0</v>
      </c>
      <c r="T432" s="82"/>
      <c r="U432" s="81">
        <v>0</v>
      </c>
      <c r="V432" s="81">
        <v>144</v>
      </c>
      <c r="W432" s="81">
        <v>16</v>
      </c>
      <c r="X432" s="81">
        <v>421</v>
      </c>
      <c r="Y432" s="81">
        <v>599</v>
      </c>
      <c r="Z432" s="81">
        <v>699</v>
      </c>
      <c r="AA432" s="81">
        <v>528</v>
      </c>
      <c r="AB432" s="81">
        <v>1272</v>
      </c>
      <c r="AC432" s="81">
        <v>0</v>
      </c>
      <c r="AD432" s="81">
        <v>0</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0</v>
      </c>
      <c r="BL432" s="81">
        <v>0</v>
      </c>
      <c r="BM432" s="82"/>
      <c r="BN432" s="81">
        <v>0</v>
      </c>
      <c r="BO432" s="81">
        <v>0</v>
      </c>
      <c r="BP432" s="81">
        <v>0</v>
      </c>
      <c r="BQ432" s="81">
        <v>0</v>
      </c>
      <c r="BR432" s="81">
        <v>0</v>
      </c>
      <c r="BS432" s="81">
        <v>0</v>
      </c>
      <c r="BT432"/>
      <c r="BU432" s="80"/>
      <c r="BV432" s="80"/>
      <c r="BW432" s="80"/>
      <c r="BX432" s="80"/>
      <c r="BY432" s="80"/>
      <c r="BZ432" s="80"/>
      <c r="CA432" s="80"/>
      <c r="CB432" s="80"/>
      <c r="CC432" s="80"/>
    </row>
    <row r="433" spans="1:81">
      <c r="A433" s="80" t="s">
        <v>2217</v>
      </c>
      <c r="B433" s="80">
        <v>381</v>
      </c>
      <c r="C433" s="80">
        <v>7</v>
      </c>
      <c r="D433" s="80">
        <v>23</v>
      </c>
      <c r="E433" s="80">
        <v>2010</v>
      </c>
      <c r="F433" s="80" t="s">
        <v>86</v>
      </c>
      <c r="G433" s="80" t="s">
        <v>2210</v>
      </c>
      <c r="H433" s="80" t="s">
        <v>2211</v>
      </c>
      <c r="I433" s="177"/>
      <c r="J433" s="81">
        <v>0</v>
      </c>
      <c r="K433" s="81">
        <v>0.28645532421484476</v>
      </c>
      <c r="L433" s="81">
        <v>0.84677506725150231</v>
      </c>
      <c r="M433" s="81">
        <v>1.745852364979271</v>
      </c>
      <c r="N433" s="81">
        <v>1.5874807508074869</v>
      </c>
      <c r="O433" s="81">
        <v>1.3763269932998685</v>
      </c>
      <c r="P433" s="81">
        <v>2.6497721640429837</v>
      </c>
      <c r="Q433" s="81">
        <v>7.6416639617111745E-2</v>
      </c>
      <c r="R433" s="81">
        <v>0</v>
      </c>
      <c r="S433" s="81">
        <v>0</v>
      </c>
      <c r="T433" s="82"/>
      <c r="U433" s="81">
        <v>0</v>
      </c>
      <c r="V433" s="81">
        <v>144</v>
      </c>
      <c r="W433" s="81">
        <v>16</v>
      </c>
      <c r="X433" s="81">
        <v>421</v>
      </c>
      <c r="Y433" s="81">
        <v>588</v>
      </c>
      <c r="Z433" s="81">
        <v>699</v>
      </c>
      <c r="AA433" s="81">
        <v>520</v>
      </c>
      <c r="AB433" s="81">
        <v>1256</v>
      </c>
      <c r="AC433" s="81">
        <v>0</v>
      </c>
      <c r="AD433" s="81">
        <v>0</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v>
      </c>
      <c r="BK433" s="81">
        <v>0</v>
      </c>
      <c r="BL433" s="81">
        <v>0</v>
      </c>
      <c r="BM433" s="82"/>
      <c r="BN433" s="81">
        <v>0</v>
      </c>
      <c r="BO433" s="81">
        <v>0</v>
      </c>
      <c r="BP433" s="81">
        <v>0</v>
      </c>
      <c r="BQ433" s="81">
        <v>0</v>
      </c>
      <c r="BR433" s="81">
        <v>0</v>
      </c>
      <c r="BS433" s="81">
        <v>0</v>
      </c>
      <c r="BT433"/>
      <c r="BU433" s="80">
        <v>0</v>
      </c>
      <c r="BV433" s="80">
        <v>0</v>
      </c>
      <c r="BW433" s="80">
        <v>0</v>
      </c>
      <c r="BX433" s="80">
        <v>0</v>
      </c>
      <c r="BY433" s="80">
        <v>0</v>
      </c>
      <c r="BZ433" s="80">
        <v>0</v>
      </c>
      <c r="CA433" s="80">
        <v>0</v>
      </c>
      <c r="CB433" s="80">
        <v>0</v>
      </c>
      <c r="CC433" s="80">
        <v>0</v>
      </c>
    </row>
    <row r="434" spans="1:81">
      <c r="A434" s="80" t="s">
        <v>2218</v>
      </c>
      <c r="B434" s="80">
        <v>382</v>
      </c>
      <c r="C434" s="80">
        <v>8</v>
      </c>
      <c r="D434" s="80">
        <v>23</v>
      </c>
      <c r="E434" s="80">
        <v>2011</v>
      </c>
      <c r="F434" s="80" t="s">
        <v>87</v>
      </c>
      <c r="G434" s="80" t="s">
        <v>2210</v>
      </c>
      <c r="H434" s="80" t="s">
        <v>2211</v>
      </c>
      <c r="I434" s="177"/>
      <c r="J434" s="81">
        <v>1.0981954621983077</v>
      </c>
      <c r="K434" s="81">
        <v>0.34999099301492287</v>
      </c>
      <c r="L434" s="81">
        <v>0.86530687796371419</v>
      </c>
      <c r="M434" s="81">
        <v>2.3250727999271232</v>
      </c>
      <c r="N434" s="81">
        <v>2.0411085353857246</v>
      </c>
      <c r="O434" s="81">
        <v>1.3566977018488831</v>
      </c>
      <c r="P434" s="81">
        <v>2.5682494339245481</v>
      </c>
      <c r="Q434" s="81">
        <v>8.7722894713866267E-2</v>
      </c>
      <c r="R434" s="81">
        <v>0</v>
      </c>
      <c r="S434" s="81">
        <v>0</v>
      </c>
      <c r="T434" s="82"/>
      <c r="U434" s="81">
        <v>48766</v>
      </c>
      <c r="V434" s="81">
        <v>144</v>
      </c>
      <c r="W434" s="81">
        <v>16</v>
      </c>
      <c r="X434" s="81">
        <v>421</v>
      </c>
      <c r="Y434" s="81">
        <v>598</v>
      </c>
      <c r="Z434" s="81">
        <v>704</v>
      </c>
      <c r="AA434" s="81">
        <v>519</v>
      </c>
      <c r="AB434" s="81">
        <v>1250</v>
      </c>
      <c r="AC434" s="81">
        <v>0</v>
      </c>
      <c r="AD434" s="81">
        <v>0</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v>
      </c>
      <c r="BK434" s="81">
        <v>0</v>
      </c>
      <c r="BL434" s="81">
        <v>0</v>
      </c>
      <c r="BM434" s="82"/>
      <c r="BN434" s="81">
        <v>0</v>
      </c>
      <c r="BO434" s="81">
        <v>0</v>
      </c>
      <c r="BP434" s="81">
        <v>0</v>
      </c>
      <c r="BQ434" s="81">
        <v>0</v>
      </c>
      <c r="BR434" s="81">
        <v>0</v>
      </c>
      <c r="BS434" s="81">
        <v>0</v>
      </c>
      <c r="BT434"/>
      <c r="BU434" s="80">
        <v>0</v>
      </c>
      <c r="BV434" s="80">
        <v>0</v>
      </c>
      <c r="BW434" s="80">
        <v>0</v>
      </c>
      <c r="BX434" s="80">
        <v>0</v>
      </c>
      <c r="BY434" s="80">
        <v>0</v>
      </c>
      <c r="BZ434" s="80">
        <v>0</v>
      </c>
      <c r="CA434" s="80">
        <v>0</v>
      </c>
      <c r="CB434" s="80">
        <v>0</v>
      </c>
      <c r="CC434" s="80">
        <v>0</v>
      </c>
    </row>
    <row r="435" spans="1:81">
      <c r="A435" s="80" t="s">
        <v>2219</v>
      </c>
      <c r="B435" s="80">
        <v>383</v>
      </c>
      <c r="C435" s="80">
        <v>9</v>
      </c>
      <c r="D435" s="80">
        <v>23</v>
      </c>
      <c r="E435" s="80">
        <v>2012</v>
      </c>
      <c r="F435" s="80" t="s">
        <v>88</v>
      </c>
      <c r="G435" s="80" t="s">
        <v>2210</v>
      </c>
      <c r="H435" s="80" t="s">
        <v>2211</v>
      </c>
      <c r="I435" s="177"/>
      <c r="J435" s="81">
        <v>0</v>
      </c>
      <c r="K435" s="81">
        <v>0.3395988361727707</v>
      </c>
      <c r="L435" s="81">
        <v>0.86340202303310476</v>
      </c>
      <c r="M435" s="81">
        <v>2.5852858279620965</v>
      </c>
      <c r="N435" s="81">
        <v>2.0936655561731436</v>
      </c>
      <c r="O435" s="81">
        <v>1.3785249491700591</v>
      </c>
      <c r="P435" s="81">
        <v>2.5629553602958199</v>
      </c>
      <c r="Q435" s="81">
        <v>9.4927593049071626E-2</v>
      </c>
      <c r="R435" s="81">
        <v>0</v>
      </c>
      <c r="S435" s="81">
        <v>0</v>
      </c>
      <c r="T435" s="82"/>
      <c r="U435" s="81">
        <v>0</v>
      </c>
      <c r="V435" s="81">
        <v>144</v>
      </c>
      <c r="W435" s="81">
        <v>16</v>
      </c>
      <c r="X435" s="81">
        <v>421</v>
      </c>
      <c r="Y435" s="81">
        <v>596</v>
      </c>
      <c r="Z435" s="81">
        <v>721</v>
      </c>
      <c r="AA435" s="81">
        <v>515</v>
      </c>
      <c r="AB435" s="81">
        <v>1245</v>
      </c>
      <c r="AC435" s="81">
        <v>0</v>
      </c>
      <c r="AD435" s="81">
        <v>0</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v>
      </c>
      <c r="BK435" s="81">
        <v>0</v>
      </c>
      <c r="BL435" s="81">
        <v>0</v>
      </c>
      <c r="BM435" s="82"/>
      <c r="BN435" s="81">
        <v>0</v>
      </c>
      <c r="BO435" s="81">
        <v>0</v>
      </c>
      <c r="BP435" s="81">
        <v>0</v>
      </c>
      <c r="BQ435" s="81">
        <v>0</v>
      </c>
      <c r="BR435" s="81">
        <v>0</v>
      </c>
      <c r="BS435" s="81">
        <v>0</v>
      </c>
      <c r="BT435"/>
      <c r="BU435" s="80">
        <v>0</v>
      </c>
      <c r="BV435" s="80">
        <v>0</v>
      </c>
      <c r="BW435" s="80">
        <v>0</v>
      </c>
      <c r="BX435" s="80">
        <v>0</v>
      </c>
      <c r="BY435" s="80">
        <v>0</v>
      </c>
      <c r="BZ435" s="80">
        <v>0</v>
      </c>
      <c r="CA435" s="80">
        <v>0</v>
      </c>
      <c r="CB435" s="80">
        <v>0</v>
      </c>
      <c r="CC435" s="80">
        <v>0</v>
      </c>
    </row>
    <row r="436" spans="1:81">
      <c r="A436" s="80" t="s">
        <v>2220</v>
      </c>
      <c r="B436" s="80">
        <v>384</v>
      </c>
      <c r="C436" s="80">
        <v>10</v>
      </c>
      <c r="D436" s="80">
        <v>23</v>
      </c>
      <c r="E436" s="80">
        <v>2013</v>
      </c>
      <c r="F436" s="80" t="s">
        <v>89</v>
      </c>
      <c r="G436" s="80" t="s">
        <v>2210</v>
      </c>
      <c r="H436" s="80" t="s">
        <v>2211</v>
      </c>
      <c r="I436" s="177"/>
      <c r="J436" s="81">
        <v>0</v>
      </c>
      <c r="K436" s="81">
        <v>0.28448289025938667</v>
      </c>
      <c r="L436" s="81">
        <v>0.76081439695863173</v>
      </c>
      <c r="M436" s="81">
        <v>2.2299451959076642</v>
      </c>
      <c r="N436" s="81">
        <v>2.2214301050410739</v>
      </c>
      <c r="O436" s="81">
        <v>1.3269279083093319</v>
      </c>
      <c r="P436" s="81">
        <v>2.5476354819778231</v>
      </c>
      <c r="Q436" s="81">
        <v>9.6849981969801852E-2</v>
      </c>
      <c r="R436" s="81">
        <v>0</v>
      </c>
      <c r="S436" s="81">
        <v>0</v>
      </c>
      <c r="T436" s="82"/>
      <c r="U436" s="81">
        <v>0</v>
      </c>
      <c r="V436" s="81">
        <v>144</v>
      </c>
      <c r="W436" s="81">
        <v>16</v>
      </c>
      <c r="X436" s="81">
        <v>421</v>
      </c>
      <c r="Y436" s="81">
        <v>599</v>
      </c>
      <c r="Z436" s="81">
        <v>725</v>
      </c>
      <c r="AA436" s="81">
        <v>510</v>
      </c>
      <c r="AB436" s="81">
        <v>1252</v>
      </c>
      <c r="AC436" s="81">
        <v>0</v>
      </c>
      <c r="AD436" s="81">
        <v>0</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0</v>
      </c>
      <c r="BK436" s="81">
        <v>0</v>
      </c>
      <c r="BL436" s="81">
        <v>0</v>
      </c>
      <c r="BM436" s="82"/>
      <c r="BN436" s="81">
        <v>0</v>
      </c>
      <c r="BO436" s="81">
        <v>0</v>
      </c>
      <c r="BP436" s="81">
        <v>0</v>
      </c>
      <c r="BQ436" s="81">
        <v>0</v>
      </c>
      <c r="BR436" s="81">
        <v>0</v>
      </c>
      <c r="BS436" s="81">
        <v>0</v>
      </c>
      <c r="BT436"/>
      <c r="BU436" s="80">
        <v>0</v>
      </c>
      <c r="BV436" s="80">
        <v>0</v>
      </c>
      <c r="BW436" s="80">
        <v>0</v>
      </c>
      <c r="BX436" s="80">
        <v>0</v>
      </c>
      <c r="BY436" s="80">
        <v>0</v>
      </c>
      <c r="BZ436" s="80">
        <v>0</v>
      </c>
      <c r="CA436" s="80">
        <v>0</v>
      </c>
      <c r="CB436" s="80">
        <v>0</v>
      </c>
      <c r="CC436" s="80">
        <v>0</v>
      </c>
    </row>
    <row r="437" spans="1:81">
      <c r="A437" s="80" t="s">
        <v>2221</v>
      </c>
      <c r="B437" s="80">
        <v>385</v>
      </c>
      <c r="C437" s="80">
        <v>11</v>
      </c>
      <c r="D437" s="80">
        <v>23</v>
      </c>
      <c r="E437" s="80">
        <v>2014</v>
      </c>
      <c r="F437" s="80" t="s">
        <v>90</v>
      </c>
      <c r="G437" s="80" t="s">
        <v>2210</v>
      </c>
      <c r="H437" s="80" t="s">
        <v>2211</v>
      </c>
      <c r="I437" s="177"/>
      <c r="J437" s="81">
        <v>0</v>
      </c>
      <c r="K437" s="81">
        <v>0.26442660922969236</v>
      </c>
      <c r="L437" s="81">
        <v>0.72425762482781386</v>
      </c>
      <c r="M437" s="81">
        <v>3.1368312059552141</v>
      </c>
      <c r="N437" s="81">
        <v>2.1248470770360468</v>
      </c>
      <c r="O437" s="81">
        <v>1.259887743253622</v>
      </c>
      <c r="P437" s="81">
        <v>2.5357792253312939</v>
      </c>
      <c r="Q437" s="81">
        <v>9.1513008244229505E-2</v>
      </c>
      <c r="R437" s="81">
        <v>0</v>
      </c>
      <c r="S437" s="81">
        <v>0</v>
      </c>
      <c r="T437" s="82"/>
      <c r="U437" s="81">
        <v>0</v>
      </c>
      <c r="V437" s="81">
        <v>116</v>
      </c>
      <c r="W437" s="81">
        <v>18</v>
      </c>
      <c r="X437" s="81">
        <v>612</v>
      </c>
      <c r="Y437" s="81">
        <v>594</v>
      </c>
      <c r="Z437" s="81">
        <v>725</v>
      </c>
      <c r="AA437" s="81">
        <v>505</v>
      </c>
      <c r="AB437" s="81">
        <v>1233</v>
      </c>
      <c r="AC437" s="81">
        <v>0</v>
      </c>
      <c r="AD437" s="81">
        <v>0</v>
      </c>
      <c r="AE437" s="82"/>
      <c r="AF437" s="81">
        <v>0</v>
      </c>
      <c r="AG437" s="81">
        <v>210356.81044651812</v>
      </c>
      <c r="AH437" s="81">
        <v>110687.91015922034</v>
      </c>
      <c r="AI437" s="81">
        <v>3685903.1268242365</v>
      </c>
      <c r="AJ437" s="81">
        <v>2831945.7750329897</v>
      </c>
      <c r="AK437" s="81">
        <v>0</v>
      </c>
      <c r="AL437" s="81">
        <v>0</v>
      </c>
      <c r="AM437" s="81">
        <v>169272.47501594503</v>
      </c>
      <c r="AN437" s="81">
        <v>0</v>
      </c>
      <c r="AO437" s="81">
        <v>0</v>
      </c>
      <c r="AP437" s="82"/>
      <c r="AQ437" s="81">
        <v>7</v>
      </c>
      <c r="AR437" s="81">
        <v>3</v>
      </c>
      <c r="AS437" s="81">
        <v>0</v>
      </c>
      <c r="AT437" s="81">
        <v>0</v>
      </c>
      <c r="AU437" s="81">
        <v>0</v>
      </c>
      <c r="AV437" s="81">
        <v>0</v>
      </c>
      <c r="AW437" s="81" t="s">
        <v>564</v>
      </c>
      <c r="AX437" s="82"/>
      <c r="AY437" s="81">
        <v>28.509999999999998</v>
      </c>
      <c r="AZ437" s="81">
        <v>74.5</v>
      </c>
      <c r="BA437" s="81">
        <v>0</v>
      </c>
      <c r="BB437" s="81">
        <v>0</v>
      </c>
      <c r="BC437" s="81">
        <v>0</v>
      </c>
      <c r="BD437" s="81">
        <v>0</v>
      </c>
      <c r="BE437" s="81" t="s">
        <v>564</v>
      </c>
      <c r="BF437" s="82"/>
      <c r="BG437" s="81">
        <v>0</v>
      </c>
      <c r="BH437" s="81">
        <v>0</v>
      </c>
      <c r="BI437" s="81">
        <v>0</v>
      </c>
      <c r="BJ437" s="81">
        <v>0</v>
      </c>
      <c r="BK437" s="81">
        <v>0</v>
      </c>
      <c r="BL437" s="81">
        <v>0</v>
      </c>
      <c r="BM437" s="82"/>
      <c r="BN437" s="81">
        <v>0</v>
      </c>
      <c r="BO437" s="81">
        <v>0</v>
      </c>
      <c r="BP437" s="81">
        <v>0</v>
      </c>
      <c r="BQ437" s="81">
        <v>0</v>
      </c>
      <c r="BR437" s="81">
        <v>0</v>
      </c>
      <c r="BS437" s="81">
        <v>0</v>
      </c>
      <c r="BT437"/>
      <c r="BU437" s="80">
        <v>0</v>
      </c>
      <c r="BV437" s="80">
        <v>0</v>
      </c>
      <c r="BW437" s="80">
        <v>0</v>
      </c>
      <c r="BX437" s="80">
        <v>0</v>
      </c>
      <c r="BY437" s="80">
        <v>0</v>
      </c>
      <c r="BZ437" s="80">
        <v>0</v>
      </c>
      <c r="CA437" s="80">
        <v>0</v>
      </c>
      <c r="CB437" s="80">
        <v>0</v>
      </c>
      <c r="CC437" s="80">
        <v>0</v>
      </c>
    </row>
    <row r="438" spans="1:81">
      <c r="A438" s="80" t="s">
        <v>2222</v>
      </c>
      <c r="B438" s="80">
        <v>386</v>
      </c>
      <c r="C438" s="80">
        <v>12</v>
      </c>
      <c r="D438" s="80">
        <v>23</v>
      </c>
      <c r="E438" s="80">
        <v>2015</v>
      </c>
      <c r="F438" s="80" t="s">
        <v>91</v>
      </c>
      <c r="G438" s="80" t="s">
        <v>2210</v>
      </c>
      <c r="H438" s="80" t="s">
        <v>2211</v>
      </c>
      <c r="I438" s="177"/>
      <c r="J438" s="81">
        <v>0</v>
      </c>
      <c r="K438" s="81">
        <v>0.25006175160341942</v>
      </c>
      <c r="L438" s="81">
        <v>0.84966588276580612</v>
      </c>
      <c r="M438" s="81">
        <v>3.6215208546844746</v>
      </c>
      <c r="N438" s="81">
        <v>1.8377969752929708</v>
      </c>
      <c r="O438" s="81">
        <v>1.2272105488882379</v>
      </c>
      <c r="P438" s="81">
        <v>2.5578756024977154</v>
      </c>
      <c r="Q438" s="81">
        <v>8.7770254659679733E-2</v>
      </c>
      <c r="R438" s="81">
        <v>0</v>
      </c>
      <c r="S438" s="81">
        <v>0</v>
      </c>
      <c r="T438" s="82"/>
      <c r="U438" s="81">
        <v>0</v>
      </c>
      <c r="V438" s="81">
        <v>116</v>
      </c>
      <c r="W438" s="81">
        <v>18</v>
      </c>
      <c r="X438" s="81">
        <v>612</v>
      </c>
      <c r="Y438" s="81">
        <v>590</v>
      </c>
      <c r="Z438" s="81">
        <v>713</v>
      </c>
      <c r="AA438" s="81">
        <v>509</v>
      </c>
      <c r="AB438" s="81">
        <v>1208</v>
      </c>
      <c r="AC438" s="81">
        <v>0</v>
      </c>
      <c r="AD438" s="81">
        <v>0</v>
      </c>
      <c r="AE438" s="82"/>
      <c r="AF438" s="81">
        <v>0</v>
      </c>
      <c r="AG438" s="81">
        <v>193988.10378130284</v>
      </c>
      <c r="AH438" s="81">
        <v>120754.88277345191</v>
      </c>
      <c r="AI438" s="81">
        <v>3722614.0206839172</v>
      </c>
      <c r="AJ438" s="81">
        <v>2831953.8630173765</v>
      </c>
      <c r="AK438" s="81">
        <v>0</v>
      </c>
      <c r="AL438" s="81">
        <v>0</v>
      </c>
      <c r="AM438" s="81">
        <v>165551.33263058739</v>
      </c>
      <c r="AN438" s="81">
        <v>0</v>
      </c>
      <c r="AO438" s="81">
        <v>0</v>
      </c>
      <c r="AP438" s="82"/>
      <c r="AQ438" s="81">
        <v>7</v>
      </c>
      <c r="AR438" s="81">
        <v>4</v>
      </c>
      <c r="AS438" s="81">
        <v>0</v>
      </c>
      <c r="AT438" s="81">
        <v>0</v>
      </c>
      <c r="AU438" s="81">
        <v>0</v>
      </c>
      <c r="AV438" s="81">
        <v>0</v>
      </c>
      <c r="AW438" s="81" t="s">
        <v>564</v>
      </c>
      <c r="AX438" s="82"/>
      <c r="AY438" s="81">
        <v>28.509999999999998</v>
      </c>
      <c r="AZ438" s="81">
        <v>84.5</v>
      </c>
      <c r="BA438" s="81">
        <v>0</v>
      </c>
      <c r="BB438" s="81">
        <v>0</v>
      </c>
      <c r="BC438" s="81">
        <v>0</v>
      </c>
      <c r="BD438" s="81">
        <v>0</v>
      </c>
      <c r="BE438" s="81" t="s">
        <v>564</v>
      </c>
      <c r="BF438" s="82"/>
      <c r="BG438" s="81">
        <v>0</v>
      </c>
      <c r="BH438" s="81">
        <v>0</v>
      </c>
      <c r="BI438" s="81">
        <v>0</v>
      </c>
      <c r="BJ438" s="81">
        <v>0</v>
      </c>
      <c r="BK438" s="81">
        <v>0</v>
      </c>
      <c r="BL438" s="81">
        <v>0</v>
      </c>
      <c r="BM438" s="82"/>
      <c r="BN438" s="81">
        <v>0</v>
      </c>
      <c r="BO438" s="81">
        <v>0</v>
      </c>
      <c r="BP438" s="81">
        <v>0</v>
      </c>
      <c r="BQ438" s="81">
        <v>0</v>
      </c>
      <c r="BR438" s="81">
        <v>0</v>
      </c>
      <c r="BS438" s="81">
        <v>0</v>
      </c>
      <c r="BT438"/>
      <c r="BU438" s="80">
        <v>0</v>
      </c>
      <c r="BV438" s="80">
        <v>0</v>
      </c>
      <c r="BW438" s="80">
        <v>0</v>
      </c>
      <c r="BX438" s="80">
        <v>0</v>
      </c>
      <c r="BY438" s="80">
        <v>0</v>
      </c>
      <c r="BZ438" s="80">
        <v>0</v>
      </c>
      <c r="CA438" s="80">
        <v>0</v>
      </c>
      <c r="CB438" s="80">
        <v>0</v>
      </c>
      <c r="CC438" s="80">
        <v>0</v>
      </c>
    </row>
    <row r="439" spans="1:81">
      <c r="A439" s="80" t="s">
        <v>2223</v>
      </c>
      <c r="B439" s="80">
        <v>387</v>
      </c>
      <c r="C439" s="80">
        <v>13</v>
      </c>
      <c r="D439" s="80">
        <v>23</v>
      </c>
      <c r="E439" s="80">
        <v>2016</v>
      </c>
      <c r="F439" s="80" t="s">
        <v>92</v>
      </c>
      <c r="G439" s="80" t="s">
        <v>2210</v>
      </c>
      <c r="H439" s="80" t="s">
        <v>2211</v>
      </c>
      <c r="I439" s="177"/>
      <c r="J439" s="81">
        <v>0</v>
      </c>
      <c r="K439" s="81">
        <v>0.24148557299740145</v>
      </c>
      <c r="L439" s="81">
        <v>0.89798837312361046</v>
      </c>
      <c r="M439" s="81">
        <v>2.5576471931211113</v>
      </c>
      <c r="N439" s="81">
        <v>1.6022775534651694</v>
      </c>
      <c r="O439" s="81">
        <v>1.2140082745983141</v>
      </c>
      <c r="P439" s="81">
        <v>2.5168179618434521</v>
      </c>
      <c r="Q439" s="81">
        <v>8.539412167222904E-2</v>
      </c>
      <c r="R439" s="81">
        <v>0</v>
      </c>
      <c r="S439" s="81">
        <v>0</v>
      </c>
      <c r="T439" s="82"/>
      <c r="U439" s="81">
        <v>0</v>
      </c>
      <c r="V439" s="81">
        <v>116</v>
      </c>
      <c r="W439" s="81">
        <v>18</v>
      </c>
      <c r="X439" s="81">
        <v>612</v>
      </c>
      <c r="Y439" s="81">
        <v>597</v>
      </c>
      <c r="Z439" s="81">
        <v>714</v>
      </c>
      <c r="AA439" s="81">
        <v>518</v>
      </c>
      <c r="AB439" s="81">
        <v>1209</v>
      </c>
      <c r="AC439" s="81">
        <v>0</v>
      </c>
      <c r="AD439" s="81">
        <v>0</v>
      </c>
      <c r="AE439" s="82"/>
      <c r="AF439" s="81">
        <v>0</v>
      </c>
      <c r="AG439" s="81">
        <v>183748.72079913519</v>
      </c>
      <c r="AH439" s="81">
        <v>102326.24494211331</v>
      </c>
      <c r="AI439" s="81">
        <v>3797511.6616699998</v>
      </c>
      <c r="AJ439" s="81">
        <v>2481587.2187499311</v>
      </c>
      <c r="AK439" s="81">
        <v>0</v>
      </c>
      <c r="AL439" s="81">
        <v>0</v>
      </c>
      <c r="AM439" s="81">
        <v>165817.1020485918</v>
      </c>
      <c r="AN439" s="81">
        <v>0</v>
      </c>
      <c r="AO439" s="81">
        <v>0</v>
      </c>
      <c r="AP439" s="82"/>
      <c r="AQ439" s="81">
        <v>8</v>
      </c>
      <c r="AR439" s="81">
        <v>4</v>
      </c>
      <c r="AS439" s="81">
        <v>0</v>
      </c>
      <c r="AT439" s="81">
        <v>0</v>
      </c>
      <c r="AU439" s="81">
        <v>0</v>
      </c>
      <c r="AV439" s="81">
        <v>0</v>
      </c>
      <c r="AW439" s="81" t="s">
        <v>564</v>
      </c>
      <c r="AX439" s="82"/>
      <c r="AY439" s="81">
        <v>32.11</v>
      </c>
      <c r="AZ439" s="81">
        <v>84.5</v>
      </c>
      <c r="BA439" s="81">
        <v>0</v>
      </c>
      <c r="BB439" s="81">
        <v>0</v>
      </c>
      <c r="BC439" s="81">
        <v>0</v>
      </c>
      <c r="BD439" s="81">
        <v>0</v>
      </c>
      <c r="BE439" s="81" t="s">
        <v>564</v>
      </c>
      <c r="BF439" s="82"/>
      <c r="BG439" s="81">
        <v>0</v>
      </c>
      <c r="BH439" s="81">
        <v>0</v>
      </c>
      <c r="BI439" s="81">
        <v>0</v>
      </c>
      <c r="BJ439" s="81">
        <v>0</v>
      </c>
      <c r="BK439" s="81">
        <v>0</v>
      </c>
      <c r="BL439" s="81">
        <v>0</v>
      </c>
      <c r="BM439" s="82"/>
      <c r="BN439" s="81">
        <v>0</v>
      </c>
      <c r="BO439" s="81">
        <v>0</v>
      </c>
      <c r="BP439" s="81">
        <v>0</v>
      </c>
      <c r="BQ439" s="81">
        <v>0</v>
      </c>
      <c r="BR439" s="81">
        <v>0</v>
      </c>
      <c r="BS439" s="81">
        <v>0</v>
      </c>
      <c r="BT439"/>
      <c r="BU439" s="80">
        <v>0</v>
      </c>
      <c r="BV439" s="80">
        <v>0</v>
      </c>
      <c r="BW439" s="80">
        <v>0</v>
      </c>
      <c r="BX439" s="80">
        <v>0</v>
      </c>
      <c r="BY439" s="80">
        <v>0</v>
      </c>
      <c r="BZ439" s="80">
        <v>0</v>
      </c>
      <c r="CA439" s="80">
        <v>0</v>
      </c>
      <c r="CB439" s="80">
        <v>0</v>
      </c>
      <c r="CC439" s="80">
        <v>0</v>
      </c>
    </row>
    <row r="440" spans="1:81">
      <c r="A440" s="80" t="s">
        <v>2224</v>
      </c>
      <c r="B440" s="80">
        <v>388</v>
      </c>
      <c r="C440" s="80">
        <v>14</v>
      </c>
      <c r="D440" s="80">
        <v>23</v>
      </c>
      <c r="E440" s="80">
        <v>2017</v>
      </c>
      <c r="F440" s="80" t="s">
        <v>71</v>
      </c>
      <c r="G440" s="80" t="s">
        <v>2210</v>
      </c>
      <c r="H440" s="80" t="s">
        <v>2211</v>
      </c>
      <c r="I440" s="177"/>
      <c r="J440" s="81">
        <v>0</v>
      </c>
      <c r="K440" s="81">
        <v>0.23927471240326736</v>
      </c>
      <c r="L440" s="81">
        <v>0.77245801452245255</v>
      </c>
      <c r="M440" s="81">
        <v>2.1696116266238508</v>
      </c>
      <c r="N440" s="81">
        <v>1.6464373360996294</v>
      </c>
      <c r="O440" s="81">
        <v>1.2059063811709942</v>
      </c>
      <c r="P440" s="81">
        <v>2.4719071567848174</v>
      </c>
      <c r="Q440" s="81">
        <v>8.0663078120096085E-2</v>
      </c>
      <c r="R440" s="81">
        <v>0</v>
      </c>
      <c r="S440" s="81">
        <v>0</v>
      </c>
      <c r="T440" s="82"/>
      <c r="U440" s="81">
        <v>0</v>
      </c>
      <c r="V440" s="81">
        <v>116</v>
      </c>
      <c r="W440" s="81">
        <v>18</v>
      </c>
      <c r="X440" s="81">
        <v>612</v>
      </c>
      <c r="Y440" s="81">
        <v>592</v>
      </c>
      <c r="Z440" s="81">
        <v>721</v>
      </c>
      <c r="AA440" s="81">
        <v>512</v>
      </c>
      <c r="AB440" s="81">
        <v>1181</v>
      </c>
      <c r="AC440" s="81">
        <v>0</v>
      </c>
      <c r="AD440" s="81">
        <v>0</v>
      </c>
      <c r="AE440" s="82"/>
      <c r="AF440" s="81">
        <v>0</v>
      </c>
      <c r="AG440" s="81">
        <v>186304.5718527667</v>
      </c>
      <c r="AH440" s="81">
        <v>113128.61878425399</v>
      </c>
      <c r="AI440" s="81">
        <v>3487458.6677169548</v>
      </c>
      <c r="AJ440" s="81">
        <v>2753928.781230425</v>
      </c>
      <c r="AK440" s="81">
        <v>0</v>
      </c>
      <c r="AL440" s="81">
        <v>0</v>
      </c>
      <c r="AM440" s="81">
        <v>162230.28784918171</v>
      </c>
      <c r="AN440" s="81">
        <v>0</v>
      </c>
      <c r="AO440" s="81">
        <v>0</v>
      </c>
      <c r="AP440" s="82"/>
      <c r="AQ440" s="81">
        <v>8</v>
      </c>
      <c r="AR440" s="81">
        <v>4</v>
      </c>
      <c r="AS440" s="81">
        <v>0</v>
      </c>
      <c r="AT440" s="81">
        <v>0</v>
      </c>
      <c r="AU440" s="81">
        <v>0</v>
      </c>
      <c r="AV440" s="81">
        <v>0</v>
      </c>
      <c r="AW440" s="81" t="s">
        <v>564</v>
      </c>
      <c r="AX440" s="82"/>
      <c r="AY440" s="81">
        <v>32.11</v>
      </c>
      <c r="AZ440" s="81">
        <v>84.5</v>
      </c>
      <c r="BA440" s="81">
        <v>0</v>
      </c>
      <c r="BB440" s="81">
        <v>0</v>
      </c>
      <c r="BC440" s="81">
        <v>0</v>
      </c>
      <c r="BD440" s="81">
        <v>0</v>
      </c>
      <c r="BE440" s="81" t="s">
        <v>564</v>
      </c>
      <c r="BF440" s="82"/>
      <c r="BG440" s="81">
        <v>0</v>
      </c>
      <c r="BH440" s="81">
        <v>0</v>
      </c>
      <c r="BI440" s="81">
        <v>0</v>
      </c>
      <c r="BJ440" s="81">
        <v>0</v>
      </c>
      <c r="BK440" s="81">
        <v>0</v>
      </c>
      <c r="BL440" s="81">
        <v>0</v>
      </c>
      <c r="BM440" s="82"/>
      <c r="BN440" s="81">
        <v>0</v>
      </c>
      <c r="BO440" s="81">
        <v>0</v>
      </c>
      <c r="BP440" s="81">
        <v>0</v>
      </c>
      <c r="BQ440" s="81">
        <v>0</v>
      </c>
      <c r="BR440" s="81">
        <v>0</v>
      </c>
      <c r="BS440" s="81">
        <v>0</v>
      </c>
      <c r="BT440"/>
      <c r="BU440" s="80">
        <v>0</v>
      </c>
      <c r="BV440" s="80">
        <v>0</v>
      </c>
      <c r="BW440" s="80">
        <v>0</v>
      </c>
      <c r="BX440" s="80">
        <v>0</v>
      </c>
      <c r="BY440" s="80">
        <v>0</v>
      </c>
      <c r="BZ440" s="80">
        <v>0</v>
      </c>
      <c r="CA440" s="80">
        <v>0</v>
      </c>
      <c r="CB440" s="80">
        <v>0</v>
      </c>
      <c r="CC440" s="80">
        <v>0</v>
      </c>
    </row>
    <row r="441" spans="1:81">
      <c r="A441" s="80" t="s">
        <v>2225</v>
      </c>
      <c r="B441" s="80">
        <v>389</v>
      </c>
      <c r="C441" s="80">
        <v>15</v>
      </c>
      <c r="D441" s="80">
        <v>23</v>
      </c>
      <c r="E441" s="80">
        <v>2018</v>
      </c>
      <c r="F441" s="80" t="s">
        <v>93</v>
      </c>
      <c r="G441" s="80" t="s">
        <v>2210</v>
      </c>
      <c r="H441" s="80" t="s">
        <v>2211</v>
      </c>
      <c r="I441" s="177"/>
      <c r="J441" s="81">
        <v>0</v>
      </c>
      <c r="K441" s="81">
        <v>0.20622147929719395</v>
      </c>
      <c r="L441" s="81">
        <v>0.68737250158754093</v>
      </c>
      <c r="M441" s="81">
        <v>2.0932489020652727</v>
      </c>
      <c r="N441" s="81">
        <v>1.0830436851123828</v>
      </c>
      <c r="O441" s="81">
        <v>1.1701210442178802</v>
      </c>
      <c r="P441" s="81">
        <v>2.3803828138643364</v>
      </c>
      <c r="Q441" s="81">
        <v>7.3076637954096371E-2</v>
      </c>
      <c r="R441" s="81">
        <v>0</v>
      </c>
      <c r="S441" s="81">
        <v>0</v>
      </c>
      <c r="T441" s="82"/>
      <c r="U441" s="81">
        <v>0</v>
      </c>
      <c r="V441" s="81">
        <v>116</v>
      </c>
      <c r="W441" s="81">
        <v>18</v>
      </c>
      <c r="X441" s="81">
        <v>612</v>
      </c>
      <c r="Y441" s="81">
        <v>582</v>
      </c>
      <c r="Z441" s="81">
        <v>713</v>
      </c>
      <c r="AA441" s="81">
        <v>498</v>
      </c>
      <c r="AB441" s="81">
        <v>1153</v>
      </c>
      <c r="AC441" s="81">
        <v>0</v>
      </c>
      <c r="AD441" s="81">
        <v>0</v>
      </c>
      <c r="AE441" s="82"/>
      <c r="AF441" s="81">
        <v>0</v>
      </c>
      <c r="AG441" s="81">
        <v>164150.11571633929</v>
      </c>
      <c r="AH441" s="81">
        <v>104851.6486809747</v>
      </c>
      <c r="AI441" s="81">
        <v>3563225.8176358468</v>
      </c>
      <c r="AJ441" s="81">
        <v>2285318.647541659</v>
      </c>
      <c r="AK441" s="81">
        <v>0</v>
      </c>
      <c r="AL441" s="81">
        <v>0</v>
      </c>
      <c r="AM441" s="81">
        <v>158711.73065053119</v>
      </c>
      <c r="AN441" s="81">
        <v>0</v>
      </c>
      <c r="AO441" s="81">
        <v>0</v>
      </c>
      <c r="AP441" s="82"/>
      <c r="AQ441" s="81">
        <v>8</v>
      </c>
      <c r="AR441" s="81">
        <v>4</v>
      </c>
      <c r="AS441" s="81">
        <v>0</v>
      </c>
      <c r="AT441" s="81">
        <v>0</v>
      </c>
      <c r="AU441" s="81">
        <v>0</v>
      </c>
      <c r="AV441" s="81">
        <v>0</v>
      </c>
      <c r="AW441" s="81" t="s">
        <v>564</v>
      </c>
      <c r="AX441" s="82"/>
      <c r="AY441" s="81">
        <v>32.61</v>
      </c>
      <c r="AZ441" s="81">
        <v>85</v>
      </c>
      <c r="BA441" s="81">
        <v>0</v>
      </c>
      <c r="BB441" s="81">
        <v>0</v>
      </c>
      <c r="BC441" s="81">
        <v>0</v>
      </c>
      <c r="BD441" s="81">
        <v>0</v>
      </c>
      <c r="BE441" s="81" t="s">
        <v>564</v>
      </c>
      <c r="BF441" s="82"/>
      <c r="BG441" s="81">
        <v>0</v>
      </c>
      <c r="BH441" s="81">
        <v>0</v>
      </c>
      <c r="BI441" s="81">
        <v>0</v>
      </c>
      <c r="BJ441" s="81">
        <v>0</v>
      </c>
      <c r="BK441" s="81">
        <v>0</v>
      </c>
      <c r="BL441" s="81">
        <v>0</v>
      </c>
      <c r="BM441" s="82"/>
      <c r="BN441" s="81">
        <v>0</v>
      </c>
      <c r="BO441" s="81">
        <v>0</v>
      </c>
      <c r="BP441" s="81">
        <v>0</v>
      </c>
      <c r="BQ441" s="81">
        <v>0</v>
      </c>
      <c r="BR441" s="81">
        <v>0</v>
      </c>
      <c r="BS441" s="81">
        <v>0</v>
      </c>
      <c r="BT441"/>
      <c r="BU441" s="80">
        <v>0</v>
      </c>
      <c r="BV441" s="80">
        <v>0</v>
      </c>
      <c r="BW441" s="80">
        <v>0</v>
      </c>
      <c r="BX441" s="80">
        <v>0</v>
      </c>
      <c r="BY441" s="80">
        <v>0</v>
      </c>
      <c r="BZ441" s="80">
        <v>0</v>
      </c>
      <c r="CA441" s="80">
        <v>0</v>
      </c>
      <c r="CB441" s="80">
        <v>0</v>
      </c>
      <c r="CC441" s="80">
        <v>0</v>
      </c>
    </row>
    <row r="442" spans="1:81">
      <c r="A442" s="80" t="s">
        <v>2226</v>
      </c>
      <c r="B442" s="80">
        <v>390</v>
      </c>
      <c r="C442" s="80">
        <v>16</v>
      </c>
      <c r="D442" s="80">
        <v>23</v>
      </c>
      <c r="E442" s="80">
        <v>2019</v>
      </c>
      <c r="F442" s="80" t="s">
        <v>73</v>
      </c>
      <c r="G442" s="80" t="s">
        <v>2210</v>
      </c>
      <c r="H442" s="80" t="s">
        <v>2211</v>
      </c>
      <c r="I442" s="177"/>
      <c r="J442" s="81">
        <v>0</v>
      </c>
      <c r="K442" s="81">
        <v>0.19399112874019395</v>
      </c>
      <c r="L442" s="81">
        <v>0.69822107007272305</v>
      </c>
      <c r="M442" s="81">
        <v>2.3442120823045567</v>
      </c>
      <c r="N442" s="81">
        <v>1.1050571333432573</v>
      </c>
      <c r="O442" s="81">
        <v>1.1372557072944216</v>
      </c>
      <c r="P442" s="81">
        <v>2.3164622078470485</v>
      </c>
      <c r="Q442" s="81">
        <v>6.9422388660890594E-2</v>
      </c>
      <c r="R442" s="81">
        <v>0</v>
      </c>
      <c r="S442" s="81">
        <v>0</v>
      </c>
      <c r="T442" s="82"/>
      <c r="U442" s="81">
        <v>0</v>
      </c>
      <c r="V442" s="81">
        <v>116</v>
      </c>
      <c r="W442" s="81">
        <v>18</v>
      </c>
      <c r="X442" s="81">
        <v>612</v>
      </c>
      <c r="Y442" s="81">
        <v>575</v>
      </c>
      <c r="Z442" s="81">
        <v>712</v>
      </c>
      <c r="AA442" s="81">
        <v>481</v>
      </c>
      <c r="AB442" s="81">
        <v>1125</v>
      </c>
      <c r="AC442" s="81">
        <v>0</v>
      </c>
      <c r="AD442" s="81">
        <v>0</v>
      </c>
      <c r="AE442" s="82"/>
      <c r="AF442" s="81">
        <v>0</v>
      </c>
      <c r="AG442" s="81">
        <v>158980.05805003509</v>
      </c>
      <c r="AH442" s="81">
        <v>114149.8212779334</v>
      </c>
      <c r="AI442" s="81">
        <v>3521296.2771637351</v>
      </c>
      <c r="AJ442" s="81">
        <v>2250290.4048382621</v>
      </c>
      <c r="AK442" s="81">
        <v>0</v>
      </c>
      <c r="AL442" s="81">
        <v>0</v>
      </c>
      <c r="AM442" s="81">
        <v>153216.53100453428</v>
      </c>
      <c r="AN442" s="81">
        <v>0</v>
      </c>
      <c r="AO442" s="81">
        <v>0</v>
      </c>
      <c r="AP442" s="82"/>
      <c r="AQ442" s="81">
        <v>9</v>
      </c>
      <c r="AR442" s="81">
        <v>4</v>
      </c>
      <c r="AS442" s="81">
        <v>0</v>
      </c>
      <c r="AT442" s="81">
        <v>0</v>
      </c>
      <c r="AU442" s="81">
        <v>0</v>
      </c>
      <c r="AV442" s="81">
        <v>0</v>
      </c>
      <c r="AW442" s="81" t="s">
        <v>564</v>
      </c>
      <c r="AX442" s="82"/>
      <c r="AY442" s="81">
        <v>37.61</v>
      </c>
      <c r="AZ442" s="81">
        <v>84.5</v>
      </c>
      <c r="BA442" s="81">
        <v>0</v>
      </c>
      <c r="BB442" s="81">
        <v>0</v>
      </c>
      <c r="BC442" s="81">
        <v>0</v>
      </c>
      <c r="BD442" s="81">
        <v>0</v>
      </c>
      <c r="BE442" s="81" t="s">
        <v>564</v>
      </c>
      <c r="BF442" s="82"/>
      <c r="BG442" s="81">
        <v>0</v>
      </c>
      <c r="BH442" s="81">
        <v>0</v>
      </c>
      <c r="BI442" s="81">
        <v>0</v>
      </c>
      <c r="BJ442" s="81">
        <v>0</v>
      </c>
      <c r="BK442" s="81">
        <v>0</v>
      </c>
      <c r="BL442" s="81">
        <v>0</v>
      </c>
      <c r="BM442" s="82"/>
      <c r="BN442" s="81">
        <v>0</v>
      </c>
      <c r="BO442" s="81">
        <v>0</v>
      </c>
      <c r="BP442" s="81">
        <v>0</v>
      </c>
      <c r="BQ442" s="81">
        <v>0</v>
      </c>
      <c r="BR442" s="81">
        <v>0</v>
      </c>
      <c r="BS442" s="81">
        <v>0</v>
      </c>
      <c r="BT442"/>
      <c r="BU442" s="80">
        <v>0</v>
      </c>
      <c r="BV442" s="80">
        <v>0</v>
      </c>
      <c r="BW442" s="80">
        <v>0</v>
      </c>
      <c r="BX442" s="80">
        <v>0</v>
      </c>
      <c r="BY442" s="80">
        <v>0</v>
      </c>
      <c r="BZ442" s="80">
        <v>0</v>
      </c>
      <c r="CA442" s="80">
        <v>0</v>
      </c>
      <c r="CB442" s="80">
        <v>0</v>
      </c>
      <c r="CC442" s="80">
        <v>0</v>
      </c>
    </row>
    <row r="443" spans="1:81">
      <c r="A443" s="80" t="s">
        <v>2227</v>
      </c>
      <c r="B443" s="80">
        <v>391</v>
      </c>
      <c r="C443" s="80">
        <v>17</v>
      </c>
      <c r="D443" s="80">
        <v>23</v>
      </c>
      <c r="E443" s="80">
        <v>2020</v>
      </c>
      <c r="F443" s="80" t="s">
        <v>218</v>
      </c>
      <c r="G443" s="80" t="s">
        <v>2210</v>
      </c>
      <c r="H443" s="80" t="s">
        <v>2211</v>
      </c>
      <c r="I443" s="177"/>
      <c r="J443" s="81">
        <v>0</v>
      </c>
      <c r="K443" s="81">
        <v>0.22035420265804867</v>
      </c>
      <c r="L443" s="81">
        <v>0.78578456653865991</v>
      </c>
      <c r="M443" s="81">
        <v>1.4886347292692073</v>
      </c>
      <c r="N443" s="81">
        <v>1.2044375703197758</v>
      </c>
      <c r="O443" s="81">
        <v>0.97960371642834121</v>
      </c>
      <c r="P443" s="81">
        <v>2.198562669519752</v>
      </c>
      <c r="Q443" s="81">
        <v>6.4977414499522254E-2</v>
      </c>
      <c r="R443" s="81">
        <v>0</v>
      </c>
      <c r="S443" s="81">
        <v>0</v>
      </c>
      <c r="T443" s="82"/>
      <c r="U443" s="81">
        <v>0</v>
      </c>
      <c r="V443" s="81">
        <v>115</v>
      </c>
      <c r="W443" s="81">
        <v>19</v>
      </c>
      <c r="X443" s="81">
        <v>408</v>
      </c>
      <c r="Y443" s="81">
        <v>563</v>
      </c>
      <c r="Z443" s="81">
        <v>700</v>
      </c>
      <c r="AA443" s="81">
        <v>496</v>
      </c>
      <c r="AB443" s="81">
        <v>1102</v>
      </c>
      <c r="AC443" s="81">
        <v>0</v>
      </c>
      <c r="AD443" s="81">
        <v>0</v>
      </c>
      <c r="AE443" s="82"/>
      <c r="AF443" s="81">
        <v>0</v>
      </c>
      <c r="AG443" s="81">
        <v>164312.70025851528</v>
      </c>
      <c r="AH443" s="81">
        <v>131803.20487911403</v>
      </c>
      <c r="AI443" s="81">
        <v>2191014.6780965882</v>
      </c>
      <c r="AJ443" s="81">
        <v>2476614.0772970738</v>
      </c>
      <c r="AK443" s="81"/>
      <c r="AL443" s="81"/>
      <c r="AM443" s="81">
        <v>143823.24347536275</v>
      </c>
      <c r="AN443" s="81"/>
      <c r="AO443" s="81"/>
      <c r="AP443" s="82"/>
      <c r="AQ443" s="81">
        <v>9</v>
      </c>
      <c r="AR443" s="81">
        <v>4</v>
      </c>
      <c r="AS443" s="81">
        <v>0</v>
      </c>
      <c r="AT443" s="81">
        <v>0</v>
      </c>
      <c r="AU443" s="81">
        <v>0</v>
      </c>
      <c r="AV443" s="81">
        <v>0</v>
      </c>
      <c r="AW443" s="81">
        <v>0</v>
      </c>
      <c r="AX443" s="82"/>
      <c r="AY443" s="81">
        <v>37.61</v>
      </c>
      <c r="AZ443" s="81">
        <v>84.5</v>
      </c>
      <c r="BA443" s="81">
        <v>0</v>
      </c>
      <c r="BB443" s="81">
        <v>0</v>
      </c>
      <c r="BC443" s="81">
        <v>0</v>
      </c>
      <c r="BD443" s="81">
        <v>0</v>
      </c>
      <c r="BE443" s="81">
        <v>0</v>
      </c>
      <c r="BF443" s="82"/>
      <c r="BG443" s="81">
        <v>0</v>
      </c>
      <c r="BH443" s="81">
        <v>0</v>
      </c>
      <c r="BI443" s="81">
        <v>0</v>
      </c>
      <c r="BJ443" s="81">
        <v>0</v>
      </c>
      <c r="BK443" s="81">
        <v>0</v>
      </c>
      <c r="BL443" s="81">
        <v>0</v>
      </c>
      <c r="BM443" s="82"/>
      <c r="BN443" s="81">
        <v>0</v>
      </c>
      <c r="BO443" s="81">
        <v>0</v>
      </c>
      <c r="BP443" s="81">
        <v>0</v>
      </c>
      <c r="BQ443" s="81">
        <v>0</v>
      </c>
      <c r="BR443" s="81">
        <v>0</v>
      </c>
      <c r="BS443" s="81">
        <v>0</v>
      </c>
      <c r="BT443"/>
      <c r="BU443" s="80">
        <v>0</v>
      </c>
      <c r="BV443" s="80">
        <v>0</v>
      </c>
      <c r="BW443" s="80">
        <v>0</v>
      </c>
      <c r="BX443" s="80">
        <v>0</v>
      </c>
      <c r="BY443" s="80">
        <v>0</v>
      </c>
      <c r="BZ443" s="80">
        <v>0</v>
      </c>
      <c r="CA443" s="80">
        <v>0</v>
      </c>
      <c r="CB443" s="80">
        <v>0</v>
      </c>
      <c r="CC443" s="80">
        <v>0</v>
      </c>
    </row>
    <row r="444" spans="1:81">
      <c r="A444" s="80" t="s">
        <v>2228</v>
      </c>
      <c r="B444" s="80">
        <v>391</v>
      </c>
      <c r="C444" s="80">
        <v>18</v>
      </c>
      <c r="D444" s="80">
        <v>23</v>
      </c>
      <c r="E444" s="80">
        <v>2021</v>
      </c>
      <c r="F444" s="80" t="s">
        <v>75</v>
      </c>
      <c r="G444" s="174" t="s">
        <v>2210</v>
      </c>
      <c r="H444" s="80" t="s">
        <v>2211</v>
      </c>
      <c r="I444" s="177"/>
      <c r="J444" s="81">
        <v>0</v>
      </c>
      <c r="K444" s="81">
        <v>0.22118190341504154</v>
      </c>
      <c r="L444" s="81">
        <v>0.72309823958814545</v>
      </c>
      <c r="M444" s="81">
        <v>1.3468911056801418</v>
      </c>
      <c r="N444" s="81">
        <v>0.93044637355142146</v>
      </c>
      <c r="O444" s="81">
        <v>0.94048953422251691</v>
      </c>
      <c r="P444" s="81">
        <v>2.2226477448607209</v>
      </c>
      <c r="Q444" s="81">
        <v>6.4802463732866952E-2</v>
      </c>
      <c r="R444" s="81">
        <v>0</v>
      </c>
      <c r="S444" s="81">
        <v>0</v>
      </c>
      <c r="T444" s="82"/>
      <c r="U444" s="81">
        <v>0</v>
      </c>
      <c r="V444" s="81">
        <v>115</v>
      </c>
      <c r="W444" s="81">
        <v>19</v>
      </c>
      <c r="X444" s="81">
        <v>408</v>
      </c>
      <c r="Y444" s="81">
        <v>547</v>
      </c>
      <c r="Z444" s="81">
        <v>692</v>
      </c>
      <c r="AA444" s="81">
        <v>489</v>
      </c>
      <c r="AB444" s="81">
        <v>1086</v>
      </c>
      <c r="AC444" s="81">
        <v>0</v>
      </c>
      <c r="AD444" s="81">
        <v>0</v>
      </c>
      <c r="AE444" s="82"/>
      <c r="AF444" s="81">
        <v>0</v>
      </c>
      <c r="AG444" s="81">
        <v>175113.78465391105</v>
      </c>
      <c r="AH444" s="81">
        <v>120492.7511310284</v>
      </c>
      <c r="AI444" s="81">
        <v>2401225.768884921</v>
      </c>
      <c r="AJ444" s="81">
        <v>2226265.2271320596</v>
      </c>
      <c r="AK444" s="81">
        <v>0</v>
      </c>
      <c r="AL444" s="81">
        <v>0</v>
      </c>
      <c r="AM444" s="81">
        <v>142552.58215927397</v>
      </c>
      <c r="AN444" s="81">
        <v>0</v>
      </c>
      <c r="AO444" s="81">
        <v>0</v>
      </c>
      <c r="AP444" s="82"/>
      <c r="AQ444" s="81">
        <v>9</v>
      </c>
      <c r="AR444" s="81">
        <v>4</v>
      </c>
      <c r="AS444" s="81">
        <v>0</v>
      </c>
      <c r="AT444" s="81">
        <v>0</v>
      </c>
      <c r="AU444" s="81">
        <v>0</v>
      </c>
      <c r="AV444" s="81">
        <v>0</v>
      </c>
      <c r="AW444" s="81"/>
      <c r="AX444" s="82"/>
      <c r="AY444" s="81">
        <v>37.61</v>
      </c>
      <c r="AZ444" s="81">
        <v>84.5</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2229</v>
      </c>
      <c r="B445" s="80">
        <v>391</v>
      </c>
      <c r="C445" s="80">
        <v>19</v>
      </c>
      <c r="D445" s="80">
        <v>23</v>
      </c>
      <c r="E445" s="80">
        <v>2022</v>
      </c>
      <c r="F445" s="80" t="s">
        <v>568</v>
      </c>
      <c r="G445" s="174" t="s">
        <v>2210</v>
      </c>
      <c r="H445" s="80" t="s">
        <v>2211</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10</v>
      </c>
      <c r="AR445" s="81">
        <v>4</v>
      </c>
      <c r="AS445" s="81">
        <v>0</v>
      </c>
      <c r="AT445" s="81">
        <v>0</v>
      </c>
      <c r="AU445" s="81">
        <v>0</v>
      </c>
      <c r="AV445" s="81">
        <v>0</v>
      </c>
      <c r="AW445" s="81"/>
      <c r="AX445" s="82"/>
      <c r="AY445" s="81">
        <v>43.11</v>
      </c>
      <c r="AZ445" s="81">
        <v>84.5</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2230</v>
      </c>
      <c r="B446" s="80">
        <v>409</v>
      </c>
      <c r="C446" s="80">
        <v>1</v>
      </c>
      <c r="D446" s="80">
        <v>25</v>
      </c>
      <c r="E446" s="80">
        <v>1990</v>
      </c>
      <c r="F446" s="80" t="s">
        <v>562</v>
      </c>
      <c r="G446" s="80" t="s">
        <v>1691</v>
      </c>
      <c r="H446" s="80" t="s">
        <v>1692</v>
      </c>
      <c r="I446" s="177"/>
      <c r="J446" s="81">
        <v>1.7704516369760548</v>
      </c>
      <c r="K446" s="81">
        <v>0.73236009499627508</v>
      </c>
      <c r="L446" s="81">
        <v>3.8472992878239194</v>
      </c>
      <c r="M446" s="81">
        <v>0.96920672603665803</v>
      </c>
      <c r="N446" s="81">
        <v>2.3512776504637181</v>
      </c>
      <c r="O446" s="81">
        <v>1.0478671201369405</v>
      </c>
      <c r="P446" s="81">
        <v>1.643252762411308</v>
      </c>
      <c r="Q446" s="81">
        <v>8.0681900266850723E-2</v>
      </c>
      <c r="R446" s="81">
        <v>0</v>
      </c>
      <c r="S446" s="81">
        <v>6.5700256376771959E-2</v>
      </c>
      <c r="T446" s="82"/>
      <c r="U446" s="81">
        <v>49708</v>
      </c>
      <c r="V446" s="81">
        <v>134</v>
      </c>
      <c r="W446" s="81">
        <v>45</v>
      </c>
      <c r="X446" s="81">
        <v>325</v>
      </c>
      <c r="Y446" s="81">
        <v>503</v>
      </c>
      <c r="Z446" s="81">
        <v>431</v>
      </c>
      <c r="AA446" s="81">
        <v>399</v>
      </c>
      <c r="AB446" s="81">
        <v>1310</v>
      </c>
      <c r="AC446" s="81">
        <v>0</v>
      </c>
      <c r="AD446" s="81">
        <v>6.5700256376771959E-2</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2231</v>
      </c>
      <c r="B447" s="80">
        <v>410</v>
      </c>
      <c r="C447" s="80">
        <v>2</v>
      </c>
      <c r="D447" s="80">
        <v>25</v>
      </c>
      <c r="E447" s="80">
        <v>2005</v>
      </c>
      <c r="F447" s="80" t="s">
        <v>565</v>
      </c>
      <c r="G447" s="80" t="s">
        <v>1691</v>
      </c>
      <c r="H447" s="80" t="s">
        <v>1692</v>
      </c>
      <c r="I447" s="177"/>
      <c r="J447" s="81">
        <v>1.3744045066185568</v>
      </c>
      <c r="K447" s="81">
        <v>0.23603707165310842</v>
      </c>
      <c r="L447" s="81">
        <v>3.0405797399421508</v>
      </c>
      <c r="M447" s="81">
        <v>1.3239151276581202</v>
      </c>
      <c r="N447" s="81">
        <v>3.3402269620110041</v>
      </c>
      <c r="O447" s="81">
        <v>1.2437861783400517</v>
      </c>
      <c r="P447" s="81">
        <v>1.2169365689442815</v>
      </c>
      <c r="Q447" s="81">
        <v>7.2288463150404839E-2</v>
      </c>
      <c r="R447" s="81">
        <v>0</v>
      </c>
      <c r="S447" s="81">
        <v>0</v>
      </c>
      <c r="T447" s="82"/>
      <c r="U447" s="81">
        <v>42449</v>
      </c>
      <c r="V447" s="81">
        <v>72</v>
      </c>
      <c r="W447" s="81">
        <v>27</v>
      </c>
      <c r="X447" s="81">
        <v>215</v>
      </c>
      <c r="Y447" s="81">
        <v>681</v>
      </c>
      <c r="Z447" s="81">
        <v>592</v>
      </c>
      <c r="AA447" s="81">
        <v>242</v>
      </c>
      <c r="AB447" s="81">
        <v>1227</v>
      </c>
      <c r="AC447" s="81">
        <v>0</v>
      </c>
      <c r="AD447" s="81">
        <v>0</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2232</v>
      </c>
      <c r="B448" s="80">
        <v>411</v>
      </c>
      <c r="C448" s="80">
        <v>3</v>
      </c>
      <c r="D448" s="80">
        <v>25</v>
      </c>
      <c r="E448" s="80">
        <v>2006</v>
      </c>
      <c r="F448" s="80" t="s">
        <v>566</v>
      </c>
      <c r="G448" s="80" t="s">
        <v>1691</v>
      </c>
      <c r="H448" s="80" t="s">
        <v>1692</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2233</v>
      </c>
      <c r="B449" s="80">
        <v>412</v>
      </c>
      <c r="C449" s="80">
        <v>4</v>
      </c>
      <c r="D449" s="80">
        <v>25</v>
      </c>
      <c r="E449" s="80">
        <v>2007</v>
      </c>
      <c r="F449" s="80" t="s">
        <v>567</v>
      </c>
      <c r="G449" s="80" t="s">
        <v>1691</v>
      </c>
      <c r="H449" s="80" t="s">
        <v>1692</v>
      </c>
      <c r="I449" s="177"/>
      <c r="J449" s="81">
        <v>0</v>
      </c>
      <c r="K449" s="81">
        <v>0.18634515440028543</v>
      </c>
      <c r="L449" s="81">
        <v>3.2006838464281939</v>
      </c>
      <c r="M449" s="81">
        <v>1.7747359342172959</v>
      </c>
      <c r="N449" s="81">
        <v>3.2287278765084766</v>
      </c>
      <c r="O449" s="81">
        <v>1.1782746051815982</v>
      </c>
      <c r="P449" s="81">
        <v>1.1540693187476392</v>
      </c>
      <c r="Q449" s="81">
        <v>7.3401317844898159E-2</v>
      </c>
      <c r="R449" s="81">
        <v>0</v>
      </c>
      <c r="S449" s="81">
        <v>0</v>
      </c>
      <c r="T449" s="82"/>
      <c r="U449" s="81">
        <v>0</v>
      </c>
      <c r="V449" s="81">
        <v>62</v>
      </c>
      <c r="W449" s="81">
        <v>39</v>
      </c>
      <c r="X449" s="81">
        <v>361</v>
      </c>
      <c r="Y449" s="81">
        <v>660</v>
      </c>
      <c r="Z449" s="81">
        <v>583</v>
      </c>
      <c r="AA449" s="81">
        <v>226</v>
      </c>
      <c r="AB449" s="81">
        <v>1180</v>
      </c>
      <c r="AC449" s="81">
        <v>0</v>
      </c>
      <c r="AD449" s="81">
        <v>0</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2234</v>
      </c>
      <c r="B450" s="80">
        <v>413</v>
      </c>
      <c r="C450" s="80">
        <v>5</v>
      </c>
      <c r="D450" s="80">
        <v>25</v>
      </c>
      <c r="E450" s="80">
        <v>2008</v>
      </c>
      <c r="F450" s="80" t="s">
        <v>84</v>
      </c>
      <c r="G450" s="80" t="s">
        <v>1691</v>
      </c>
      <c r="H450" s="80" t="s">
        <v>1692</v>
      </c>
      <c r="I450" s="177"/>
      <c r="J450" s="81">
        <v>0</v>
      </c>
      <c r="K450" s="81">
        <v>0.1635472175831876</v>
      </c>
      <c r="L450" s="81">
        <v>2.7636697014064646</v>
      </c>
      <c r="M450" s="81">
        <v>2.0766129004317273</v>
      </c>
      <c r="N450" s="81">
        <v>3.2721864019249334</v>
      </c>
      <c r="O450" s="81">
        <v>1.1227013225830473</v>
      </c>
      <c r="P450" s="81">
        <v>1.0915459043785813</v>
      </c>
      <c r="Q450" s="81">
        <v>7.1174293510654185E-2</v>
      </c>
      <c r="R450" s="81">
        <v>0</v>
      </c>
      <c r="S450" s="81">
        <v>0</v>
      </c>
      <c r="T450" s="82"/>
      <c r="U450" s="81">
        <v>0</v>
      </c>
      <c r="V450" s="81">
        <v>62</v>
      </c>
      <c r="W450" s="81">
        <v>39</v>
      </c>
      <c r="X450" s="81">
        <v>361</v>
      </c>
      <c r="Y450" s="81">
        <v>660</v>
      </c>
      <c r="Z450" s="81">
        <v>575</v>
      </c>
      <c r="AA450" s="81">
        <v>214</v>
      </c>
      <c r="AB450" s="81">
        <v>1163</v>
      </c>
      <c r="AC450" s="81">
        <v>0</v>
      </c>
      <c r="AD450" s="81">
        <v>0</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2235</v>
      </c>
      <c r="B451" s="80">
        <v>414</v>
      </c>
      <c r="C451" s="80">
        <v>6</v>
      </c>
      <c r="D451" s="80">
        <v>25</v>
      </c>
      <c r="E451" s="80">
        <v>2009</v>
      </c>
      <c r="F451" s="80" t="s">
        <v>85</v>
      </c>
      <c r="G451" s="80" t="s">
        <v>1691</v>
      </c>
      <c r="H451" s="80" t="s">
        <v>1692</v>
      </c>
      <c r="I451" s="177"/>
      <c r="J451" s="81">
        <v>0</v>
      </c>
      <c r="K451" s="81">
        <v>0.11414997735128563</v>
      </c>
      <c r="L451" s="81">
        <v>2.5972588303539479</v>
      </c>
      <c r="M451" s="81">
        <v>1.5213316514252406</v>
      </c>
      <c r="N451" s="81">
        <v>2.8531609963128441</v>
      </c>
      <c r="O451" s="81">
        <v>1.1532578293360716</v>
      </c>
      <c r="P451" s="81">
        <v>1.073186685729858</v>
      </c>
      <c r="Q451" s="81">
        <v>6.8267212877218597E-2</v>
      </c>
      <c r="R451" s="81">
        <v>0</v>
      </c>
      <c r="S451" s="81">
        <v>0</v>
      </c>
      <c r="T451" s="82"/>
      <c r="U451" s="81">
        <v>0</v>
      </c>
      <c r="V451" s="81">
        <v>53</v>
      </c>
      <c r="W451" s="81">
        <v>42</v>
      </c>
      <c r="X451" s="81">
        <v>334</v>
      </c>
      <c r="Y451" s="81">
        <v>670</v>
      </c>
      <c r="Z451" s="81">
        <v>583</v>
      </c>
      <c r="AA451" s="81">
        <v>216</v>
      </c>
      <c r="AB451" s="81">
        <v>1171</v>
      </c>
      <c r="AC451" s="81">
        <v>0</v>
      </c>
      <c r="AD451" s="81">
        <v>0</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2236</v>
      </c>
      <c r="B452" s="80">
        <v>415</v>
      </c>
      <c r="C452" s="80">
        <v>7</v>
      </c>
      <c r="D452" s="80">
        <v>25</v>
      </c>
      <c r="E452" s="80">
        <v>2010</v>
      </c>
      <c r="F452" s="80" t="s">
        <v>86</v>
      </c>
      <c r="G452" s="80" t="s">
        <v>1691</v>
      </c>
      <c r="H452" s="80" t="s">
        <v>1692</v>
      </c>
      <c r="I452" s="177"/>
      <c r="J452" s="81">
        <v>0</v>
      </c>
      <c r="K452" s="81">
        <v>0.11904772191923506</v>
      </c>
      <c r="L452" s="81">
        <v>2.3645502910748317</v>
      </c>
      <c r="M452" s="81">
        <v>1.3618040048671076</v>
      </c>
      <c r="N452" s="81">
        <v>2.7635093137476101</v>
      </c>
      <c r="O452" s="81">
        <v>1.1794275665044653</v>
      </c>
      <c r="P452" s="81">
        <v>1.0650045813172762</v>
      </c>
      <c r="Q452" s="81">
        <v>6.9967464617578426E-2</v>
      </c>
      <c r="R452" s="81">
        <v>0</v>
      </c>
      <c r="S452" s="81">
        <v>0</v>
      </c>
      <c r="T452" s="82"/>
      <c r="U452" s="81">
        <v>0</v>
      </c>
      <c r="V452" s="81">
        <v>53</v>
      </c>
      <c r="W452" s="81">
        <v>42</v>
      </c>
      <c r="X452" s="81">
        <v>334</v>
      </c>
      <c r="Y452" s="81">
        <v>660</v>
      </c>
      <c r="Z452" s="81">
        <v>599</v>
      </c>
      <c r="AA452" s="81">
        <v>209</v>
      </c>
      <c r="AB452" s="81">
        <v>1150</v>
      </c>
      <c r="AC452" s="81">
        <v>0</v>
      </c>
      <c r="AD452" s="81">
        <v>0</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2237</v>
      </c>
      <c r="B453" s="80">
        <v>416</v>
      </c>
      <c r="C453" s="80">
        <v>8</v>
      </c>
      <c r="D453" s="80">
        <v>25</v>
      </c>
      <c r="E453" s="80">
        <v>2011</v>
      </c>
      <c r="F453" s="80" t="s">
        <v>87</v>
      </c>
      <c r="G453" s="80" t="s">
        <v>1691</v>
      </c>
      <c r="H453" s="80" t="s">
        <v>1692</v>
      </c>
      <c r="I453" s="177"/>
      <c r="J453" s="81">
        <v>2.1750948045277303</v>
      </c>
      <c r="K453" s="81">
        <v>0.16680800206749169</v>
      </c>
      <c r="L453" s="81">
        <v>2.2062977141540698</v>
      </c>
      <c r="M453" s="81">
        <v>1.7203413218053563</v>
      </c>
      <c r="N453" s="81">
        <v>3.3112575993064581</v>
      </c>
      <c r="O453" s="81">
        <v>1.165912087526384</v>
      </c>
      <c r="P453" s="81">
        <v>0.99958841166234802</v>
      </c>
      <c r="Q453" s="81">
        <v>7.9792745031732754E-2</v>
      </c>
      <c r="R453" s="81">
        <v>0</v>
      </c>
      <c r="S453" s="81">
        <v>0</v>
      </c>
      <c r="T453" s="82"/>
      <c r="U453" s="81">
        <v>79904</v>
      </c>
      <c r="V453" s="81">
        <v>53</v>
      </c>
      <c r="W453" s="81">
        <v>42</v>
      </c>
      <c r="X453" s="81">
        <v>334</v>
      </c>
      <c r="Y453" s="81">
        <v>657</v>
      </c>
      <c r="Z453" s="81">
        <v>605</v>
      </c>
      <c r="AA453" s="81">
        <v>202</v>
      </c>
      <c r="AB453" s="81">
        <v>1137</v>
      </c>
      <c r="AC453" s="81">
        <v>0</v>
      </c>
      <c r="AD453" s="81">
        <v>0</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2238</v>
      </c>
      <c r="B454" s="80">
        <v>417</v>
      </c>
      <c r="C454" s="80">
        <v>9</v>
      </c>
      <c r="D454" s="80">
        <v>25</v>
      </c>
      <c r="E454" s="80">
        <v>2012</v>
      </c>
      <c r="F454" s="80" t="s">
        <v>88</v>
      </c>
      <c r="G454" s="80" t="s">
        <v>1691</v>
      </c>
      <c r="H454" s="80" t="s">
        <v>1692</v>
      </c>
      <c r="I454" s="177"/>
      <c r="J454" s="81">
        <v>2.4033481677036268</v>
      </c>
      <c r="K454" s="81">
        <v>0.18791566579949895</v>
      </c>
      <c r="L454" s="81">
        <v>2.2260887875674733</v>
      </c>
      <c r="M454" s="81">
        <v>2.1366584555782433</v>
      </c>
      <c r="N454" s="81">
        <v>3.7426412817451418</v>
      </c>
      <c r="O454" s="81">
        <v>1.1605612262777056</v>
      </c>
      <c r="P454" s="81">
        <v>0.99034585766770522</v>
      </c>
      <c r="Q454" s="81">
        <v>8.7379133842759915E-2</v>
      </c>
      <c r="R454" s="81">
        <v>0</v>
      </c>
      <c r="S454" s="81">
        <v>0</v>
      </c>
      <c r="T454" s="82"/>
      <c r="U454" s="81">
        <v>84593</v>
      </c>
      <c r="V454" s="81">
        <v>53</v>
      </c>
      <c r="W454" s="81">
        <v>42</v>
      </c>
      <c r="X454" s="81">
        <v>334</v>
      </c>
      <c r="Y454" s="81">
        <v>676</v>
      </c>
      <c r="Z454" s="81">
        <v>607</v>
      </c>
      <c r="AA454" s="81">
        <v>199</v>
      </c>
      <c r="AB454" s="81">
        <v>1146</v>
      </c>
      <c r="AC454" s="81">
        <v>0</v>
      </c>
      <c r="AD454" s="81">
        <v>0</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2239</v>
      </c>
      <c r="B455" s="80">
        <v>418</v>
      </c>
      <c r="C455" s="80">
        <v>10</v>
      </c>
      <c r="D455" s="80">
        <v>25</v>
      </c>
      <c r="E455" s="80">
        <v>2013</v>
      </c>
      <c r="F455" s="80" t="s">
        <v>89</v>
      </c>
      <c r="G455" s="80" t="s">
        <v>1691</v>
      </c>
      <c r="H455" s="80" t="s">
        <v>1692</v>
      </c>
      <c r="I455" s="177"/>
      <c r="J455" s="81">
        <v>2.30925864632716</v>
      </c>
      <c r="K455" s="81">
        <v>0.15531293875734423</v>
      </c>
      <c r="L455" s="81">
        <v>1.965811930133275</v>
      </c>
      <c r="M455" s="81">
        <v>1.9871434473479133</v>
      </c>
      <c r="N455" s="81">
        <v>3.7397939277595471</v>
      </c>
      <c r="O455" s="81">
        <v>1.1292614061060109</v>
      </c>
      <c r="P455" s="81">
        <v>1.0540217386221975</v>
      </c>
      <c r="Q455" s="81">
        <v>9.0738840934966106E-2</v>
      </c>
      <c r="R455" s="81">
        <v>0</v>
      </c>
      <c r="S455" s="81">
        <v>5.8531260799768565E-2</v>
      </c>
      <c r="T455" s="82"/>
      <c r="U455" s="81">
        <v>82761</v>
      </c>
      <c r="V455" s="81">
        <v>53</v>
      </c>
      <c r="W455" s="81">
        <v>42</v>
      </c>
      <c r="X455" s="81">
        <v>334</v>
      </c>
      <c r="Y455" s="81">
        <v>697</v>
      </c>
      <c r="Z455" s="81">
        <v>617</v>
      </c>
      <c r="AA455" s="81">
        <v>211</v>
      </c>
      <c r="AB455" s="81">
        <v>1173</v>
      </c>
      <c r="AC455" s="81">
        <v>0</v>
      </c>
      <c r="AD455" s="81">
        <v>5.8531260799768565E-2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2240</v>
      </c>
      <c r="B456" s="80">
        <v>419</v>
      </c>
      <c r="C456" s="80">
        <v>11</v>
      </c>
      <c r="D456" s="80">
        <v>25</v>
      </c>
      <c r="E456" s="80">
        <v>2014</v>
      </c>
      <c r="F456" s="80" t="s">
        <v>90</v>
      </c>
      <c r="G456" s="80" t="s">
        <v>1691</v>
      </c>
      <c r="H456" s="80" t="s">
        <v>1692</v>
      </c>
      <c r="I456" s="177"/>
      <c r="J456" s="81">
        <v>2.3188632582489044</v>
      </c>
      <c r="K456" s="81">
        <v>0.13153419734722896</v>
      </c>
      <c r="L456" s="81">
        <v>1.2838857341128966</v>
      </c>
      <c r="M456" s="81">
        <v>2.2278638520030083</v>
      </c>
      <c r="N456" s="81">
        <v>3.9258704150509334</v>
      </c>
      <c r="O456" s="81">
        <v>1.0600434805306336</v>
      </c>
      <c r="P456" s="81">
        <v>1.0896318651423578</v>
      </c>
      <c r="Q456" s="81">
        <v>8.5130105803837175E-2</v>
      </c>
      <c r="R456" s="81">
        <v>0</v>
      </c>
      <c r="S456" s="81">
        <v>3.925386056666888E-2</v>
      </c>
      <c r="T456" s="82"/>
      <c r="U456" s="81">
        <v>92298</v>
      </c>
      <c r="V456" s="81">
        <v>39</v>
      </c>
      <c r="W456" s="81">
        <v>28</v>
      </c>
      <c r="X456" s="81">
        <v>356</v>
      </c>
      <c r="Y456" s="81">
        <v>691</v>
      </c>
      <c r="Z456" s="81">
        <v>610</v>
      </c>
      <c r="AA456" s="81">
        <v>217</v>
      </c>
      <c r="AB456" s="81">
        <v>1147</v>
      </c>
      <c r="AC456" s="81">
        <v>0</v>
      </c>
      <c r="AD456" s="81">
        <v>3.925386056666888E-2</v>
      </c>
      <c r="AE456" s="82"/>
      <c r="AF456" s="81">
        <v>751689.07053935551</v>
      </c>
      <c r="AG456" s="81">
        <v>92296.841338759157</v>
      </c>
      <c r="AH456" s="81">
        <v>208824.14724120073</v>
      </c>
      <c r="AI456" s="81">
        <v>2344407.2974499133</v>
      </c>
      <c r="AJ456" s="81">
        <v>2971974.3293197802</v>
      </c>
      <c r="AK456" s="81">
        <v>0</v>
      </c>
      <c r="AL456" s="81">
        <v>0</v>
      </c>
      <c r="AM456" s="81">
        <v>157465.96013243223</v>
      </c>
      <c r="AN456" s="81">
        <v>0</v>
      </c>
      <c r="AO456" s="81">
        <v>0</v>
      </c>
      <c r="AP456" s="82"/>
      <c r="AQ456" s="81">
        <v>4</v>
      </c>
      <c r="AR456" s="81">
        <v>0</v>
      </c>
      <c r="AS456" s="81">
        <v>0</v>
      </c>
      <c r="AT456" s="81">
        <v>0</v>
      </c>
      <c r="AU456" s="81">
        <v>0</v>
      </c>
      <c r="AV456" s="81">
        <v>0</v>
      </c>
      <c r="AW456" s="81" t="s">
        <v>564</v>
      </c>
      <c r="AX456" s="82"/>
      <c r="AY456" s="81">
        <v>16.399999999999999</v>
      </c>
      <c r="AZ456" s="81">
        <v>0</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2241</v>
      </c>
      <c r="B457" s="80">
        <v>420</v>
      </c>
      <c r="C457" s="80">
        <v>12</v>
      </c>
      <c r="D457" s="80">
        <v>25</v>
      </c>
      <c r="E457" s="80">
        <v>2015</v>
      </c>
      <c r="F457" s="80" t="s">
        <v>91</v>
      </c>
      <c r="G457" s="80" t="s">
        <v>1691</v>
      </c>
      <c r="H457" s="80" t="s">
        <v>1692</v>
      </c>
      <c r="I457" s="177"/>
      <c r="J457" s="81">
        <v>2.6935353275504026</v>
      </c>
      <c r="K457" s="81">
        <v>0.12612762190946267</v>
      </c>
      <c r="L457" s="81">
        <v>1.3514236749064523</v>
      </c>
      <c r="M457" s="81">
        <v>2.1556205579568788</v>
      </c>
      <c r="N457" s="81">
        <v>3.6133682599243282</v>
      </c>
      <c r="O457" s="81">
        <v>1.0929575014642792</v>
      </c>
      <c r="P457" s="81">
        <v>1.0854639099007986</v>
      </c>
      <c r="Q457" s="81">
        <v>8.3846749898402656E-2</v>
      </c>
      <c r="R457" s="81">
        <v>0</v>
      </c>
      <c r="S457" s="81">
        <v>3.0500998977307247E-2</v>
      </c>
      <c r="T457" s="82"/>
      <c r="U457" s="81">
        <v>107491</v>
      </c>
      <c r="V457" s="81">
        <v>39</v>
      </c>
      <c r="W457" s="81">
        <v>28</v>
      </c>
      <c r="X457" s="81">
        <v>356</v>
      </c>
      <c r="Y457" s="81">
        <v>691</v>
      </c>
      <c r="Z457" s="81">
        <v>635</v>
      </c>
      <c r="AA457" s="81">
        <v>216</v>
      </c>
      <c r="AB457" s="81">
        <v>1154</v>
      </c>
      <c r="AC457" s="81">
        <v>0</v>
      </c>
      <c r="AD457" s="81">
        <v>3.0500998977307247E-2</v>
      </c>
      <c r="AE457" s="82"/>
      <c r="AF457" s="81">
        <v>829540.35537594499</v>
      </c>
      <c r="AG457" s="81">
        <v>84028.727593782824</v>
      </c>
      <c r="AH457" s="81">
        <v>174741.60074001027</v>
      </c>
      <c r="AI457" s="81">
        <v>2264188.8944628146</v>
      </c>
      <c r="AJ457" s="81">
        <v>2852140.3059829059</v>
      </c>
      <c r="AK457" s="81">
        <v>0</v>
      </c>
      <c r="AL457" s="81">
        <v>0</v>
      </c>
      <c r="AM457" s="81">
        <v>158150.85915206777</v>
      </c>
      <c r="AN457" s="81">
        <v>0</v>
      </c>
      <c r="AO457" s="81">
        <v>0</v>
      </c>
      <c r="AP457" s="82"/>
      <c r="AQ457" s="81">
        <v>5</v>
      </c>
      <c r="AR457" s="81">
        <v>0</v>
      </c>
      <c r="AS457" s="81">
        <v>0</v>
      </c>
      <c r="AT457" s="81">
        <v>0</v>
      </c>
      <c r="AU457" s="81">
        <v>0</v>
      </c>
      <c r="AV457" s="81">
        <v>0</v>
      </c>
      <c r="AW457" s="81" t="s">
        <v>564</v>
      </c>
      <c r="AX457" s="82"/>
      <c r="AY457" s="81">
        <v>26.1</v>
      </c>
      <c r="AZ457" s="81">
        <v>0</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2242</v>
      </c>
      <c r="B458" s="80">
        <v>421</v>
      </c>
      <c r="C458" s="80">
        <v>13</v>
      </c>
      <c r="D458" s="80">
        <v>25</v>
      </c>
      <c r="E458" s="80">
        <v>2016</v>
      </c>
      <c r="F458" s="80" t="s">
        <v>92</v>
      </c>
      <c r="G458" s="80" t="s">
        <v>1691</v>
      </c>
      <c r="H458" s="80" t="s">
        <v>1692</v>
      </c>
      <c r="I458" s="177"/>
      <c r="J458" s="81">
        <v>2.6178256933138861</v>
      </c>
      <c r="K458" s="81">
        <v>0.11897341826534917</v>
      </c>
      <c r="L458" s="81">
        <v>1.4532509810271863</v>
      </c>
      <c r="M458" s="81">
        <v>1.8481946331448103</v>
      </c>
      <c r="N458" s="81">
        <v>3.5894729874224143</v>
      </c>
      <c r="O458" s="81">
        <v>1.0677831883021585</v>
      </c>
      <c r="P458" s="81">
        <v>1.190386873844876</v>
      </c>
      <c r="Q458" s="81">
        <v>7.8966607137760186E-2</v>
      </c>
      <c r="R458" s="81">
        <v>0</v>
      </c>
      <c r="S458" s="81">
        <v>3.2137054425719305E-2</v>
      </c>
      <c r="T458" s="82"/>
      <c r="U458" s="81">
        <v>99441</v>
      </c>
      <c r="V458" s="81">
        <v>39</v>
      </c>
      <c r="W458" s="81">
        <v>28</v>
      </c>
      <c r="X458" s="81">
        <v>356</v>
      </c>
      <c r="Y458" s="81">
        <v>675</v>
      </c>
      <c r="Z458" s="81">
        <v>628</v>
      </c>
      <c r="AA458" s="81">
        <v>245</v>
      </c>
      <c r="AB458" s="81">
        <v>1118</v>
      </c>
      <c r="AC458" s="81">
        <v>0</v>
      </c>
      <c r="AD458" s="81">
        <v>3.2137054425719312E-2</v>
      </c>
      <c r="AE458" s="82"/>
      <c r="AF458" s="81">
        <v>820338.1212755302</v>
      </c>
      <c r="AG458" s="81">
        <v>80096.562174508101</v>
      </c>
      <c r="AH458" s="81">
        <v>148102.1171248903</v>
      </c>
      <c r="AI458" s="81">
        <v>2260111.9450830538</v>
      </c>
      <c r="AJ458" s="81">
        <v>2899931.7608768968</v>
      </c>
      <c r="AK458" s="81">
        <v>0</v>
      </c>
      <c r="AL458" s="81">
        <v>0</v>
      </c>
      <c r="AM458" s="81">
        <v>153336.24490514939</v>
      </c>
      <c r="AN458" s="81">
        <v>0</v>
      </c>
      <c r="AO458" s="81">
        <v>0</v>
      </c>
      <c r="AP458" s="82"/>
      <c r="AQ458" s="81">
        <v>7</v>
      </c>
      <c r="AR458" s="81">
        <v>0</v>
      </c>
      <c r="AS458" s="81">
        <v>0</v>
      </c>
      <c r="AT458" s="81">
        <v>0</v>
      </c>
      <c r="AU458" s="81">
        <v>0</v>
      </c>
      <c r="AV458" s="81">
        <v>1</v>
      </c>
      <c r="AW458" s="81" t="s">
        <v>564</v>
      </c>
      <c r="AX458" s="82"/>
      <c r="AY458" s="81">
        <v>34.5</v>
      </c>
      <c r="AZ458" s="81">
        <v>0</v>
      </c>
      <c r="BA458" s="81">
        <v>0</v>
      </c>
      <c r="BB458" s="81">
        <v>0</v>
      </c>
      <c r="BC458" s="81">
        <v>0</v>
      </c>
      <c r="BD458" s="81">
        <v>300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2243</v>
      </c>
      <c r="B459" s="80">
        <v>422</v>
      </c>
      <c r="C459" s="80">
        <v>14</v>
      </c>
      <c r="D459" s="80">
        <v>25</v>
      </c>
      <c r="E459" s="80">
        <v>2017</v>
      </c>
      <c r="F459" s="80" t="s">
        <v>71</v>
      </c>
      <c r="G459" s="80" t="s">
        <v>1691</v>
      </c>
      <c r="H459" s="80" t="s">
        <v>1692</v>
      </c>
      <c r="I459" s="177"/>
      <c r="J459" s="81">
        <v>2.7802201000015687</v>
      </c>
      <c r="K459" s="81">
        <v>0.12157301981331599</v>
      </c>
      <c r="L459" s="81">
        <v>1.3118642730913539</v>
      </c>
      <c r="M459" s="81">
        <v>1.8531662221606351</v>
      </c>
      <c r="N459" s="81">
        <v>3.5020991018174952</v>
      </c>
      <c r="O459" s="81">
        <v>1.0503595109228634</v>
      </c>
      <c r="P459" s="81">
        <v>1.2021579727332412</v>
      </c>
      <c r="Q459" s="81">
        <v>7.6291835952707304E-2</v>
      </c>
      <c r="R459" s="81">
        <v>0</v>
      </c>
      <c r="S459" s="81">
        <v>4.6323689331256225E-2</v>
      </c>
      <c r="T459" s="82"/>
      <c r="U459" s="81">
        <v>103918</v>
      </c>
      <c r="V459" s="81">
        <v>39</v>
      </c>
      <c r="W459" s="81">
        <v>28</v>
      </c>
      <c r="X459" s="81">
        <v>356</v>
      </c>
      <c r="Y459" s="81">
        <v>673</v>
      </c>
      <c r="Z459" s="81">
        <v>628</v>
      </c>
      <c r="AA459" s="81">
        <v>249</v>
      </c>
      <c r="AB459" s="81">
        <v>1117</v>
      </c>
      <c r="AC459" s="81">
        <v>0</v>
      </c>
      <c r="AD459" s="81">
        <v>4.6323689331256232E-2</v>
      </c>
      <c r="AE459" s="82"/>
      <c r="AF459" s="81">
        <v>842387.71788360178</v>
      </c>
      <c r="AG459" s="81">
        <v>80329.286593877085</v>
      </c>
      <c r="AH459" s="81">
        <v>180922.40574214561</v>
      </c>
      <c r="AI459" s="81">
        <v>2204195.352903096</v>
      </c>
      <c r="AJ459" s="81">
        <v>2533791.9806007659</v>
      </c>
      <c r="AK459" s="81">
        <v>0</v>
      </c>
      <c r="AL459" s="81">
        <v>0</v>
      </c>
      <c r="AM459" s="81">
        <v>153438.80738995431</v>
      </c>
      <c r="AN459" s="81">
        <v>0</v>
      </c>
      <c r="AO459" s="81">
        <v>0</v>
      </c>
      <c r="AP459" s="82"/>
      <c r="AQ459" s="81">
        <v>10</v>
      </c>
      <c r="AR459" s="81">
        <v>0</v>
      </c>
      <c r="AS459" s="81">
        <v>0</v>
      </c>
      <c r="AT459" s="81">
        <v>0</v>
      </c>
      <c r="AU459" s="81">
        <v>0</v>
      </c>
      <c r="AV459" s="81">
        <v>1</v>
      </c>
      <c r="AW459" s="81" t="s">
        <v>564</v>
      </c>
      <c r="AX459" s="82"/>
      <c r="AY459" s="81">
        <v>64.2</v>
      </c>
      <c r="AZ459" s="81">
        <v>0</v>
      </c>
      <c r="BA459" s="81">
        <v>0</v>
      </c>
      <c r="BB459" s="81">
        <v>0</v>
      </c>
      <c r="BC459" s="81">
        <v>0</v>
      </c>
      <c r="BD459" s="81">
        <v>300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2244</v>
      </c>
      <c r="B460" s="80">
        <v>423</v>
      </c>
      <c r="C460" s="80">
        <v>15</v>
      </c>
      <c r="D460" s="80">
        <v>25</v>
      </c>
      <c r="E460" s="80">
        <v>2018</v>
      </c>
      <c r="F460" s="80" t="s">
        <v>93</v>
      </c>
      <c r="G460" s="80" t="s">
        <v>1691</v>
      </c>
      <c r="H460" s="80" t="s">
        <v>1692</v>
      </c>
      <c r="I460" s="177"/>
      <c r="J460" s="81">
        <v>2.8677366707188665</v>
      </c>
      <c r="K460" s="81">
        <v>0.1131515528935304</v>
      </c>
      <c r="L460" s="81">
        <v>1.2034664978207017</v>
      </c>
      <c r="M460" s="81">
        <v>1.8623061795133578</v>
      </c>
      <c r="N460" s="81">
        <v>3.2482783423082631</v>
      </c>
      <c r="O460" s="81">
        <v>1.0388311654837563</v>
      </c>
      <c r="P460" s="81">
        <v>1.2475500289529953</v>
      </c>
      <c r="Q460" s="81">
        <v>7.0604834935701091E-2</v>
      </c>
      <c r="R460" s="81">
        <v>0</v>
      </c>
      <c r="S460" s="81">
        <v>6.5070430569714774E-2</v>
      </c>
      <c r="T460" s="82"/>
      <c r="U460" s="81">
        <v>112000</v>
      </c>
      <c r="V460" s="81">
        <v>39</v>
      </c>
      <c r="W460" s="81">
        <v>28</v>
      </c>
      <c r="X460" s="81">
        <v>356</v>
      </c>
      <c r="Y460" s="81">
        <v>678</v>
      </c>
      <c r="Z460" s="81">
        <v>633</v>
      </c>
      <c r="AA460" s="81">
        <v>261</v>
      </c>
      <c r="AB460" s="81">
        <v>1114</v>
      </c>
      <c r="AC460" s="81">
        <v>0</v>
      </c>
      <c r="AD460" s="81">
        <v>6.5070430569714774E-2</v>
      </c>
      <c r="AE460" s="82"/>
      <c r="AF460" s="81">
        <v>911374.64960297756</v>
      </c>
      <c r="AG460" s="81">
        <v>72678.78784539066</v>
      </c>
      <c r="AH460" s="81">
        <v>170519.38967348481</v>
      </c>
      <c r="AI460" s="81">
        <v>2253137.889574497</v>
      </c>
      <c r="AJ460" s="81">
        <v>2473938.8304284918</v>
      </c>
      <c r="AK460" s="81">
        <v>0</v>
      </c>
      <c r="AL460" s="81">
        <v>0</v>
      </c>
      <c r="AM460" s="81">
        <v>153343.33733277681</v>
      </c>
      <c r="AN460" s="81">
        <v>0</v>
      </c>
      <c r="AO460" s="81">
        <v>0</v>
      </c>
      <c r="AP460" s="82"/>
      <c r="AQ460" s="81">
        <v>11</v>
      </c>
      <c r="AR460" s="81">
        <v>0</v>
      </c>
      <c r="AS460" s="81">
        <v>0</v>
      </c>
      <c r="AT460" s="81">
        <v>0</v>
      </c>
      <c r="AU460" s="81">
        <v>0</v>
      </c>
      <c r="AV460" s="81">
        <v>1</v>
      </c>
      <c r="AW460" s="81" t="s">
        <v>564</v>
      </c>
      <c r="AX460" s="82"/>
      <c r="AY460" s="81">
        <v>68</v>
      </c>
      <c r="AZ460" s="81">
        <v>0</v>
      </c>
      <c r="BA460" s="81">
        <v>0</v>
      </c>
      <c r="BB460" s="81">
        <v>0</v>
      </c>
      <c r="BC460" s="81">
        <v>0</v>
      </c>
      <c r="BD460" s="81">
        <v>300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2245</v>
      </c>
      <c r="B461" s="80">
        <v>424</v>
      </c>
      <c r="C461" s="80">
        <v>16</v>
      </c>
      <c r="D461" s="80">
        <v>25</v>
      </c>
      <c r="E461" s="80">
        <v>2019</v>
      </c>
      <c r="F461" s="80" t="s">
        <v>73</v>
      </c>
      <c r="G461" s="80" t="s">
        <v>1691</v>
      </c>
      <c r="H461" s="80" t="s">
        <v>1692</v>
      </c>
      <c r="I461" s="177"/>
      <c r="J461" s="81">
        <v>2.7571494680928685</v>
      </c>
      <c r="K461" s="81">
        <v>0.10499630914618242</v>
      </c>
      <c r="L461" s="81">
        <v>1.2088584383670109</v>
      </c>
      <c r="M461" s="81">
        <v>1.6706577459170786</v>
      </c>
      <c r="N461" s="81">
        <v>3.201092402201934</v>
      </c>
      <c r="O461" s="81">
        <v>1.0286413981707969</v>
      </c>
      <c r="P461" s="81">
        <v>1.0980319820979771</v>
      </c>
      <c r="Q461" s="81">
        <v>6.5843278845484687E-2</v>
      </c>
      <c r="R461" s="81">
        <v>0</v>
      </c>
      <c r="S461" s="81">
        <v>6.0907931884943901E-2</v>
      </c>
      <c r="T461" s="82"/>
      <c r="U461" s="81">
        <v>113275</v>
      </c>
      <c r="V461" s="81">
        <v>39</v>
      </c>
      <c r="W461" s="81">
        <v>28</v>
      </c>
      <c r="X461" s="81">
        <v>356</v>
      </c>
      <c r="Y461" s="81">
        <v>660</v>
      </c>
      <c r="Z461" s="81">
        <v>644</v>
      </c>
      <c r="AA461" s="81">
        <v>228</v>
      </c>
      <c r="AB461" s="81">
        <v>1067</v>
      </c>
      <c r="AC461" s="81">
        <v>0</v>
      </c>
      <c r="AD461" s="81">
        <v>6.0907931884943901E-2</v>
      </c>
      <c r="AE461" s="82"/>
      <c r="AF461" s="81">
        <v>904481.63029812172</v>
      </c>
      <c r="AG461" s="81">
        <v>72657.265616595862</v>
      </c>
      <c r="AH461" s="81">
        <v>184110.0063388655</v>
      </c>
      <c r="AI461" s="81">
        <v>2207888.087021898</v>
      </c>
      <c r="AJ461" s="81">
        <v>2449301.3718755357</v>
      </c>
      <c r="AK461" s="81">
        <v>0</v>
      </c>
      <c r="AL461" s="81">
        <v>0</v>
      </c>
      <c r="AM461" s="81">
        <v>145317.3676283005</v>
      </c>
      <c r="AN461" s="81">
        <v>0</v>
      </c>
      <c r="AO461" s="81">
        <v>0</v>
      </c>
      <c r="AP461" s="82"/>
      <c r="AQ461" s="81">
        <v>12</v>
      </c>
      <c r="AR461" s="81">
        <v>0</v>
      </c>
      <c r="AS461" s="81">
        <v>0</v>
      </c>
      <c r="AT461" s="81">
        <v>0</v>
      </c>
      <c r="AU461" s="81">
        <v>0</v>
      </c>
      <c r="AV461" s="81">
        <v>2</v>
      </c>
      <c r="AW461" s="81" t="s">
        <v>564</v>
      </c>
      <c r="AX461" s="82"/>
      <c r="AY461" s="81">
        <v>78.2</v>
      </c>
      <c r="AZ461" s="81">
        <v>0</v>
      </c>
      <c r="BA461" s="81">
        <v>0</v>
      </c>
      <c r="BB461" s="81">
        <v>0</v>
      </c>
      <c r="BC461" s="81">
        <v>0</v>
      </c>
      <c r="BD461" s="81">
        <v>600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2246</v>
      </c>
      <c r="B462" s="80">
        <v>425</v>
      </c>
      <c r="C462" s="80">
        <v>17</v>
      </c>
      <c r="D462" s="80">
        <v>25</v>
      </c>
      <c r="E462" s="80">
        <v>2020</v>
      </c>
      <c r="F462" s="80" t="s">
        <v>218</v>
      </c>
      <c r="G462" s="174" t="s">
        <v>1691</v>
      </c>
      <c r="H462" s="80" t="s">
        <v>1692</v>
      </c>
      <c r="I462" s="177"/>
      <c r="J462" s="81">
        <v>2.724808551446142</v>
      </c>
      <c r="K462" s="81">
        <v>0.12803596732907291</v>
      </c>
      <c r="L462" s="81">
        <v>1.7977490191067753</v>
      </c>
      <c r="M462" s="81">
        <v>1.6824433110799688</v>
      </c>
      <c r="N462" s="81">
        <v>2.9517636199668762</v>
      </c>
      <c r="O462" s="81">
        <v>0.89703711747223824</v>
      </c>
      <c r="P462" s="81">
        <v>1.1746352972232545</v>
      </c>
      <c r="Q462" s="81">
        <v>6.2383034973225525E-2</v>
      </c>
      <c r="R462" s="81">
        <v>0</v>
      </c>
      <c r="S462" s="81">
        <v>5.6896584218506067E-2</v>
      </c>
      <c r="T462" s="82"/>
      <c r="U462" s="81">
        <v>126901</v>
      </c>
      <c r="V462" s="81">
        <v>44</v>
      </c>
      <c r="W462" s="81">
        <v>37</v>
      </c>
      <c r="X462" s="81">
        <v>377</v>
      </c>
      <c r="Y462" s="81">
        <v>664</v>
      </c>
      <c r="Z462" s="81">
        <v>641</v>
      </c>
      <c r="AA462" s="81">
        <v>265</v>
      </c>
      <c r="AB462" s="81">
        <v>1058</v>
      </c>
      <c r="AC462" s="81">
        <v>0</v>
      </c>
      <c r="AD462" s="81">
        <v>5.6896584218506067E-2</v>
      </c>
      <c r="AE462" s="82"/>
      <c r="AF462" s="81">
        <v>990831.26130709401</v>
      </c>
      <c r="AG462" s="81">
        <v>82032.720569317593</v>
      </c>
      <c r="AH462" s="81">
        <v>263636.81604999071</v>
      </c>
      <c r="AI462" s="81">
        <v>2164613.985090252</v>
      </c>
      <c r="AJ462" s="81">
        <v>2515643.1646021432</v>
      </c>
      <c r="AK462" s="81"/>
      <c r="AL462" s="81"/>
      <c r="AM462" s="81">
        <v>138080.75462516674</v>
      </c>
      <c r="AN462" s="81"/>
      <c r="AO462" s="81"/>
      <c r="AP462" s="82"/>
      <c r="AQ462" s="81">
        <v>12</v>
      </c>
      <c r="AR462" s="81">
        <v>0</v>
      </c>
      <c r="AS462" s="81">
        <v>0</v>
      </c>
      <c r="AT462" s="81">
        <v>0</v>
      </c>
      <c r="AU462" s="81">
        <v>0</v>
      </c>
      <c r="AV462" s="81">
        <v>2</v>
      </c>
      <c r="AW462" s="81">
        <v>0</v>
      </c>
      <c r="AX462" s="82"/>
      <c r="AY462" s="81">
        <v>78.2</v>
      </c>
      <c r="AZ462" s="81">
        <v>0</v>
      </c>
      <c r="BA462" s="81">
        <v>0</v>
      </c>
      <c r="BB462" s="81">
        <v>0</v>
      </c>
      <c r="BC462" s="81">
        <v>0</v>
      </c>
      <c r="BD462" s="81">
        <v>600</v>
      </c>
      <c r="BE462" s="81">
        <v>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1693</v>
      </c>
      <c r="B463" s="80">
        <v>425</v>
      </c>
      <c r="C463" s="80">
        <v>18</v>
      </c>
      <c r="D463" s="80">
        <v>25</v>
      </c>
      <c r="E463" s="80">
        <v>2021</v>
      </c>
      <c r="F463" s="80" t="s">
        <v>75</v>
      </c>
      <c r="G463" s="174" t="s">
        <v>1691</v>
      </c>
      <c r="H463" s="80" t="s">
        <v>1692</v>
      </c>
      <c r="I463" s="177"/>
      <c r="J463" s="81">
        <v>3.0076918956760714</v>
      </c>
      <c r="K463" s="81">
        <v>0.12333417713729071</v>
      </c>
      <c r="L463" s="81">
        <v>1.6406058784810229</v>
      </c>
      <c r="M463" s="81">
        <v>1.699321237051808</v>
      </c>
      <c r="N463" s="81">
        <v>2.7574530129329307</v>
      </c>
      <c r="O463" s="81">
        <v>0.86438055457445195</v>
      </c>
      <c r="P463" s="81">
        <v>1.2045023566218631</v>
      </c>
      <c r="Q463" s="81">
        <v>6.1639912556216904E-2</v>
      </c>
      <c r="R463" s="81">
        <v>0</v>
      </c>
      <c r="S463" s="81">
        <v>7.3283359921339539E-2</v>
      </c>
      <c r="T463" s="82"/>
      <c r="U463" s="81">
        <v>143848</v>
      </c>
      <c r="V463" s="81">
        <v>44</v>
      </c>
      <c r="W463" s="81">
        <v>37</v>
      </c>
      <c r="X463" s="81">
        <v>377</v>
      </c>
      <c r="Y463" s="81">
        <v>653</v>
      </c>
      <c r="Z463" s="81">
        <v>636</v>
      </c>
      <c r="AA463" s="81">
        <v>265</v>
      </c>
      <c r="AB463" s="81">
        <v>1033</v>
      </c>
      <c r="AC463" s="81">
        <v>0</v>
      </c>
      <c r="AD463" s="81">
        <v>7.3283359921339539E-2</v>
      </c>
      <c r="AE463" s="82"/>
      <c r="AF463" s="81">
        <v>1101813.7627054786</v>
      </c>
      <c r="AG463" s="81">
        <v>83449.296889704347</v>
      </c>
      <c r="AH463" s="81">
        <v>236365.74829738372</v>
      </c>
      <c r="AI463" s="81">
        <v>2361913.6462086858</v>
      </c>
      <c r="AJ463" s="81">
        <v>2410940.4516210016</v>
      </c>
      <c r="AK463" s="81">
        <v>0</v>
      </c>
      <c r="AL463" s="81">
        <v>0</v>
      </c>
      <c r="AM463" s="81">
        <v>135595.59610546043</v>
      </c>
      <c r="AN463" s="81">
        <v>0</v>
      </c>
      <c r="AO463" s="81">
        <v>0</v>
      </c>
      <c r="AP463" s="82"/>
      <c r="AQ463" s="81">
        <v>12</v>
      </c>
      <c r="AR463" s="81">
        <v>0</v>
      </c>
      <c r="AS463" s="81">
        <v>0</v>
      </c>
      <c r="AT463" s="81">
        <v>0</v>
      </c>
      <c r="AU463" s="81">
        <v>0</v>
      </c>
      <c r="AV463" s="81">
        <v>2</v>
      </c>
      <c r="AW463" s="81"/>
      <c r="AX463" s="82"/>
      <c r="AY463" s="81">
        <v>78.2</v>
      </c>
      <c r="AZ463" s="81">
        <v>0</v>
      </c>
      <c r="BA463" s="81">
        <v>0</v>
      </c>
      <c r="BB463" s="81">
        <v>0</v>
      </c>
      <c r="BC463" s="81">
        <v>0</v>
      </c>
      <c r="BD463" s="81">
        <v>600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1690</v>
      </c>
      <c r="B464" s="80">
        <v>425</v>
      </c>
      <c r="C464" s="80">
        <v>19</v>
      </c>
      <c r="D464" s="80">
        <v>25</v>
      </c>
      <c r="E464" s="80">
        <v>2022</v>
      </c>
      <c r="F464" s="80" t="s">
        <v>568</v>
      </c>
      <c r="G464" s="80" t="s">
        <v>1691</v>
      </c>
      <c r="H464" s="80" t="s">
        <v>1692</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13</v>
      </c>
      <c r="AR464" s="81">
        <v>0</v>
      </c>
      <c r="AS464" s="81">
        <v>0</v>
      </c>
      <c r="AT464" s="81">
        <v>0</v>
      </c>
      <c r="AU464" s="81">
        <v>0</v>
      </c>
      <c r="AV464" s="81">
        <v>2</v>
      </c>
      <c r="AW464" s="81"/>
      <c r="AX464" s="82"/>
      <c r="AY464" s="81">
        <v>83.100000000000009</v>
      </c>
      <c r="AZ464" s="81">
        <v>0</v>
      </c>
      <c r="BA464" s="81">
        <v>0</v>
      </c>
      <c r="BB464" s="81">
        <v>0</v>
      </c>
      <c r="BC464" s="81">
        <v>0</v>
      </c>
      <c r="BD464" s="81">
        <v>600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2247</v>
      </c>
      <c r="B465" s="80">
        <v>392</v>
      </c>
      <c r="C465" s="80">
        <v>1</v>
      </c>
      <c r="D465" s="80">
        <v>24</v>
      </c>
      <c r="E465" s="80">
        <v>1990</v>
      </c>
      <c r="F465" s="80" t="s">
        <v>562</v>
      </c>
      <c r="G465" s="80" t="s">
        <v>2248</v>
      </c>
      <c r="H465" s="80" t="s">
        <v>2249</v>
      </c>
      <c r="I465" s="177"/>
      <c r="J465" s="81">
        <v>0</v>
      </c>
      <c r="K465" s="81">
        <v>0.82838616368078255</v>
      </c>
      <c r="L465" s="81">
        <v>0.52109804408193527</v>
      </c>
      <c r="M465" s="81">
        <v>1.4332650437950094</v>
      </c>
      <c r="N465" s="81">
        <v>1.9417613412353192</v>
      </c>
      <c r="O465" s="81">
        <v>1.7432035386036808</v>
      </c>
      <c r="P465" s="81">
        <v>3.4059399361256939</v>
      </c>
      <c r="Q465" s="81">
        <v>0.1116612863998476</v>
      </c>
      <c r="R465" s="81">
        <v>0</v>
      </c>
      <c r="S465" s="81">
        <v>0.12125069808057659</v>
      </c>
      <c r="T465" s="82"/>
      <c r="U465" s="81">
        <v>0</v>
      </c>
      <c r="V465" s="81">
        <v>310</v>
      </c>
      <c r="W465" s="81">
        <v>6</v>
      </c>
      <c r="X465" s="81">
        <v>545</v>
      </c>
      <c r="Y465" s="81">
        <v>622</v>
      </c>
      <c r="Z465" s="81">
        <v>717</v>
      </c>
      <c r="AA465" s="81">
        <v>827</v>
      </c>
      <c r="AB465" s="81">
        <v>1813</v>
      </c>
      <c r="AC465" s="81">
        <v>0</v>
      </c>
      <c r="AD465" s="81">
        <v>0.12125069808057659</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2250</v>
      </c>
      <c r="B466" s="80">
        <v>393</v>
      </c>
      <c r="C466" s="80">
        <v>2</v>
      </c>
      <c r="D466" s="80">
        <v>24</v>
      </c>
      <c r="E466" s="80">
        <v>2005</v>
      </c>
      <c r="F466" s="80" t="s">
        <v>565</v>
      </c>
      <c r="G466" s="80" t="s">
        <v>2248</v>
      </c>
      <c r="H466" s="80" t="s">
        <v>2249</v>
      </c>
      <c r="I466" s="177"/>
      <c r="J466" s="81">
        <v>0.76805486285029623</v>
      </c>
      <c r="K466" s="81">
        <v>0.35979760574579056</v>
      </c>
      <c r="L466" s="81">
        <v>0.30259645709927896</v>
      </c>
      <c r="M466" s="81">
        <v>1.8184923507396367</v>
      </c>
      <c r="N466" s="81">
        <v>2.2132105359163794</v>
      </c>
      <c r="O466" s="81">
        <v>2.1913327432578953</v>
      </c>
      <c r="P466" s="81">
        <v>3.8720709011863499</v>
      </c>
      <c r="Q466" s="81">
        <v>9.2614070148684932E-2</v>
      </c>
      <c r="R466" s="81">
        <v>0</v>
      </c>
      <c r="S466" s="81">
        <v>0.26664309439149098</v>
      </c>
      <c r="T466" s="82"/>
      <c r="U466" s="81">
        <v>78069</v>
      </c>
      <c r="V466" s="81">
        <v>157</v>
      </c>
      <c r="W466" s="81">
        <v>4</v>
      </c>
      <c r="X466" s="81">
        <v>367</v>
      </c>
      <c r="Y466" s="81">
        <v>602</v>
      </c>
      <c r="Z466" s="81">
        <v>1043</v>
      </c>
      <c r="AA466" s="81">
        <v>770</v>
      </c>
      <c r="AB466" s="81">
        <v>1572</v>
      </c>
      <c r="AC466" s="81">
        <v>0</v>
      </c>
      <c r="AD466" s="81">
        <v>0.26664309439149098</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2251</v>
      </c>
      <c r="B467" s="80">
        <v>394</v>
      </c>
      <c r="C467" s="80">
        <v>3</v>
      </c>
      <c r="D467" s="80">
        <v>24</v>
      </c>
      <c r="E467" s="80">
        <v>2006</v>
      </c>
      <c r="F467" s="80" t="s">
        <v>566</v>
      </c>
      <c r="G467" s="80" t="s">
        <v>2248</v>
      </c>
      <c r="H467" s="80" t="s">
        <v>2249</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2252</v>
      </c>
      <c r="B468" s="80">
        <v>395</v>
      </c>
      <c r="C468" s="80">
        <v>4</v>
      </c>
      <c r="D468" s="80">
        <v>24</v>
      </c>
      <c r="E468" s="80">
        <v>2007</v>
      </c>
      <c r="F468" s="80" t="s">
        <v>567</v>
      </c>
      <c r="G468" s="80" t="s">
        <v>2248</v>
      </c>
      <c r="H468" s="80" t="s">
        <v>2249</v>
      </c>
      <c r="I468" s="177"/>
      <c r="J468" s="81">
        <v>0.18617872273043654</v>
      </c>
      <c r="K468" s="81">
        <v>0.34081468195162673</v>
      </c>
      <c r="L468" s="81">
        <v>0.35274262482321705</v>
      </c>
      <c r="M468" s="81">
        <v>2.2273355574043725</v>
      </c>
      <c r="N468" s="81">
        <v>2.085639143759451</v>
      </c>
      <c r="O468" s="81">
        <v>1.9462752054714907</v>
      </c>
      <c r="P468" s="81">
        <v>4.0800946268998395</v>
      </c>
      <c r="Q468" s="81">
        <v>9.1378420266233398E-2</v>
      </c>
      <c r="R468" s="81">
        <v>0</v>
      </c>
      <c r="S468" s="81">
        <v>8.4680890262996952E-2</v>
      </c>
      <c r="T468" s="82"/>
      <c r="U468" s="81">
        <v>22584</v>
      </c>
      <c r="V468" s="81">
        <v>149</v>
      </c>
      <c r="W468" s="81">
        <v>4</v>
      </c>
      <c r="X468" s="81">
        <v>492</v>
      </c>
      <c r="Y468" s="81">
        <v>590</v>
      </c>
      <c r="Z468" s="81">
        <v>963</v>
      </c>
      <c r="AA468" s="81">
        <v>799</v>
      </c>
      <c r="AB468" s="81">
        <v>1469</v>
      </c>
      <c r="AC468" s="81">
        <v>0</v>
      </c>
      <c r="AD468" s="81">
        <v>8.4680890262996952E-2</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2253</v>
      </c>
      <c r="B469" s="80">
        <v>396</v>
      </c>
      <c r="C469" s="80">
        <v>5</v>
      </c>
      <c r="D469" s="80">
        <v>24</v>
      </c>
      <c r="E469" s="80">
        <v>2008</v>
      </c>
      <c r="F469" s="80" t="s">
        <v>84</v>
      </c>
      <c r="G469" s="80" t="s">
        <v>2248</v>
      </c>
      <c r="H469" s="80" t="s">
        <v>2249</v>
      </c>
      <c r="I469" s="177"/>
      <c r="J469" s="81">
        <v>0.12472070547424789</v>
      </c>
      <c r="K469" s="81">
        <v>0.25451497796769512</v>
      </c>
      <c r="L469" s="81">
        <v>0.3143330291311584</v>
      </c>
      <c r="M469" s="81">
        <v>2.2209454559859667</v>
      </c>
      <c r="N469" s="81">
        <v>2.0313294022854622</v>
      </c>
      <c r="O469" s="81">
        <v>1.8685655055860459</v>
      </c>
      <c r="P469" s="81">
        <v>4.0142365735791747</v>
      </c>
      <c r="Q469" s="81">
        <v>8.7759189075045652E-2</v>
      </c>
      <c r="R469" s="81">
        <v>0</v>
      </c>
      <c r="S469" s="81">
        <v>0.11348941396010942</v>
      </c>
      <c r="T469" s="82"/>
      <c r="U469" s="81">
        <v>16123</v>
      </c>
      <c r="V469" s="81">
        <v>149</v>
      </c>
      <c r="W469" s="81">
        <v>4</v>
      </c>
      <c r="X469" s="81">
        <v>492</v>
      </c>
      <c r="Y469" s="81">
        <v>581</v>
      </c>
      <c r="Z469" s="81">
        <v>957</v>
      </c>
      <c r="AA469" s="81">
        <v>787</v>
      </c>
      <c r="AB469" s="81">
        <v>1434</v>
      </c>
      <c r="AC469" s="81">
        <v>0</v>
      </c>
      <c r="AD469" s="81">
        <v>0.11348941396010942</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2254</v>
      </c>
      <c r="B470" s="80">
        <v>397</v>
      </c>
      <c r="C470" s="80">
        <v>6</v>
      </c>
      <c r="D470" s="80">
        <v>24</v>
      </c>
      <c r="E470" s="80">
        <v>2009</v>
      </c>
      <c r="F470" s="80" t="s">
        <v>85</v>
      </c>
      <c r="G470" s="80" t="s">
        <v>2248</v>
      </c>
      <c r="H470" s="80" t="s">
        <v>2249</v>
      </c>
      <c r="I470" s="177"/>
      <c r="J470" s="81">
        <v>0.22530111572468547</v>
      </c>
      <c r="K470" s="81">
        <v>0.29914277153228541</v>
      </c>
      <c r="L470" s="81">
        <v>3.1913618678960356</v>
      </c>
      <c r="M470" s="81">
        <v>2.2913652026838935</v>
      </c>
      <c r="N470" s="81">
        <v>1.9628925825871719</v>
      </c>
      <c r="O470" s="81">
        <v>1.8713240249604179</v>
      </c>
      <c r="P470" s="81">
        <v>3.7859641413247767</v>
      </c>
      <c r="Q470" s="81">
        <v>8.2083890462104001E-2</v>
      </c>
      <c r="R470" s="81">
        <v>0</v>
      </c>
      <c r="S470" s="81">
        <v>0.12329477191518555</v>
      </c>
      <c r="T470" s="82"/>
      <c r="U470" s="81">
        <v>22897</v>
      </c>
      <c r="V470" s="81">
        <v>184</v>
      </c>
      <c r="W470" s="81">
        <v>69</v>
      </c>
      <c r="X470" s="81">
        <v>537</v>
      </c>
      <c r="Y470" s="81">
        <v>580</v>
      </c>
      <c r="Z470" s="81">
        <v>946</v>
      </c>
      <c r="AA470" s="81">
        <v>762</v>
      </c>
      <c r="AB470" s="81">
        <v>1408</v>
      </c>
      <c r="AC470" s="81">
        <v>0</v>
      </c>
      <c r="AD470" s="81">
        <v>0.12329477191518555</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2255</v>
      </c>
      <c r="B471" s="80">
        <v>398</v>
      </c>
      <c r="C471" s="80">
        <v>7</v>
      </c>
      <c r="D471" s="80">
        <v>24</v>
      </c>
      <c r="E471" s="80">
        <v>2010</v>
      </c>
      <c r="F471" s="80" t="s">
        <v>86</v>
      </c>
      <c r="G471" s="80" t="s">
        <v>2248</v>
      </c>
      <c r="H471" s="80" t="s">
        <v>2249</v>
      </c>
      <c r="I471" s="177"/>
      <c r="J471" s="81">
        <v>0.15523284411947544</v>
      </c>
      <c r="K471" s="81">
        <v>0.31915343170517879</v>
      </c>
      <c r="L471" s="81">
        <v>3.0105111323398837</v>
      </c>
      <c r="M471" s="81">
        <v>2.3523634392460333</v>
      </c>
      <c r="N471" s="81">
        <v>2.151207392343605</v>
      </c>
      <c r="O471" s="81">
        <v>1.833133663465204</v>
      </c>
      <c r="P471" s="81">
        <v>3.801403912261665</v>
      </c>
      <c r="Q471" s="81">
        <v>8.3413386078869584E-2</v>
      </c>
      <c r="R471" s="81">
        <v>0</v>
      </c>
      <c r="S471" s="81">
        <v>0.13731279512163599</v>
      </c>
      <c r="T471" s="82"/>
      <c r="U471" s="81">
        <v>15983</v>
      </c>
      <c r="V471" s="81">
        <v>184</v>
      </c>
      <c r="W471" s="81">
        <v>69</v>
      </c>
      <c r="X471" s="81">
        <v>537</v>
      </c>
      <c r="Y471" s="81">
        <v>579</v>
      </c>
      <c r="Z471" s="81">
        <v>931</v>
      </c>
      <c r="AA471" s="81">
        <v>746</v>
      </c>
      <c r="AB471" s="81">
        <v>1371</v>
      </c>
      <c r="AC471" s="81">
        <v>0</v>
      </c>
      <c r="AD471" s="81">
        <v>0.13731279512163599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2256</v>
      </c>
      <c r="B472" s="80">
        <v>399</v>
      </c>
      <c r="C472" s="80">
        <v>8</v>
      </c>
      <c r="D472" s="80">
        <v>24</v>
      </c>
      <c r="E472" s="80">
        <v>2011</v>
      </c>
      <c r="F472" s="80" t="s">
        <v>87</v>
      </c>
      <c r="G472" s="80" t="s">
        <v>2248</v>
      </c>
      <c r="H472" s="80" t="s">
        <v>2249</v>
      </c>
      <c r="I472" s="177"/>
      <c r="J472" s="81">
        <v>0.14340692721844667</v>
      </c>
      <c r="K472" s="81">
        <v>0.43339809214833558</v>
      </c>
      <c r="L472" s="81">
        <v>3.1260960230132908</v>
      </c>
      <c r="M472" s="81">
        <v>2.5476636780565682</v>
      </c>
      <c r="N472" s="81">
        <v>2.1331020723522802</v>
      </c>
      <c r="O472" s="81">
        <v>1.7556130772504723</v>
      </c>
      <c r="P472" s="81">
        <v>3.5975285904877583</v>
      </c>
      <c r="Q472" s="81">
        <v>9.3337159975553696E-2</v>
      </c>
      <c r="R472" s="81">
        <v>0</v>
      </c>
      <c r="S472" s="81">
        <v>0.10310089926047797</v>
      </c>
      <c r="T472" s="82"/>
      <c r="U472" s="81">
        <v>14538</v>
      </c>
      <c r="V472" s="81">
        <v>184</v>
      </c>
      <c r="W472" s="81">
        <v>69</v>
      </c>
      <c r="X472" s="81">
        <v>537</v>
      </c>
      <c r="Y472" s="81">
        <v>570</v>
      </c>
      <c r="Z472" s="81">
        <v>911</v>
      </c>
      <c r="AA472" s="81">
        <v>727</v>
      </c>
      <c r="AB472" s="81">
        <v>1330</v>
      </c>
      <c r="AC472" s="81">
        <v>0</v>
      </c>
      <c r="AD472" s="81">
        <v>0.10310089926047797</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2257</v>
      </c>
      <c r="B473" s="80">
        <v>400</v>
      </c>
      <c r="C473" s="80">
        <v>9</v>
      </c>
      <c r="D473" s="80">
        <v>24</v>
      </c>
      <c r="E473" s="80">
        <v>2012</v>
      </c>
      <c r="F473" s="80" t="s">
        <v>88</v>
      </c>
      <c r="G473" s="80" t="s">
        <v>2248</v>
      </c>
      <c r="H473" s="80" t="s">
        <v>2249</v>
      </c>
      <c r="I473" s="177"/>
      <c r="J473" s="81">
        <v>4.0317920069259341E-2</v>
      </c>
      <c r="K473" s="81">
        <v>0.3875872432262864</v>
      </c>
      <c r="L473" s="81">
        <v>3.0451834798137374</v>
      </c>
      <c r="M473" s="81">
        <v>2.6915066792346161</v>
      </c>
      <c r="N473" s="81">
        <v>2.1109217181530795</v>
      </c>
      <c r="O473" s="81">
        <v>1.7150303459161482</v>
      </c>
      <c r="P473" s="81">
        <v>3.4736754203621016</v>
      </c>
      <c r="Q473" s="81">
        <v>9.8663699120882478E-2</v>
      </c>
      <c r="R473" s="81">
        <v>0</v>
      </c>
      <c r="S473" s="81">
        <v>0.12649617195771551</v>
      </c>
      <c r="T473" s="82"/>
      <c r="U473" s="81">
        <v>4401</v>
      </c>
      <c r="V473" s="81">
        <v>184</v>
      </c>
      <c r="W473" s="81">
        <v>69</v>
      </c>
      <c r="X473" s="81">
        <v>537</v>
      </c>
      <c r="Y473" s="81">
        <v>558</v>
      </c>
      <c r="Z473" s="81">
        <v>897</v>
      </c>
      <c r="AA473" s="81">
        <v>698</v>
      </c>
      <c r="AB473" s="81">
        <v>1294</v>
      </c>
      <c r="AC473" s="81">
        <v>0</v>
      </c>
      <c r="AD473" s="81">
        <v>0.12649617195771551</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2258</v>
      </c>
      <c r="B474" s="80">
        <v>401</v>
      </c>
      <c r="C474" s="80">
        <v>10</v>
      </c>
      <c r="D474" s="80">
        <v>24</v>
      </c>
      <c r="E474" s="80">
        <v>2013</v>
      </c>
      <c r="F474" s="80" t="s">
        <v>89</v>
      </c>
      <c r="G474" s="80" t="s">
        <v>2248</v>
      </c>
      <c r="H474" s="80" t="s">
        <v>2249</v>
      </c>
      <c r="I474" s="177"/>
      <c r="J474" s="81">
        <v>5.0081843360619535E-2</v>
      </c>
      <c r="K474" s="81">
        <v>0.32936427395258006</v>
      </c>
      <c r="L474" s="81">
        <v>2.8098466754843932</v>
      </c>
      <c r="M474" s="81">
        <v>2.6795714236493033</v>
      </c>
      <c r="N474" s="81">
        <v>1.8767473310663754</v>
      </c>
      <c r="O474" s="81">
        <v>1.5721807906727119</v>
      </c>
      <c r="P474" s="81">
        <v>3.4068380366840691</v>
      </c>
      <c r="Q474" s="81">
        <v>9.8474462498049323E-2</v>
      </c>
      <c r="R474" s="81">
        <v>0</v>
      </c>
      <c r="S474" s="81">
        <v>0.13308096541944736</v>
      </c>
      <c r="T474" s="82"/>
      <c r="U474" s="81">
        <v>5639</v>
      </c>
      <c r="V474" s="81">
        <v>184</v>
      </c>
      <c r="W474" s="81">
        <v>69</v>
      </c>
      <c r="X474" s="81">
        <v>537</v>
      </c>
      <c r="Y474" s="81">
        <v>549</v>
      </c>
      <c r="Z474" s="81">
        <v>859</v>
      </c>
      <c r="AA474" s="81">
        <v>682</v>
      </c>
      <c r="AB474" s="81">
        <v>1273</v>
      </c>
      <c r="AC474" s="81">
        <v>0</v>
      </c>
      <c r="AD474" s="81">
        <v>0.13308096541944736</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2259</v>
      </c>
      <c r="B475" s="80">
        <v>402</v>
      </c>
      <c r="C475" s="80">
        <v>11</v>
      </c>
      <c r="D475" s="80">
        <v>24</v>
      </c>
      <c r="E475" s="80">
        <v>2014</v>
      </c>
      <c r="F475" s="80" t="s">
        <v>90</v>
      </c>
      <c r="G475" s="80" t="s">
        <v>2248</v>
      </c>
      <c r="H475" s="80" t="s">
        <v>2249</v>
      </c>
      <c r="I475" s="177"/>
      <c r="J475" s="81">
        <v>4.0642294517551816E-2</v>
      </c>
      <c r="K475" s="81">
        <v>0.26451628116408671</v>
      </c>
      <c r="L475" s="81">
        <v>3.1934941482781491</v>
      </c>
      <c r="M475" s="81">
        <v>2.552522139098468</v>
      </c>
      <c r="N475" s="81">
        <v>1.7963421906620651</v>
      </c>
      <c r="O475" s="81">
        <v>1.4649453345693839</v>
      </c>
      <c r="P475" s="81">
        <v>3.3793651854415061</v>
      </c>
      <c r="Q475" s="81">
        <v>9.2477865589870201E-2</v>
      </c>
      <c r="R475" s="81">
        <v>0</v>
      </c>
      <c r="S475" s="81">
        <v>0.1038207367052042</v>
      </c>
      <c r="T475" s="82"/>
      <c r="U475" s="81">
        <v>4997</v>
      </c>
      <c r="V475" s="81">
        <v>128</v>
      </c>
      <c r="W475" s="81">
        <v>67</v>
      </c>
      <c r="X475" s="81">
        <v>548</v>
      </c>
      <c r="Y475" s="81">
        <v>548</v>
      </c>
      <c r="Z475" s="81">
        <v>843</v>
      </c>
      <c r="AA475" s="81">
        <v>673</v>
      </c>
      <c r="AB475" s="81">
        <v>1246</v>
      </c>
      <c r="AC475" s="81">
        <v>0</v>
      </c>
      <c r="AD475" s="81">
        <v>0.1038207367052042</v>
      </c>
      <c r="AE475" s="82"/>
      <c r="AF475" s="81">
        <v>29268.106523003276</v>
      </c>
      <c r="AG475" s="81">
        <v>240887.81853316346</v>
      </c>
      <c r="AH475" s="81">
        <v>771925.87915589556</v>
      </c>
      <c r="AI475" s="81">
        <v>3373441.6626043473</v>
      </c>
      <c r="AJ475" s="81">
        <v>2544962.3749479512</v>
      </c>
      <c r="AK475" s="81">
        <v>0</v>
      </c>
      <c r="AL475" s="81">
        <v>0</v>
      </c>
      <c r="AM475" s="81">
        <v>171057.18075415044</v>
      </c>
      <c r="AN475" s="81">
        <v>0</v>
      </c>
      <c r="AO475" s="81">
        <v>0</v>
      </c>
      <c r="AP475" s="82"/>
      <c r="AQ475" s="81">
        <v>10</v>
      </c>
      <c r="AR475" s="81">
        <v>6</v>
      </c>
      <c r="AS475" s="81">
        <v>0</v>
      </c>
      <c r="AT475" s="81">
        <v>0</v>
      </c>
      <c r="AU475" s="81">
        <v>0</v>
      </c>
      <c r="AV475" s="81">
        <v>0</v>
      </c>
      <c r="AW475" s="81" t="s">
        <v>564</v>
      </c>
      <c r="AX475" s="82"/>
      <c r="AY475" s="81">
        <v>35.299999999999997</v>
      </c>
      <c r="AZ475" s="81">
        <v>129.9</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2260</v>
      </c>
      <c r="B476" s="80">
        <v>403</v>
      </c>
      <c r="C476" s="80">
        <v>12</v>
      </c>
      <c r="D476" s="80">
        <v>24</v>
      </c>
      <c r="E476" s="80">
        <v>2015</v>
      </c>
      <c r="F476" s="80" t="s">
        <v>91</v>
      </c>
      <c r="G476" s="80" t="s">
        <v>2248</v>
      </c>
      <c r="H476" s="80" t="s">
        <v>2249</v>
      </c>
      <c r="I476" s="177"/>
      <c r="J476" s="81">
        <v>0</v>
      </c>
      <c r="K476" s="81">
        <v>0.25648588949283047</v>
      </c>
      <c r="L476" s="81">
        <v>3.7529481421235866</v>
      </c>
      <c r="M476" s="81">
        <v>2.4331797777905964</v>
      </c>
      <c r="N476" s="81">
        <v>1.5534777132738793</v>
      </c>
      <c r="O476" s="81">
        <v>1.4509656279281691</v>
      </c>
      <c r="P476" s="81">
        <v>3.3016193926149295</v>
      </c>
      <c r="Q476" s="81">
        <v>8.6244447252516412E-2</v>
      </c>
      <c r="R476" s="81">
        <v>0</v>
      </c>
      <c r="S476" s="81">
        <v>0.15609559567564144</v>
      </c>
      <c r="T476" s="82"/>
      <c r="U476" s="81">
        <v>0</v>
      </c>
      <c r="V476" s="81">
        <v>128</v>
      </c>
      <c r="W476" s="81">
        <v>67</v>
      </c>
      <c r="X476" s="81">
        <v>548</v>
      </c>
      <c r="Y476" s="81">
        <v>527</v>
      </c>
      <c r="Z476" s="81">
        <v>843</v>
      </c>
      <c r="AA476" s="81">
        <v>657</v>
      </c>
      <c r="AB476" s="81">
        <v>1187</v>
      </c>
      <c r="AC476" s="81">
        <v>0</v>
      </c>
      <c r="AD476" s="81">
        <v>0.15609559567564144</v>
      </c>
      <c r="AE476" s="82"/>
      <c r="AF476" s="81">
        <v>0</v>
      </c>
      <c r="AG476" s="81">
        <v>212804.53938677782</v>
      </c>
      <c r="AH476" s="81">
        <v>760350.19285457663</v>
      </c>
      <c r="AI476" s="81">
        <v>3293637.4050413296</v>
      </c>
      <c r="AJ476" s="81">
        <v>2285193.1427509263</v>
      </c>
      <c r="AK476" s="81">
        <v>0</v>
      </c>
      <c r="AL476" s="81">
        <v>0</v>
      </c>
      <c r="AM476" s="81">
        <v>162673.37072227421</v>
      </c>
      <c r="AN476" s="81">
        <v>0</v>
      </c>
      <c r="AO476" s="81">
        <v>0</v>
      </c>
      <c r="AP476" s="82"/>
      <c r="AQ476" s="81">
        <v>10</v>
      </c>
      <c r="AR476" s="81">
        <v>7</v>
      </c>
      <c r="AS476" s="81">
        <v>0</v>
      </c>
      <c r="AT476" s="81">
        <v>0</v>
      </c>
      <c r="AU476" s="81">
        <v>0</v>
      </c>
      <c r="AV476" s="81">
        <v>0</v>
      </c>
      <c r="AW476" s="81" t="s">
        <v>564</v>
      </c>
      <c r="AX476" s="82"/>
      <c r="AY476" s="81">
        <v>35.299999999999997</v>
      </c>
      <c r="AZ476" s="81">
        <v>179.4</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2261</v>
      </c>
      <c r="B477" s="80">
        <v>404</v>
      </c>
      <c r="C477" s="80">
        <v>13</v>
      </c>
      <c r="D477" s="80">
        <v>24</v>
      </c>
      <c r="E477" s="80">
        <v>2016</v>
      </c>
      <c r="F477" s="80" t="s">
        <v>92</v>
      </c>
      <c r="G477" s="80" t="s">
        <v>2248</v>
      </c>
      <c r="H477" s="80" t="s">
        <v>2249</v>
      </c>
      <c r="I477" s="177"/>
      <c r="J477" s="81">
        <v>0</v>
      </c>
      <c r="K477" s="81">
        <v>0.25812453546736608</v>
      </c>
      <c r="L477" s="81">
        <v>3.9735882988280218</v>
      </c>
      <c r="M477" s="81">
        <v>2.1108917140366095</v>
      </c>
      <c r="N477" s="81">
        <v>1.5332910019773303</v>
      </c>
      <c r="O477" s="81">
        <v>1.4027406534224216</v>
      </c>
      <c r="P477" s="81">
        <v>3.2990721932272278</v>
      </c>
      <c r="Q477" s="81">
        <v>8.3557688948095094E-2</v>
      </c>
      <c r="R477" s="81">
        <v>0</v>
      </c>
      <c r="S477" s="81">
        <v>0.13719435660847012</v>
      </c>
      <c r="T477" s="82"/>
      <c r="U477" s="81">
        <v>0</v>
      </c>
      <c r="V477" s="81">
        <v>128</v>
      </c>
      <c r="W477" s="81">
        <v>67</v>
      </c>
      <c r="X477" s="81">
        <v>548</v>
      </c>
      <c r="Y477" s="81">
        <v>528</v>
      </c>
      <c r="Z477" s="81">
        <v>825</v>
      </c>
      <c r="AA477" s="81">
        <v>679</v>
      </c>
      <c r="AB477" s="81">
        <v>1183</v>
      </c>
      <c r="AC477" s="81">
        <v>0</v>
      </c>
      <c r="AD477" s="81">
        <v>0.1371943566084701</v>
      </c>
      <c r="AE477" s="82"/>
      <c r="AF477" s="81">
        <v>0</v>
      </c>
      <c r="AG477" s="81">
        <v>202087.85987135739</v>
      </c>
      <c r="AH477" s="81">
        <v>611524.57726466435</v>
      </c>
      <c r="AI477" s="81">
        <v>3265484.3843678241</v>
      </c>
      <c r="AJ477" s="81">
        <v>2260879.8494433048</v>
      </c>
      <c r="AK477" s="81">
        <v>0</v>
      </c>
      <c r="AL477" s="81">
        <v>0</v>
      </c>
      <c r="AM477" s="81">
        <v>162251.14286475111</v>
      </c>
      <c r="AN477" s="81">
        <v>0</v>
      </c>
      <c r="AO477" s="81">
        <v>0</v>
      </c>
      <c r="AP477" s="82"/>
      <c r="AQ477" s="81">
        <v>11</v>
      </c>
      <c r="AR477" s="81">
        <v>8</v>
      </c>
      <c r="AS477" s="81">
        <v>0</v>
      </c>
      <c r="AT477" s="81">
        <v>0</v>
      </c>
      <c r="AU477" s="81">
        <v>0</v>
      </c>
      <c r="AV477" s="81">
        <v>0</v>
      </c>
      <c r="AW477" s="81" t="s">
        <v>564</v>
      </c>
      <c r="AX477" s="82"/>
      <c r="AY477" s="81">
        <v>40.4</v>
      </c>
      <c r="AZ477" s="81">
        <v>228.9</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2262</v>
      </c>
      <c r="B478" s="80">
        <v>405</v>
      </c>
      <c r="C478" s="80">
        <v>14</v>
      </c>
      <c r="D478" s="80">
        <v>24</v>
      </c>
      <c r="E478" s="80">
        <v>2017</v>
      </c>
      <c r="F478" s="80" t="s">
        <v>71</v>
      </c>
      <c r="G478" s="80" t="s">
        <v>2248</v>
      </c>
      <c r="H478" s="80" t="s">
        <v>2249</v>
      </c>
      <c r="I478" s="177"/>
      <c r="J478" s="81">
        <v>0</v>
      </c>
      <c r="K478" s="81">
        <v>0.263534142904014</v>
      </c>
      <c r="L478" s="81">
        <v>3.6964865200858319</v>
      </c>
      <c r="M478" s="81">
        <v>2.0919545273644737</v>
      </c>
      <c r="N478" s="81">
        <v>1.5506503798499083</v>
      </c>
      <c r="O478" s="81">
        <v>1.3698159863787025</v>
      </c>
      <c r="P478" s="81">
        <v>3.225066368617691</v>
      </c>
      <c r="Q478" s="81">
        <v>7.8955561648459849E-2</v>
      </c>
      <c r="R478" s="81">
        <v>0</v>
      </c>
      <c r="S478" s="81">
        <v>0.21591251367956585</v>
      </c>
      <c r="T478" s="82"/>
      <c r="U478" s="81">
        <v>0</v>
      </c>
      <c r="V478" s="81">
        <v>128</v>
      </c>
      <c r="W478" s="81">
        <v>67</v>
      </c>
      <c r="X478" s="81">
        <v>548</v>
      </c>
      <c r="Y478" s="81">
        <v>522</v>
      </c>
      <c r="Z478" s="81">
        <v>819</v>
      </c>
      <c r="AA478" s="81">
        <v>668</v>
      </c>
      <c r="AB478" s="81">
        <v>1156</v>
      </c>
      <c r="AC478" s="81">
        <v>0</v>
      </c>
      <c r="AD478" s="81">
        <v>0.21591251367956579</v>
      </c>
      <c r="AE478" s="82"/>
      <c r="AF478" s="81">
        <v>0</v>
      </c>
      <c r="AG478" s="81">
        <v>209153.99712857479</v>
      </c>
      <c r="AH478" s="81">
        <v>779311.37634287763</v>
      </c>
      <c r="AI478" s="81">
        <v>3318095.6923078401</v>
      </c>
      <c r="AJ478" s="81">
        <v>2284776.2089932589</v>
      </c>
      <c r="AK478" s="81">
        <v>0</v>
      </c>
      <c r="AL478" s="81">
        <v>0</v>
      </c>
      <c r="AM478" s="81">
        <v>158796.115794796</v>
      </c>
      <c r="AN478" s="81">
        <v>0</v>
      </c>
      <c r="AO478" s="81">
        <v>0</v>
      </c>
      <c r="AP478" s="82"/>
      <c r="AQ478" s="81">
        <v>14</v>
      </c>
      <c r="AR478" s="81">
        <v>9</v>
      </c>
      <c r="AS478" s="81">
        <v>0</v>
      </c>
      <c r="AT478" s="81">
        <v>0</v>
      </c>
      <c r="AU478" s="81">
        <v>0</v>
      </c>
      <c r="AV478" s="81">
        <v>0</v>
      </c>
      <c r="AW478" s="81" t="s">
        <v>564</v>
      </c>
      <c r="AX478" s="82"/>
      <c r="AY478" s="81">
        <v>58.8</v>
      </c>
      <c r="AZ478" s="81">
        <v>278.39999999999998</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2263</v>
      </c>
      <c r="B479" s="80">
        <v>406</v>
      </c>
      <c r="C479" s="80">
        <v>15</v>
      </c>
      <c r="D479" s="80">
        <v>24</v>
      </c>
      <c r="E479" s="80">
        <v>2018</v>
      </c>
      <c r="F479" s="80" t="s">
        <v>93</v>
      </c>
      <c r="G479" s="80" t="s">
        <v>2248</v>
      </c>
      <c r="H479" s="80" t="s">
        <v>2249</v>
      </c>
      <c r="I479" s="177"/>
      <c r="J479" s="81">
        <v>0</v>
      </c>
      <c r="K479" s="81">
        <v>0.24603549842375591</v>
      </c>
      <c r="L479" s="81">
        <v>3.4423027116306115</v>
      </c>
      <c r="M479" s="81">
        <v>2.1245008030368067</v>
      </c>
      <c r="N479" s="81">
        <v>1.3715806771759642</v>
      </c>
      <c r="O479" s="81">
        <v>1.2948464290152981</v>
      </c>
      <c r="P479" s="81">
        <v>3.0878058187878734</v>
      </c>
      <c r="Q479" s="81">
        <v>7.0921732758572276E-2</v>
      </c>
      <c r="R479" s="81">
        <v>0</v>
      </c>
      <c r="S479" s="81">
        <v>0.16577089139049297</v>
      </c>
      <c r="T479" s="82"/>
      <c r="U479" s="81">
        <v>0</v>
      </c>
      <c r="V479" s="81">
        <v>128</v>
      </c>
      <c r="W479" s="81">
        <v>67</v>
      </c>
      <c r="X479" s="81">
        <v>548</v>
      </c>
      <c r="Y479" s="81">
        <v>509</v>
      </c>
      <c r="Z479" s="81">
        <v>789</v>
      </c>
      <c r="AA479" s="81">
        <v>646</v>
      </c>
      <c r="AB479" s="81">
        <v>1119</v>
      </c>
      <c r="AC479" s="81">
        <v>0</v>
      </c>
      <c r="AD479" s="81">
        <v>0.165770891390493</v>
      </c>
      <c r="AE479" s="82"/>
      <c r="AF479" s="81">
        <v>0</v>
      </c>
      <c r="AG479" s="81">
        <v>185813.0684908533</v>
      </c>
      <c r="AH479" s="81">
        <v>734939.21798127831</v>
      </c>
      <c r="AI479" s="81">
        <v>3201564.7149371509</v>
      </c>
      <c r="AJ479" s="81">
        <v>2122893.6273775222</v>
      </c>
      <c r="AK479" s="81">
        <v>0</v>
      </c>
      <c r="AL479" s="81">
        <v>0</v>
      </c>
      <c r="AM479" s="81">
        <v>154031.5928863351</v>
      </c>
      <c r="AN479" s="81">
        <v>0</v>
      </c>
      <c r="AO479" s="81">
        <v>0</v>
      </c>
      <c r="AP479" s="82"/>
      <c r="AQ479" s="81">
        <v>16</v>
      </c>
      <c r="AR479" s="81">
        <v>9</v>
      </c>
      <c r="AS479" s="81">
        <v>0</v>
      </c>
      <c r="AT479" s="81">
        <v>0</v>
      </c>
      <c r="AU479" s="81">
        <v>0</v>
      </c>
      <c r="AV479" s="81">
        <v>0</v>
      </c>
      <c r="AW479" s="81" t="s">
        <v>564</v>
      </c>
      <c r="AX479" s="82"/>
      <c r="AY479" s="81">
        <v>71.8</v>
      </c>
      <c r="AZ479" s="81">
        <v>278</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2264</v>
      </c>
      <c r="B480" s="80">
        <v>407</v>
      </c>
      <c r="C480" s="80">
        <v>16</v>
      </c>
      <c r="D480" s="80">
        <v>24</v>
      </c>
      <c r="E480" s="80">
        <v>2019</v>
      </c>
      <c r="F480" s="80" t="s">
        <v>73</v>
      </c>
      <c r="G480" s="80" t="s">
        <v>2248</v>
      </c>
      <c r="H480" s="80" t="s">
        <v>2249</v>
      </c>
      <c r="I480" s="177"/>
      <c r="J480" s="81">
        <v>0</v>
      </c>
      <c r="K480" s="81">
        <v>0.22074963997292762</v>
      </c>
      <c r="L480" s="81">
        <v>3.4608050884299004</v>
      </c>
      <c r="M480" s="81">
        <v>2.025196885854045</v>
      </c>
      <c r="N480" s="81">
        <v>1.3234542047906124</v>
      </c>
      <c r="O480" s="81">
        <v>1.2586481704325903</v>
      </c>
      <c r="P480" s="81">
        <v>2.8510304096579056</v>
      </c>
      <c r="Q480" s="81">
        <v>6.7262581013662892E-2</v>
      </c>
      <c r="R480" s="81">
        <v>0</v>
      </c>
      <c r="S480" s="81">
        <v>0.12064355248949631</v>
      </c>
      <c r="T480" s="82"/>
      <c r="U480" s="81">
        <v>0</v>
      </c>
      <c r="V480" s="81">
        <v>128</v>
      </c>
      <c r="W480" s="81">
        <v>67</v>
      </c>
      <c r="X480" s="81">
        <v>548</v>
      </c>
      <c r="Y480" s="81">
        <v>506</v>
      </c>
      <c r="Z480" s="81">
        <v>788</v>
      </c>
      <c r="AA480" s="81">
        <v>592</v>
      </c>
      <c r="AB480" s="81">
        <v>1090</v>
      </c>
      <c r="AC480" s="81">
        <v>0</v>
      </c>
      <c r="AD480" s="81">
        <v>0.12064355248949631</v>
      </c>
      <c r="AE480" s="82"/>
      <c r="AF480" s="81">
        <v>0</v>
      </c>
      <c r="AG480" s="81">
        <v>179146.8319310518</v>
      </c>
      <c r="AH480" s="81">
        <v>789384.40651527198</v>
      </c>
      <c r="AI480" s="81">
        <v>3305212.3134169802</v>
      </c>
      <c r="AJ480" s="81">
        <v>2172462.8426131201</v>
      </c>
      <c r="AK480" s="81">
        <v>0</v>
      </c>
      <c r="AL480" s="81">
        <v>0</v>
      </c>
      <c r="AM480" s="81">
        <v>148449.79448439321</v>
      </c>
      <c r="AN480" s="81">
        <v>0</v>
      </c>
      <c r="AO480" s="81">
        <v>0</v>
      </c>
      <c r="AP480" s="82"/>
      <c r="AQ480" s="81">
        <v>16</v>
      </c>
      <c r="AR480" s="81">
        <v>9</v>
      </c>
      <c r="AS480" s="81">
        <v>0</v>
      </c>
      <c r="AT480" s="81">
        <v>0</v>
      </c>
      <c r="AU480" s="81">
        <v>0</v>
      </c>
      <c r="AV480" s="81">
        <v>0</v>
      </c>
      <c r="AW480" s="81" t="s">
        <v>564</v>
      </c>
      <c r="AX480" s="82"/>
      <c r="AY480" s="81">
        <v>72.3</v>
      </c>
      <c r="AZ480" s="81">
        <v>278.39999999999998</v>
      </c>
      <c r="BA480" s="81">
        <v>0</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2265</v>
      </c>
      <c r="B481" s="80">
        <v>408</v>
      </c>
      <c r="C481" s="80">
        <v>17</v>
      </c>
      <c r="D481" s="80">
        <v>24</v>
      </c>
      <c r="E481" s="80">
        <v>2020</v>
      </c>
      <c r="F481" s="80" t="s">
        <v>218</v>
      </c>
      <c r="G481" s="80" t="s">
        <v>2248</v>
      </c>
      <c r="H481" s="80" t="s">
        <v>2249</v>
      </c>
      <c r="I481" s="177"/>
      <c r="J481" s="81">
        <v>0</v>
      </c>
      <c r="K481" s="81">
        <v>0.2441703098758557</v>
      </c>
      <c r="L481" s="81">
        <v>2.9878701079594112</v>
      </c>
      <c r="M481" s="81">
        <v>1.3609255992967728</v>
      </c>
      <c r="N481" s="81">
        <v>1.2769968708028883</v>
      </c>
      <c r="O481" s="81">
        <v>1.0873601252354588</v>
      </c>
      <c r="P481" s="81">
        <v>2.8146921273085534</v>
      </c>
      <c r="Q481" s="81">
        <v>6.2324071802173336E-2</v>
      </c>
      <c r="R481" s="81">
        <v>0</v>
      </c>
      <c r="S481" s="81">
        <v>0.1536712993615873</v>
      </c>
      <c r="T481" s="82"/>
      <c r="U481" s="81">
        <v>0</v>
      </c>
      <c r="V481" s="81">
        <v>132</v>
      </c>
      <c r="W481" s="81">
        <v>64</v>
      </c>
      <c r="X481" s="81">
        <v>416</v>
      </c>
      <c r="Y481" s="81">
        <v>493</v>
      </c>
      <c r="Z481" s="81">
        <v>777</v>
      </c>
      <c r="AA481" s="81">
        <v>635</v>
      </c>
      <c r="AB481" s="81">
        <v>1057</v>
      </c>
      <c r="AC481" s="81">
        <v>0</v>
      </c>
      <c r="AD481" s="81">
        <v>0.1536712993615873</v>
      </c>
      <c r="AE481" s="82"/>
      <c r="AF481" s="81">
        <v>0</v>
      </c>
      <c r="AG481" s="81">
        <v>188318.87886804115</v>
      </c>
      <c r="AH481" s="81">
        <v>718035.02843411954</v>
      </c>
      <c r="AI481" s="81">
        <v>2316890.2357442942</v>
      </c>
      <c r="AJ481" s="81">
        <v>2142895.3027460319</v>
      </c>
      <c r="AK481" s="81"/>
      <c r="AL481" s="81"/>
      <c r="AM481" s="81">
        <v>137950.24351493505</v>
      </c>
      <c r="AN481" s="81"/>
      <c r="AO481" s="81"/>
      <c r="AP481" s="82"/>
      <c r="AQ481" s="81">
        <v>17</v>
      </c>
      <c r="AR481" s="81">
        <v>9</v>
      </c>
      <c r="AS481" s="81">
        <v>0</v>
      </c>
      <c r="AT481" s="81">
        <v>0</v>
      </c>
      <c r="AU481" s="81">
        <v>0</v>
      </c>
      <c r="AV481" s="81">
        <v>0</v>
      </c>
      <c r="AW481" s="81">
        <v>0</v>
      </c>
      <c r="AX481" s="82"/>
      <c r="AY481" s="81">
        <v>82.199999999999989</v>
      </c>
      <c r="AZ481" s="81">
        <v>278.39999999999998</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2266</v>
      </c>
      <c r="B482" s="80">
        <v>408</v>
      </c>
      <c r="C482" s="80">
        <v>18</v>
      </c>
      <c r="D482" s="80">
        <v>24</v>
      </c>
      <c r="E482" s="80">
        <v>2021</v>
      </c>
      <c r="F482" s="80" t="s">
        <v>75</v>
      </c>
      <c r="G482" s="174" t="s">
        <v>2248</v>
      </c>
      <c r="H482" s="80" t="s">
        <v>2249</v>
      </c>
      <c r="I482" s="177"/>
      <c r="J482" s="81">
        <v>1.8460315074465369E-2</v>
      </c>
      <c r="K482" s="81">
        <v>0.27667016771676578</v>
      </c>
      <c r="L482" s="81">
        <v>2.8487282357623891</v>
      </c>
      <c r="M482" s="81">
        <v>1.5962532756327268</v>
      </c>
      <c r="N482" s="81">
        <v>1.208384069752352</v>
      </c>
      <c r="O482" s="81">
        <v>1.057371181539188</v>
      </c>
      <c r="P482" s="81">
        <v>2.8680791963335683</v>
      </c>
      <c r="Q482" s="81">
        <v>6.1460900225463126E-2</v>
      </c>
      <c r="R482" s="81">
        <v>0</v>
      </c>
      <c r="S482" s="81">
        <v>0</v>
      </c>
      <c r="T482" s="82"/>
      <c r="U482" s="81">
        <v>2897</v>
      </c>
      <c r="V482" s="81">
        <v>132</v>
      </c>
      <c r="W482" s="81">
        <v>64</v>
      </c>
      <c r="X482" s="81">
        <v>416</v>
      </c>
      <c r="Y482" s="81">
        <v>486</v>
      </c>
      <c r="Z482" s="81">
        <v>778</v>
      </c>
      <c r="AA482" s="81">
        <v>631</v>
      </c>
      <c r="AB482" s="81">
        <v>1030</v>
      </c>
      <c r="AC482" s="81">
        <v>0</v>
      </c>
      <c r="AD482" s="81">
        <v>0</v>
      </c>
      <c r="AE482" s="82"/>
      <c r="AF482" s="81">
        <v>14212.92876379916</v>
      </c>
      <c r="AG482" s="81">
        <v>209705.82988387643</v>
      </c>
      <c r="AH482" s="81">
        <v>660626.0290312852</v>
      </c>
      <c r="AI482" s="81">
        <v>2568573.6342941485</v>
      </c>
      <c r="AJ482" s="81">
        <v>1880863.1409755803</v>
      </c>
      <c r="AK482" s="81">
        <v>0</v>
      </c>
      <c r="AL482" s="81">
        <v>0</v>
      </c>
      <c r="AM482" s="81">
        <v>135201.80444203701</v>
      </c>
      <c r="AN482" s="81">
        <v>0</v>
      </c>
      <c r="AO482" s="81">
        <v>0</v>
      </c>
      <c r="AP482" s="82"/>
      <c r="AQ482" s="81">
        <v>17</v>
      </c>
      <c r="AR482" s="81">
        <v>9</v>
      </c>
      <c r="AS482" s="81">
        <v>0</v>
      </c>
      <c r="AT482" s="81">
        <v>0</v>
      </c>
      <c r="AU482" s="81">
        <v>0</v>
      </c>
      <c r="AV482" s="81">
        <v>0</v>
      </c>
      <c r="AW482" s="81"/>
      <c r="AX482" s="82"/>
      <c r="AY482" s="81">
        <v>82.199999999999989</v>
      </c>
      <c r="AZ482" s="81">
        <v>278.39999999999998</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2267</v>
      </c>
      <c r="B483" s="80">
        <v>408</v>
      </c>
      <c r="C483" s="80">
        <v>19</v>
      </c>
      <c r="D483" s="80">
        <v>24</v>
      </c>
      <c r="E483" s="80">
        <v>2022</v>
      </c>
      <c r="F483" s="80" t="s">
        <v>568</v>
      </c>
      <c r="G483" s="174" t="s">
        <v>2248</v>
      </c>
      <c r="H483" s="80" t="s">
        <v>2249</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17</v>
      </c>
      <c r="AR483" s="81">
        <v>9</v>
      </c>
      <c r="AS483" s="81">
        <v>0</v>
      </c>
      <c r="AT483" s="81">
        <v>0</v>
      </c>
      <c r="AU483" s="81">
        <v>0</v>
      </c>
      <c r="AV483" s="81">
        <v>0</v>
      </c>
      <c r="AW483" s="81"/>
      <c r="AX483" s="82"/>
      <c r="AY483" s="81">
        <v>82.199999999999989</v>
      </c>
      <c r="AZ483" s="81">
        <v>278.39999999999998</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2268</v>
      </c>
      <c r="B484" s="80">
        <v>426</v>
      </c>
      <c r="C484" s="80">
        <v>1</v>
      </c>
      <c r="D484" s="80">
        <v>26</v>
      </c>
      <c r="E484" s="80">
        <v>1990</v>
      </c>
      <c r="F484" s="80" t="s">
        <v>562</v>
      </c>
      <c r="G484" s="80" t="s">
        <v>2269</v>
      </c>
      <c r="H484" s="80" t="s">
        <v>2270</v>
      </c>
      <c r="I484" s="177"/>
      <c r="J484" s="81">
        <v>1.6384316795687146</v>
      </c>
      <c r="K484" s="81">
        <v>0.56791315695621414</v>
      </c>
      <c r="L484" s="81">
        <v>0.15336599834144993</v>
      </c>
      <c r="M484" s="81">
        <v>0.99415627894128777</v>
      </c>
      <c r="N484" s="81">
        <v>1.818426335795067</v>
      </c>
      <c r="O484" s="81">
        <v>1.4514539923938596</v>
      </c>
      <c r="P484" s="81">
        <v>2.5616622010522145</v>
      </c>
      <c r="Q484" s="81">
        <v>0.12096126116343114</v>
      </c>
      <c r="R484" s="81">
        <v>0</v>
      </c>
      <c r="S484" s="81">
        <v>0.11188251433713374</v>
      </c>
      <c r="T484" s="82"/>
      <c r="U484" s="81">
        <v>132133</v>
      </c>
      <c r="V484" s="81">
        <v>167</v>
      </c>
      <c r="W484" s="81">
        <v>2</v>
      </c>
      <c r="X484" s="81">
        <v>390</v>
      </c>
      <c r="Y484" s="81">
        <v>657</v>
      </c>
      <c r="Z484" s="81">
        <v>597</v>
      </c>
      <c r="AA484" s="81">
        <v>622</v>
      </c>
      <c r="AB484" s="81">
        <v>1964</v>
      </c>
      <c r="AC484" s="81">
        <v>0</v>
      </c>
      <c r="AD484" s="81">
        <v>0.11188251433713374</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2271</v>
      </c>
      <c r="B485" s="80">
        <v>427</v>
      </c>
      <c r="C485" s="80">
        <v>2</v>
      </c>
      <c r="D485" s="80">
        <v>26</v>
      </c>
      <c r="E485" s="80">
        <v>2005</v>
      </c>
      <c r="F485" s="80" t="s">
        <v>565</v>
      </c>
      <c r="G485" s="80" t="s">
        <v>2269</v>
      </c>
      <c r="H485" s="80" t="s">
        <v>2270</v>
      </c>
      <c r="I485" s="177"/>
      <c r="J485" s="81">
        <v>0.45834386221746365</v>
      </c>
      <c r="K485" s="81">
        <v>0.30074516915592575</v>
      </c>
      <c r="L485" s="81">
        <v>7.5830695348121563E-2</v>
      </c>
      <c r="M485" s="81">
        <v>1.1057519401198237</v>
      </c>
      <c r="N485" s="81">
        <v>1.7256684136530338</v>
      </c>
      <c r="O485" s="81">
        <v>1.5106119294366505</v>
      </c>
      <c r="P485" s="81">
        <v>2.7406216118786504</v>
      </c>
      <c r="Q485" s="81">
        <v>8.8666778354816039E-2</v>
      </c>
      <c r="R485" s="81">
        <v>0</v>
      </c>
      <c r="S485" s="81">
        <v>0.20171821064205542</v>
      </c>
      <c r="T485" s="82"/>
      <c r="U485" s="81">
        <v>42248</v>
      </c>
      <c r="V485" s="81">
        <v>121</v>
      </c>
      <c r="W485" s="81">
        <v>1</v>
      </c>
      <c r="X485" s="81">
        <v>245</v>
      </c>
      <c r="Y485" s="81">
        <v>569</v>
      </c>
      <c r="Z485" s="81">
        <v>719</v>
      </c>
      <c r="AA485" s="81">
        <v>545</v>
      </c>
      <c r="AB485" s="81">
        <v>1505</v>
      </c>
      <c r="AC485" s="81">
        <v>0</v>
      </c>
      <c r="AD485" s="81">
        <v>0.20171821064205542</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2272</v>
      </c>
      <c r="B486" s="80">
        <v>428</v>
      </c>
      <c r="C486" s="80">
        <v>3</v>
      </c>
      <c r="D486" s="80">
        <v>26</v>
      </c>
      <c r="E486" s="80">
        <v>2006</v>
      </c>
      <c r="F486" s="80" t="s">
        <v>566</v>
      </c>
      <c r="G486" s="80" t="s">
        <v>2269</v>
      </c>
      <c r="H486" s="80" t="s">
        <v>2270</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2273</v>
      </c>
      <c r="B487" s="80">
        <v>429</v>
      </c>
      <c r="C487" s="80">
        <v>4</v>
      </c>
      <c r="D487" s="80">
        <v>26</v>
      </c>
      <c r="E487" s="80">
        <v>2007</v>
      </c>
      <c r="F487" s="80" t="s">
        <v>567</v>
      </c>
      <c r="G487" s="80" t="s">
        <v>2269</v>
      </c>
      <c r="H487" s="80" t="s">
        <v>2270</v>
      </c>
      <c r="I487" s="177"/>
      <c r="J487" s="81">
        <v>0</v>
      </c>
      <c r="K487" s="81">
        <v>0.35348117394898088</v>
      </c>
      <c r="L487" s="81">
        <v>7.7618497086058821E-2</v>
      </c>
      <c r="M487" s="81">
        <v>1.5355862739366613</v>
      </c>
      <c r="N487" s="81">
        <v>1.6659284280487328</v>
      </c>
      <c r="O487" s="81">
        <v>1.4228221647475903</v>
      </c>
      <c r="P487" s="81">
        <v>2.7217652517366888</v>
      </c>
      <c r="Q487" s="81">
        <v>8.7708354373988481E-2</v>
      </c>
      <c r="R487" s="81">
        <v>0</v>
      </c>
      <c r="S487" s="81">
        <v>0.20899050750939416</v>
      </c>
      <c r="T487" s="82"/>
      <c r="U487" s="81">
        <v>0</v>
      </c>
      <c r="V487" s="81">
        <v>145</v>
      </c>
      <c r="W487" s="81">
        <v>1</v>
      </c>
      <c r="X487" s="81">
        <v>392</v>
      </c>
      <c r="Y487" s="81">
        <v>547</v>
      </c>
      <c r="Z487" s="81">
        <v>704</v>
      </c>
      <c r="AA487" s="81">
        <v>533</v>
      </c>
      <c r="AB487" s="81">
        <v>1410</v>
      </c>
      <c r="AC487" s="81">
        <v>0</v>
      </c>
      <c r="AD487" s="81">
        <v>0.20899050750939416</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2274</v>
      </c>
      <c r="B488" s="80">
        <v>430</v>
      </c>
      <c r="C488" s="80">
        <v>5</v>
      </c>
      <c r="D488" s="80">
        <v>26</v>
      </c>
      <c r="E488" s="80">
        <v>2008</v>
      </c>
      <c r="F488" s="80" t="s">
        <v>84</v>
      </c>
      <c r="G488" s="80" t="s">
        <v>2269</v>
      </c>
      <c r="H488" s="80" t="s">
        <v>2270</v>
      </c>
      <c r="I488" s="177"/>
      <c r="J488" s="81">
        <v>0.52918502380363497</v>
      </c>
      <c r="K488" s="81">
        <v>0.26180164773518511</v>
      </c>
      <c r="L488" s="81">
        <v>6.9555351325362738E-2</v>
      </c>
      <c r="M488" s="81">
        <v>1.5994605954029419</v>
      </c>
      <c r="N488" s="81">
        <v>1.4960137972246359</v>
      </c>
      <c r="O488" s="81">
        <v>1.3511466351782069</v>
      </c>
      <c r="P488" s="81">
        <v>2.7084620337618071</v>
      </c>
      <c r="Q488" s="81">
        <v>8.4454449737491624E-2</v>
      </c>
      <c r="R488" s="81">
        <v>0</v>
      </c>
      <c r="S488" s="81">
        <v>0.17935031297737353</v>
      </c>
      <c r="T488" s="82"/>
      <c r="U488" s="81">
        <v>57220</v>
      </c>
      <c r="V488" s="81">
        <v>145</v>
      </c>
      <c r="W488" s="81">
        <v>1</v>
      </c>
      <c r="X488" s="81">
        <v>392</v>
      </c>
      <c r="Y488" s="81">
        <v>551</v>
      </c>
      <c r="Z488" s="81">
        <v>692</v>
      </c>
      <c r="AA488" s="81">
        <v>531</v>
      </c>
      <c r="AB488" s="81">
        <v>1380</v>
      </c>
      <c r="AC488" s="81">
        <v>0</v>
      </c>
      <c r="AD488" s="81">
        <v>0.17935031297737353</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2275</v>
      </c>
      <c r="B489" s="80">
        <v>431</v>
      </c>
      <c r="C489" s="80">
        <v>6</v>
      </c>
      <c r="D489" s="80">
        <v>26</v>
      </c>
      <c r="E489" s="80">
        <v>2009</v>
      </c>
      <c r="F489" s="80" t="s">
        <v>85</v>
      </c>
      <c r="G489" s="80" t="s">
        <v>2269</v>
      </c>
      <c r="H489" s="80" t="s">
        <v>2270</v>
      </c>
      <c r="I489" s="177"/>
      <c r="J489" s="81">
        <v>0.55934531940368604</v>
      </c>
      <c r="K489" s="81">
        <v>0.19132734512530106</v>
      </c>
      <c r="L489" s="81">
        <v>6.3850468782960714</v>
      </c>
      <c r="M489" s="81">
        <v>1.0746548242324863</v>
      </c>
      <c r="N489" s="81">
        <v>1.4193535828969175</v>
      </c>
      <c r="O489" s="81">
        <v>1.3451377769271502</v>
      </c>
      <c r="P489" s="81">
        <v>2.6034714042705818</v>
      </c>
      <c r="Q489" s="81">
        <v>7.9168979579216786E-2</v>
      </c>
      <c r="R489" s="81">
        <v>0</v>
      </c>
      <c r="S489" s="81">
        <v>0.16615466145344848</v>
      </c>
      <c r="T489" s="82"/>
      <c r="U489" s="81">
        <v>54659</v>
      </c>
      <c r="V489" s="81">
        <v>101</v>
      </c>
      <c r="W489" s="81">
        <v>132</v>
      </c>
      <c r="X489" s="81">
        <v>281</v>
      </c>
      <c r="Y489" s="81">
        <v>543</v>
      </c>
      <c r="Z489" s="81">
        <v>680</v>
      </c>
      <c r="AA489" s="81">
        <v>524</v>
      </c>
      <c r="AB489" s="81">
        <v>1358</v>
      </c>
      <c r="AC489" s="81">
        <v>0</v>
      </c>
      <c r="AD489" s="81">
        <v>0.16615466145344848</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2276</v>
      </c>
      <c r="B490" s="80">
        <v>432</v>
      </c>
      <c r="C490" s="80">
        <v>7</v>
      </c>
      <c r="D490" s="80">
        <v>26</v>
      </c>
      <c r="E490" s="80">
        <v>2010</v>
      </c>
      <c r="F490" s="80" t="s">
        <v>86</v>
      </c>
      <c r="G490" s="80" t="s">
        <v>2269</v>
      </c>
      <c r="H490" s="80" t="s">
        <v>2270</v>
      </c>
      <c r="I490" s="177"/>
      <c r="J490" s="81">
        <v>0.5098156449169452</v>
      </c>
      <c r="K490" s="81">
        <v>0.20613679698737458</v>
      </c>
      <c r="L490" s="81">
        <v>6.1485852862998973</v>
      </c>
      <c r="M490" s="81">
        <v>1.1351925798597371</v>
      </c>
      <c r="N490" s="81">
        <v>1.7215802685706973</v>
      </c>
      <c r="O490" s="81">
        <v>1.3054431996535234</v>
      </c>
      <c r="P490" s="81">
        <v>2.6344850169427358</v>
      </c>
      <c r="Q490" s="81">
        <v>8.1527306597873994E-2</v>
      </c>
      <c r="R490" s="81">
        <v>0</v>
      </c>
      <c r="S490" s="81">
        <v>0.14476205934532921</v>
      </c>
      <c r="T490" s="82"/>
      <c r="U490" s="81">
        <v>49490</v>
      </c>
      <c r="V490" s="81">
        <v>101</v>
      </c>
      <c r="W490" s="81">
        <v>132</v>
      </c>
      <c r="X490" s="81">
        <v>281</v>
      </c>
      <c r="Y490" s="81">
        <v>544</v>
      </c>
      <c r="Z490" s="81">
        <v>663</v>
      </c>
      <c r="AA490" s="81">
        <v>517</v>
      </c>
      <c r="AB490" s="81">
        <v>1340</v>
      </c>
      <c r="AC490" s="81">
        <v>0</v>
      </c>
      <c r="AD490" s="81">
        <v>0.14476205934532921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2277</v>
      </c>
      <c r="B491" s="80">
        <v>433</v>
      </c>
      <c r="C491" s="80">
        <v>8</v>
      </c>
      <c r="D491" s="80">
        <v>26</v>
      </c>
      <c r="E491" s="80">
        <v>2011</v>
      </c>
      <c r="F491" s="80" t="s">
        <v>87</v>
      </c>
      <c r="G491" s="80" t="s">
        <v>2269</v>
      </c>
      <c r="H491" s="80" t="s">
        <v>2270</v>
      </c>
      <c r="I491" s="177"/>
      <c r="J491" s="81">
        <v>0.7452162296048882</v>
      </c>
      <c r="K491" s="81">
        <v>0.27234790904246087</v>
      </c>
      <c r="L491" s="81">
        <v>5.4454575139031931</v>
      </c>
      <c r="M491" s="81">
        <v>1.3036523496596915</v>
      </c>
      <c r="N491" s="81">
        <v>2.0925869938208268</v>
      </c>
      <c r="O491" s="81">
        <v>1.269976968065929</v>
      </c>
      <c r="P491" s="81">
        <v>2.0486613981594659</v>
      </c>
      <c r="Q491" s="81">
        <v>9.1793237028589644E-2</v>
      </c>
      <c r="R491" s="81">
        <v>0</v>
      </c>
      <c r="S491" s="81">
        <v>0.18530422351274733</v>
      </c>
      <c r="T491" s="82"/>
      <c r="U491" s="81">
        <v>62402</v>
      </c>
      <c r="V491" s="81">
        <v>101</v>
      </c>
      <c r="W491" s="81">
        <v>132</v>
      </c>
      <c r="X491" s="81">
        <v>281</v>
      </c>
      <c r="Y491" s="81">
        <v>538</v>
      </c>
      <c r="Z491" s="81">
        <v>659</v>
      </c>
      <c r="AA491" s="81">
        <v>414</v>
      </c>
      <c r="AB491" s="81">
        <v>1308</v>
      </c>
      <c r="AC491" s="81">
        <v>0</v>
      </c>
      <c r="AD491" s="81">
        <v>0.18530422351274733</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2278</v>
      </c>
      <c r="B492" s="80">
        <v>434</v>
      </c>
      <c r="C492" s="80">
        <v>9</v>
      </c>
      <c r="D492" s="80">
        <v>26</v>
      </c>
      <c r="E492" s="80">
        <v>2012</v>
      </c>
      <c r="F492" s="80" t="s">
        <v>88</v>
      </c>
      <c r="G492" s="80" t="s">
        <v>2269</v>
      </c>
      <c r="H492" s="80" t="s">
        <v>2270</v>
      </c>
      <c r="I492" s="177"/>
      <c r="J492" s="81">
        <v>0.90433479824661189</v>
      </c>
      <c r="K492" s="81">
        <v>0.26330763913359129</v>
      </c>
      <c r="L492" s="81">
        <v>5.392254152085961</v>
      </c>
      <c r="M492" s="81">
        <v>1.4697012203498541</v>
      </c>
      <c r="N492" s="81">
        <v>2.1857887074143463</v>
      </c>
      <c r="O492" s="81">
        <v>1.2791029001314418</v>
      </c>
      <c r="P492" s="81">
        <v>2.1399433105382575</v>
      </c>
      <c r="Q492" s="81">
        <v>9.6376287240181963E-2</v>
      </c>
      <c r="R492" s="81">
        <v>0</v>
      </c>
      <c r="S492" s="81">
        <v>0.13274711907083905</v>
      </c>
      <c r="T492" s="82"/>
      <c r="U492" s="81">
        <v>67800</v>
      </c>
      <c r="V492" s="81">
        <v>101</v>
      </c>
      <c r="W492" s="81">
        <v>132</v>
      </c>
      <c r="X492" s="81">
        <v>281</v>
      </c>
      <c r="Y492" s="81">
        <v>525</v>
      </c>
      <c r="Z492" s="81">
        <v>669</v>
      </c>
      <c r="AA492" s="81">
        <v>430</v>
      </c>
      <c r="AB492" s="81">
        <v>1264</v>
      </c>
      <c r="AC492" s="81">
        <v>0</v>
      </c>
      <c r="AD492" s="81">
        <v>0.13274711907083905</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2279</v>
      </c>
      <c r="B493" s="80">
        <v>435</v>
      </c>
      <c r="C493" s="80">
        <v>10</v>
      </c>
      <c r="D493" s="80">
        <v>26</v>
      </c>
      <c r="E493" s="80">
        <v>2013</v>
      </c>
      <c r="F493" s="80" t="s">
        <v>89</v>
      </c>
      <c r="G493" s="80" t="s">
        <v>2269</v>
      </c>
      <c r="H493" s="80" t="s">
        <v>2270</v>
      </c>
      <c r="I493" s="177"/>
      <c r="J493" s="81">
        <v>0.98996103194244545</v>
      </c>
      <c r="K493" s="81">
        <v>0.22708356883674266</v>
      </c>
      <c r="L493" s="81">
        <v>5.0769903355761983</v>
      </c>
      <c r="M493" s="81">
        <v>1.4416056516819071</v>
      </c>
      <c r="N493" s="81">
        <v>2.39010487327675</v>
      </c>
      <c r="O493" s="81">
        <v>1.2299249025984429</v>
      </c>
      <c r="P493" s="81">
        <v>2.2678951153292779</v>
      </c>
      <c r="Q493" s="81">
        <v>9.6695269538540185E-2</v>
      </c>
      <c r="R493" s="81">
        <v>0</v>
      </c>
      <c r="S493" s="81">
        <v>0.17763960838010601</v>
      </c>
      <c r="T493" s="82"/>
      <c r="U493" s="81">
        <v>69818</v>
      </c>
      <c r="V493" s="81">
        <v>101</v>
      </c>
      <c r="W493" s="81">
        <v>132</v>
      </c>
      <c r="X493" s="81">
        <v>281</v>
      </c>
      <c r="Y493" s="81">
        <v>524</v>
      </c>
      <c r="Z493" s="81">
        <v>672</v>
      </c>
      <c r="AA493" s="81">
        <v>454</v>
      </c>
      <c r="AB493" s="81">
        <v>1250</v>
      </c>
      <c r="AC493" s="81">
        <v>0</v>
      </c>
      <c r="AD493" s="81">
        <v>0.17763960838010601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2280</v>
      </c>
      <c r="B494" s="80">
        <v>436</v>
      </c>
      <c r="C494" s="80">
        <v>11</v>
      </c>
      <c r="D494" s="80">
        <v>26</v>
      </c>
      <c r="E494" s="80">
        <v>2014</v>
      </c>
      <c r="F494" s="80" t="s">
        <v>90</v>
      </c>
      <c r="G494" s="80" t="s">
        <v>2269</v>
      </c>
      <c r="H494" s="80" t="s">
        <v>2270</v>
      </c>
      <c r="I494" s="177"/>
      <c r="J494" s="81">
        <v>1.4862009485316356</v>
      </c>
      <c r="K494" s="81">
        <v>0.29903411525953311</v>
      </c>
      <c r="L494" s="81">
        <v>5.0855845384534364</v>
      </c>
      <c r="M494" s="81">
        <v>1.4765955841253946</v>
      </c>
      <c r="N494" s="81">
        <v>1.8704243409339563</v>
      </c>
      <c r="O494" s="81">
        <v>1.1782122619668354</v>
      </c>
      <c r="P494" s="81">
        <v>2.2897333202991486</v>
      </c>
      <c r="Q494" s="81">
        <v>9.0993469673499888E-2</v>
      </c>
      <c r="R494" s="81">
        <v>0</v>
      </c>
      <c r="S494" s="81">
        <v>0</v>
      </c>
      <c r="T494" s="82"/>
      <c r="U494" s="81">
        <v>114484</v>
      </c>
      <c r="V494" s="81">
        <v>120</v>
      </c>
      <c r="W494" s="81">
        <v>116</v>
      </c>
      <c r="X494" s="81">
        <v>286</v>
      </c>
      <c r="Y494" s="81">
        <v>521</v>
      </c>
      <c r="Z494" s="81">
        <v>678</v>
      </c>
      <c r="AA494" s="81">
        <v>456</v>
      </c>
      <c r="AB494" s="81">
        <v>1226</v>
      </c>
      <c r="AC494" s="81">
        <v>0</v>
      </c>
      <c r="AD494" s="81">
        <v>0</v>
      </c>
      <c r="AE494" s="82"/>
      <c r="AF494" s="81">
        <v>1424458.7955472975</v>
      </c>
      <c r="AG494" s="81">
        <v>231561.31473331994</v>
      </c>
      <c r="AH494" s="81">
        <v>1290463.5744864882</v>
      </c>
      <c r="AI494" s="81">
        <v>1828106.213462885</v>
      </c>
      <c r="AJ494" s="81">
        <v>2605808.4191772412</v>
      </c>
      <c r="AK494" s="81">
        <v>0</v>
      </c>
      <c r="AL494" s="81">
        <v>0</v>
      </c>
      <c r="AM494" s="81">
        <v>168311.47961844981</v>
      </c>
      <c r="AN494" s="81">
        <v>0</v>
      </c>
      <c r="AO494" s="81">
        <v>0</v>
      </c>
      <c r="AP494" s="82"/>
      <c r="AQ494" s="81">
        <v>27</v>
      </c>
      <c r="AR494" s="81">
        <v>7</v>
      </c>
      <c r="AS494" s="81">
        <v>0</v>
      </c>
      <c r="AT494" s="81">
        <v>0</v>
      </c>
      <c r="AU494" s="81">
        <v>0</v>
      </c>
      <c r="AV494" s="81">
        <v>0</v>
      </c>
      <c r="AW494" s="81" t="s">
        <v>564</v>
      </c>
      <c r="AX494" s="82"/>
      <c r="AY494" s="81">
        <v>116.62</v>
      </c>
      <c r="AZ494" s="81">
        <v>170.3</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2281</v>
      </c>
      <c r="B495" s="80">
        <v>437</v>
      </c>
      <c r="C495" s="80">
        <v>12</v>
      </c>
      <c r="D495" s="80">
        <v>26</v>
      </c>
      <c r="E495" s="80">
        <v>2015</v>
      </c>
      <c r="F495" s="80" t="s">
        <v>91</v>
      </c>
      <c r="G495" s="80" t="s">
        <v>2269</v>
      </c>
      <c r="H495" s="80" t="s">
        <v>2270</v>
      </c>
      <c r="I495" s="177"/>
      <c r="J495" s="81">
        <v>0</v>
      </c>
      <c r="K495" s="81">
        <v>0.2818592786207792</v>
      </c>
      <c r="L495" s="81">
        <v>5.0188845628491254</v>
      </c>
      <c r="M495" s="81">
        <v>1.3196794460067298</v>
      </c>
      <c r="N495" s="81">
        <v>1.6611803398801388</v>
      </c>
      <c r="O495" s="81">
        <v>1.1669687968390257</v>
      </c>
      <c r="P495" s="81">
        <v>2.306610808539197</v>
      </c>
      <c r="Q495" s="81">
        <v>8.6389762243674839E-2</v>
      </c>
      <c r="R495" s="81">
        <v>0</v>
      </c>
      <c r="S495" s="81">
        <v>0.25141045098718229</v>
      </c>
      <c r="T495" s="82"/>
      <c r="U495" s="81">
        <v>0</v>
      </c>
      <c r="V495" s="81">
        <v>120</v>
      </c>
      <c r="W495" s="81">
        <v>116</v>
      </c>
      <c r="X495" s="81">
        <v>286</v>
      </c>
      <c r="Y495" s="81">
        <v>514</v>
      </c>
      <c r="Z495" s="81">
        <v>678</v>
      </c>
      <c r="AA495" s="81">
        <v>459</v>
      </c>
      <c r="AB495" s="81">
        <v>1189</v>
      </c>
      <c r="AC495" s="81">
        <v>0</v>
      </c>
      <c r="AD495" s="81">
        <v>0.25141045098718229</v>
      </c>
      <c r="AE495" s="82"/>
      <c r="AF495" s="81">
        <v>0</v>
      </c>
      <c r="AG495" s="81">
        <v>213040.72071064255</v>
      </c>
      <c r="AH495" s="81">
        <v>1045244.5374102853</v>
      </c>
      <c r="AI495" s="81">
        <v>1752283.2715579832</v>
      </c>
      <c r="AJ495" s="81">
        <v>2537831.9181281882</v>
      </c>
      <c r="AK495" s="81">
        <v>0</v>
      </c>
      <c r="AL495" s="81">
        <v>0</v>
      </c>
      <c r="AM495" s="81">
        <v>162947.46233258976</v>
      </c>
      <c r="AN495" s="81">
        <v>0</v>
      </c>
      <c r="AO495" s="81">
        <v>0</v>
      </c>
      <c r="AP495" s="82"/>
      <c r="AQ495" s="81">
        <v>29</v>
      </c>
      <c r="AR495" s="81">
        <v>8</v>
      </c>
      <c r="AS495" s="81">
        <v>0</v>
      </c>
      <c r="AT495" s="81">
        <v>0</v>
      </c>
      <c r="AU495" s="81">
        <v>0</v>
      </c>
      <c r="AV495" s="81">
        <v>0</v>
      </c>
      <c r="AW495" s="81" t="s">
        <v>564</v>
      </c>
      <c r="AX495" s="82"/>
      <c r="AY495" s="81">
        <v>127.62</v>
      </c>
      <c r="AZ495" s="81">
        <v>181.1</v>
      </c>
      <c r="BA495" s="81">
        <v>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2282</v>
      </c>
      <c r="B496" s="80">
        <v>438</v>
      </c>
      <c r="C496" s="80">
        <v>13</v>
      </c>
      <c r="D496" s="80">
        <v>26</v>
      </c>
      <c r="E496" s="80">
        <v>2016</v>
      </c>
      <c r="F496" s="80" t="s">
        <v>92</v>
      </c>
      <c r="G496" s="80" t="s">
        <v>2269</v>
      </c>
      <c r="H496" s="80" t="s">
        <v>2270</v>
      </c>
      <c r="I496" s="177"/>
      <c r="J496" s="81">
        <v>0</v>
      </c>
      <c r="K496" s="81">
        <v>0.27082778077646813</v>
      </c>
      <c r="L496" s="81">
        <v>4.9033020725040544</v>
      </c>
      <c r="M496" s="81">
        <v>1.058258495475239</v>
      </c>
      <c r="N496" s="81">
        <v>1.6294148461232076</v>
      </c>
      <c r="O496" s="81">
        <v>1.1391954397491182</v>
      </c>
      <c r="P496" s="81">
        <v>2.4196435231622382</v>
      </c>
      <c r="Q496" s="81">
        <v>8.2215680418920273E-2</v>
      </c>
      <c r="R496" s="81">
        <v>0</v>
      </c>
      <c r="S496" s="81">
        <v>0.18341597808721033</v>
      </c>
      <c r="T496" s="82"/>
      <c r="U496" s="81">
        <v>0</v>
      </c>
      <c r="V496" s="81">
        <v>120</v>
      </c>
      <c r="W496" s="81">
        <v>116</v>
      </c>
      <c r="X496" s="81">
        <v>286</v>
      </c>
      <c r="Y496" s="81">
        <v>511</v>
      </c>
      <c r="Z496" s="81">
        <v>670</v>
      </c>
      <c r="AA496" s="81">
        <v>498</v>
      </c>
      <c r="AB496" s="81">
        <v>1164</v>
      </c>
      <c r="AC496" s="81">
        <v>0</v>
      </c>
      <c r="AD496" s="81">
        <v>0.1834159780872103</v>
      </c>
      <c r="AE496" s="82"/>
      <c r="AF496" s="81">
        <v>0</v>
      </c>
      <c r="AG496" s="81">
        <v>202379.96943193729</v>
      </c>
      <c r="AH496" s="81">
        <v>872767.48244884762</v>
      </c>
      <c r="AI496" s="81">
        <v>1668475.211645708</v>
      </c>
      <c r="AJ496" s="81">
        <v>2739539.805678512</v>
      </c>
      <c r="AK496" s="81">
        <v>0</v>
      </c>
      <c r="AL496" s="81">
        <v>0</v>
      </c>
      <c r="AM496" s="81">
        <v>159645.2496150214</v>
      </c>
      <c r="AN496" s="81">
        <v>0</v>
      </c>
      <c r="AO496" s="81">
        <v>0</v>
      </c>
      <c r="AP496" s="82"/>
      <c r="AQ496" s="81">
        <v>30</v>
      </c>
      <c r="AR496" s="81">
        <v>8</v>
      </c>
      <c r="AS496" s="81">
        <v>0</v>
      </c>
      <c r="AT496" s="81">
        <v>1</v>
      </c>
      <c r="AU496" s="81">
        <v>0</v>
      </c>
      <c r="AV496" s="81">
        <v>0</v>
      </c>
      <c r="AW496" s="81" t="s">
        <v>564</v>
      </c>
      <c r="AX496" s="82"/>
      <c r="AY496" s="81">
        <v>132.82</v>
      </c>
      <c r="AZ496" s="81">
        <v>181.1</v>
      </c>
      <c r="BA496" s="81">
        <v>0</v>
      </c>
      <c r="BB496" s="81">
        <v>3305.6</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2283</v>
      </c>
      <c r="B497" s="80">
        <v>439</v>
      </c>
      <c r="C497" s="80">
        <v>14</v>
      </c>
      <c r="D497" s="80">
        <v>26</v>
      </c>
      <c r="E497" s="80">
        <v>2017</v>
      </c>
      <c r="F497" s="80" t="s">
        <v>71</v>
      </c>
      <c r="G497" s="80" t="s">
        <v>2269</v>
      </c>
      <c r="H497" s="80" t="s">
        <v>2270</v>
      </c>
      <c r="I497" s="177"/>
      <c r="J497" s="81">
        <v>0</v>
      </c>
      <c r="K497" s="81">
        <v>0.26068925814006388</v>
      </c>
      <c r="L497" s="81">
        <v>4.5273863692206975</v>
      </c>
      <c r="M497" s="81">
        <v>0.96309802072385386</v>
      </c>
      <c r="N497" s="81">
        <v>1.5167422438177633</v>
      </c>
      <c r="O497" s="81">
        <v>1.1306417665348021</v>
      </c>
      <c r="P497" s="81">
        <v>2.4719071567848174</v>
      </c>
      <c r="Q497" s="81">
        <v>7.7384646494554496E-2</v>
      </c>
      <c r="R497" s="81">
        <v>0</v>
      </c>
      <c r="S497" s="81">
        <v>0.16610458346401272</v>
      </c>
      <c r="T497" s="82"/>
      <c r="U497" s="81">
        <v>0</v>
      </c>
      <c r="V497" s="81">
        <v>120</v>
      </c>
      <c r="W497" s="81">
        <v>116</v>
      </c>
      <c r="X497" s="81">
        <v>286</v>
      </c>
      <c r="Y497" s="81">
        <v>505</v>
      </c>
      <c r="Z497" s="81">
        <v>676</v>
      </c>
      <c r="AA497" s="81">
        <v>512</v>
      </c>
      <c r="AB497" s="81">
        <v>1133</v>
      </c>
      <c r="AC497" s="81">
        <v>0</v>
      </c>
      <c r="AD497" s="81">
        <v>0.16610458346401269</v>
      </c>
      <c r="AE497" s="82"/>
      <c r="AF497" s="81">
        <v>0</v>
      </c>
      <c r="AG497" s="81">
        <v>198759.44903649559</v>
      </c>
      <c r="AH497" s="81">
        <v>1053980.06691967</v>
      </c>
      <c r="AI497" s="81">
        <v>1607358.219143763</v>
      </c>
      <c r="AJ497" s="81">
        <v>2723694.3114276482</v>
      </c>
      <c r="AK497" s="81">
        <v>0</v>
      </c>
      <c r="AL497" s="81">
        <v>0</v>
      </c>
      <c r="AM497" s="81">
        <v>155636.6775047612</v>
      </c>
      <c r="AN497" s="81">
        <v>0</v>
      </c>
      <c r="AO497" s="81">
        <v>0</v>
      </c>
      <c r="AP497" s="82"/>
      <c r="AQ497" s="81">
        <v>30</v>
      </c>
      <c r="AR497" s="81">
        <v>9</v>
      </c>
      <c r="AS497" s="81">
        <v>0</v>
      </c>
      <c r="AT497" s="81">
        <v>1</v>
      </c>
      <c r="AU497" s="81">
        <v>0</v>
      </c>
      <c r="AV497" s="81">
        <v>0</v>
      </c>
      <c r="AW497" s="81" t="s">
        <v>564</v>
      </c>
      <c r="AX497" s="82"/>
      <c r="AY497" s="81">
        <v>132.82</v>
      </c>
      <c r="AZ497" s="81">
        <v>204.7</v>
      </c>
      <c r="BA497" s="81">
        <v>0</v>
      </c>
      <c r="BB497" s="81">
        <v>3305.6</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2284</v>
      </c>
      <c r="B498" s="80">
        <v>440</v>
      </c>
      <c r="C498" s="80">
        <v>15</v>
      </c>
      <c r="D498" s="80">
        <v>26</v>
      </c>
      <c r="E498" s="80">
        <v>2018</v>
      </c>
      <c r="F498" s="80" t="s">
        <v>93</v>
      </c>
      <c r="G498" s="80" t="s">
        <v>2269</v>
      </c>
      <c r="H498" s="80" t="s">
        <v>2270</v>
      </c>
      <c r="I498" s="177"/>
      <c r="J498" s="81">
        <v>0.33101133590614995</v>
      </c>
      <c r="K498" s="81">
        <v>0.22828161888650644</v>
      </c>
      <c r="L498" s="81">
        <v>3.9690601526796483</v>
      </c>
      <c r="M498" s="81">
        <v>0.87314547986483038</v>
      </c>
      <c r="N498" s="81">
        <v>1.1200972102803908</v>
      </c>
      <c r="O498" s="81">
        <v>1.0847826230406996</v>
      </c>
      <c r="P498" s="81">
        <v>2.461640861727175</v>
      </c>
      <c r="Q498" s="81">
        <v>6.9210484515067866E-2</v>
      </c>
      <c r="R498" s="81">
        <v>0</v>
      </c>
      <c r="S498" s="81">
        <v>0.19951446945915491</v>
      </c>
      <c r="T498" s="82"/>
      <c r="U498" s="81">
        <v>40601</v>
      </c>
      <c r="V498" s="81">
        <v>120</v>
      </c>
      <c r="W498" s="81">
        <v>116</v>
      </c>
      <c r="X498" s="81">
        <v>286</v>
      </c>
      <c r="Y498" s="81">
        <v>497</v>
      </c>
      <c r="Z498" s="81">
        <v>661</v>
      </c>
      <c r="AA498" s="81">
        <v>515</v>
      </c>
      <c r="AB498" s="81">
        <v>1092</v>
      </c>
      <c r="AC498" s="81">
        <v>0</v>
      </c>
      <c r="AD498" s="81">
        <v>0.19951446945915491</v>
      </c>
      <c r="AE498" s="82"/>
      <c r="AF498" s="81">
        <v>478258.67288653739</v>
      </c>
      <c r="AG498" s="81">
        <v>176995.26428167889</v>
      </c>
      <c r="AH498" s="81">
        <v>959062.3024389483</v>
      </c>
      <c r="AI498" s="81">
        <v>1578221.7813818541</v>
      </c>
      <c r="AJ498" s="81">
        <v>2404783.0123054101</v>
      </c>
      <c r="AK498" s="81">
        <v>0</v>
      </c>
      <c r="AL498" s="81">
        <v>0</v>
      </c>
      <c r="AM498" s="81">
        <v>150315.0128971205</v>
      </c>
      <c r="AN498" s="81">
        <v>0</v>
      </c>
      <c r="AO498" s="81">
        <v>0</v>
      </c>
      <c r="AP498" s="82"/>
      <c r="AQ498" s="81">
        <v>30</v>
      </c>
      <c r="AR498" s="81">
        <v>9</v>
      </c>
      <c r="AS498" s="81">
        <v>0</v>
      </c>
      <c r="AT498" s="81">
        <v>1</v>
      </c>
      <c r="AU498" s="81">
        <v>0</v>
      </c>
      <c r="AV498" s="81">
        <v>0</v>
      </c>
      <c r="AW498" s="81" t="s">
        <v>564</v>
      </c>
      <c r="AX498" s="82"/>
      <c r="AY498" s="81">
        <v>133.22</v>
      </c>
      <c r="AZ498" s="81">
        <v>205</v>
      </c>
      <c r="BA498" s="81">
        <v>0</v>
      </c>
      <c r="BB498" s="81">
        <v>3306</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2285</v>
      </c>
      <c r="B499" s="80">
        <v>441</v>
      </c>
      <c r="C499" s="80">
        <v>16</v>
      </c>
      <c r="D499" s="80">
        <v>26</v>
      </c>
      <c r="E499" s="80">
        <v>2019</v>
      </c>
      <c r="F499" s="80" t="s">
        <v>73</v>
      </c>
      <c r="G499" s="80" t="s">
        <v>2269</v>
      </c>
      <c r="H499" s="80" t="s">
        <v>2270</v>
      </c>
      <c r="I499" s="177"/>
      <c r="J499" s="81">
        <v>0.3555057102006724</v>
      </c>
      <c r="K499" s="81">
        <v>0.21470837573695495</v>
      </c>
      <c r="L499" s="81">
        <v>4.0453271137196181</v>
      </c>
      <c r="M499" s="81">
        <v>0.97565337057719326</v>
      </c>
      <c r="N499" s="81">
        <v>1.0712895691164472</v>
      </c>
      <c r="O499" s="81">
        <v>1.0462113599407949</v>
      </c>
      <c r="P499" s="81">
        <v>2.4464923109902297</v>
      </c>
      <c r="Q499" s="81">
        <v>6.5966696425326279E-2</v>
      </c>
      <c r="R499" s="81">
        <v>0</v>
      </c>
      <c r="S499" s="81">
        <v>0.17603520377604678</v>
      </c>
      <c r="T499" s="82"/>
      <c r="U499" s="81">
        <v>42800</v>
      </c>
      <c r="V499" s="81">
        <v>120</v>
      </c>
      <c r="W499" s="81">
        <v>116</v>
      </c>
      <c r="X499" s="81">
        <v>286</v>
      </c>
      <c r="Y499" s="81">
        <v>501</v>
      </c>
      <c r="Z499" s="81">
        <v>655</v>
      </c>
      <c r="AA499" s="81">
        <v>508</v>
      </c>
      <c r="AB499" s="81">
        <v>1069</v>
      </c>
      <c r="AC499" s="81">
        <v>0</v>
      </c>
      <c r="AD499" s="81">
        <v>0.17603520377604681</v>
      </c>
      <c r="AE499" s="82"/>
      <c r="AF499" s="81">
        <v>501568.67520133499</v>
      </c>
      <c r="AG499" s="81">
        <v>171499.5792117294</v>
      </c>
      <c r="AH499" s="81">
        <v>1066346.8370513241</v>
      </c>
      <c r="AI499" s="81">
        <v>1590834.3868861271</v>
      </c>
      <c r="AJ499" s="81">
        <v>2192058.6702408413</v>
      </c>
      <c r="AK499" s="81">
        <v>0</v>
      </c>
      <c r="AL499" s="81">
        <v>0</v>
      </c>
      <c r="AM499" s="81">
        <v>145589.75257230859</v>
      </c>
      <c r="AN499" s="81">
        <v>0</v>
      </c>
      <c r="AO499" s="81">
        <v>0</v>
      </c>
      <c r="AP499" s="82"/>
      <c r="AQ499" s="81">
        <v>30</v>
      </c>
      <c r="AR499" s="81">
        <v>9</v>
      </c>
      <c r="AS499" s="81">
        <v>0</v>
      </c>
      <c r="AT499" s="81">
        <v>1</v>
      </c>
      <c r="AU499" s="81">
        <v>0</v>
      </c>
      <c r="AV499" s="81">
        <v>0</v>
      </c>
      <c r="AW499" s="81" t="s">
        <v>564</v>
      </c>
      <c r="AX499" s="82"/>
      <c r="AY499" s="81">
        <v>132.82</v>
      </c>
      <c r="AZ499" s="81">
        <v>204.7</v>
      </c>
      <c r="BA499" s="81">
        <v>0</v>
      </c>
      <c r="BB499" s="81">
        <v>3305.6</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2286</v>
      </c>
      <c r="B500" s="80">
        <v>442</v>
      </c>
      <c r="C500" s="80">
        <v>17</v>
      </c>
      <c r="D500" s="80">
        <v>26</v>
      </c>
      <c r="E500" s="80">
        <v>2020</v>
      </c>
      <c r="F500" s="80" t="s">
        <v>218</v>
      </c>
      <c r="G500" s="80" t="s">
        <v>2269</v>
      </c>
      <c r="H500" s="80" t="s">
        <v>2270</v>
      </c>
      <c r="I500" s="177"/>
      <c r="J500" s="81">
        <v>0.27004625864658122</v>
      </c>
      <c r="K500" s="81">
        <v>0.16379934910081026</v>
      </c>
      <c r="L500" s="81">
        <v>1.7380051015249629</v>
      </c>
      <c r="M500" s="81">
        <v>1.0199378051413774</v>
      </c>
      <c r="N500" s="81">
        <v>1.1003306875256713</v>
      </c>
      <c r="O500" s="81">
        <v>0.91802862568141708</v>
      </c>
      <c r="P500" s="81">
        <v>2.2960795621194183</v>
      </c>
      <c r="Q500" s="81">
        <v>6.0908955696920578E-2</v>
      </c>
      <c r="R500" s="81">
        <v>0</v>
      </c>
      <c r="S500" s="81">
        <v>0.196512530603666</v>
      </c>
      <c r="T500" s="82"/>
      <c r="U500" s="81">
        <v>32529</v>
      </c>
      <c r="V500" s="81">
        <v>84</v>
      </c>
      <c r="W500" s="81">
        <v>56</v>
      </c>
      <c r="X500" s="81">
        <v>316</v>
      </c>
      <c r="Y500" s="81">
        <v>490</v>
      </c>
      <c r="Z500" s="81">
        <v>656</v>
      </c>
      <c r="AA500" s="81">
        <v>518</v>
      </c>
      <c r="AB500" s="81">
        <v>1033</v>
      </c>
      <c r="AC500" s="81">
        <v>0</v>
      </c>
      <c r="AD500" s="81">
        <v>0.196512530603666</v>
      </c>
      <c r="AE500" s="82"/>
      <c r="AF500" s="81">
        <v>375217.35650510312</v>
      </c>
      <c r="AG500" s="81">
        <v>120454.61868473064</v>
      </c>
      <c r="AH500" s="81">
        <v>533055.79428632779</v>
      </c>
      <c r="AI500" s="81">
        <v>1621112.6392187588</v>
      </c>
      <c r="AJ500" s="81">
        <v>2277616.6282308497</v>
      </c>
      <c r="AK500" s="81"/>
      <c r="AL500" s="81"/>
      <c r="AM500" s="81">
        <v>134817.97686937361</v>
      </c>
      <c r="AN500" s="81"/>
      <c r="AO500" s="81"/>
      <c r="AP500" s="82"/>
      <c r="AQ500" s="81">
        <v>30</v>
      </c>
      <c r="AR500" s="81">
        <v>9</v>
      </c>
      <c r="AS500" s="81">
        <v>0</v>
      </c>
      <c r="AT500" s="81">
        <v>1</v>
      </c>
      <c r="AU500" s="81">
        <v>0</v>
      </c>
      <c r="AV500" s="81">
        <v>0</v>
      </c>
      <c r="AW500" s="81">
        <v>0</v>
      </c>
      <c r="AX500" s="82"/>
      <c r="AY500" s="81">
        <v>132.82</v>
      </c>
      <c r="AZ500" s="81">
        <v>204.7</v>
      </c>
      <c r="BA500" s="81">
        <v>0</v>
      </c>
      <c r="BB500" s="81">
        <v>3305.6</v>
      </c>
      <c r="BC500" s="81">
        <v>0</v>
      </c>
      <c r="BD500" s="81">
        <v>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2287</v>
      </c>
      <c r="B501" s="80">
        <v>442</v>
      </c>
      <c r="C501" s="80">
        <v>18</v>
      </c>
      <c r="D501" s="80">
        <v>26</v>
      </c>
      <c r="E501" s="80">
        <v>2021</v>
      </c>
      <c r="F501" s="80" t="s">
        <v>75</v>
      </c>
      <c r="G501" s="174" t="s">
        <v>2269</v>
      </c>
      <c r="H501" s="80" t="s">
        <v>2270</v>
      </c>
      <c r="I501" s="177"/>
      <c r="J501" s="81">
        <v>0.24141291561145994</v>
      </c>
      <c r="K501" s="81">
        <v>0.16768466902994664</v>
      </c>
      <c r="L501" s="81">
        <v>1.552769037731526</v>
      </c>
      <c r="M501" s="81">
        <v>0.93595520916187636</v>
      </c>
      <c r="N501" s="81">
        <v>0.83041050617418166</v>
      </c>
      <c r="O501" s="81">
        <v>0.87525326595274688</v>
      </c>
      <c r="P501" s="81">
        <v>2.3635517941259199</v>
      </c>
      <c r="Q501" s="81">
        <v>6.0625509348612168E-2</v>
      </c>
      <c r="R501" s="81">
        <v>0</v>
      </c>
      <c r="S501" s="81">
        <v>0.18118836507479019</v>
      </c>
      <c r="T501" s="82"/>
      <c r="U501" s="81">
        <v>37160</v>
      </c>
      <c r="V501" s="81">
        <v>84</v>
      </c>
      <c r="W501" s="81">
        <v>56</v>
      </c>
      <c r="X501" s="81">
        <v>316</v>
      </c>
      <c r="Y501" s="81">
        <v>490</v>
      </c>
      <c r="Z501" s="81">
        <v>644</v>
      </c>
      <c r="AA501" s="81">
        <v>520</v>
      </c>
      <c r="AB501" s="81">
        <v>1016</v>
      </c>
      <c r="AC501" s="81">
        <v>0</v>
      </c>
      <c r="AD501" s="81">
        <v>0.18118836507479019</v>
      </c>
      <c r="AE501" s="82"/>
      <c r="AF501" s="81">
        <v>373646.95255992911</v>
      </c>
      <c r="AG501" s="81">
        <v>128937.81157867334</v>
      </c>
      <c r="AH501" s="81">
        <v>493162.17681584432</v>
      </c>
      <c r="AI501" s="81">
        <v>1782199.919145772</v>
      </c>
      <c r="AJ501" s="81">
        <v>2046943.2889084867</v>
      </c>
      <c r="AK501" s="81">
        <v>0</v>
      </c>
      <c r="AL501" s="81">
        <v>0</v>
      </c>
      <c r="AM501" s="81">
        <v>133364.11001272776</v>
      </c>
      <c r="AN501" s="81">
        <v>0</v>
      </c>
      <c r="AO501" s="81">
        <v>0</v>
      </c>
      <c r="AP501" s="82"/>
      <c r="AQ501" s="81">
        <v>30</v>
      </c>
      <c r="AR501" s="81">
        <v>9</v>
      </c>
      <c r="AS501" s="81">
        <v>0</v>
      </c>
      <c r="AT501" s="81">
        <v>1</v>
      </c>
      <c r="AU501" s="81">
        <v>0</v>
      </c>
      <c r="AV501" s="81">
        <v>0</v>
      </c>
      <c r="AW501" s="81"/>
      <c r="AX501" s="82"/>
      <c r="AY501" s="81">
        <v>132.87</v>
      </c>
      <c r="AZ501" s="81">
        <v>204.7</v>
      </c>
      <c r="BA501" s="81">
        <v>0</v>
      </c>
      <c r="BB501" s="81">
        <v>3305.6</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2288</v>
      </c>
      <c r="B502" s="80">
        <v>442</v>
      </c>
      <c r="C502" s="80">
        <v>19</v>
      </c>
      <c r="D502" s="80">
        <v>26</v>
      </c>
      <c r="E502" s="80">
        <v>2022</v>
      </c>
      <c r="F502" s="80" t="s">
        <v>568</v>
      </c>
      <c r="G502" s="174" t="s">
        <v>2269</v>
      </c>
      <c r="H502" s="80" t="s">
        <v>2270</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30</v>
      </c>
      <c r="AR502" s="81">
        <v>9</v>
      </c>
      <c r="AS502" s="81">
        <v>0</v>
      </c>
      <c r="AT502" s="81">
        <v>1</v>
      </c>
      <c r="AU502" s="81">
        <v>0</v>
      </c>
      <c r="AV502" s="81">
        <v>0</v>
      </c>
      <c r="AW502" s="81"/>
      <c r="AX502" s="82"/>
      <c r="AY502" s="81">
        <v>132.86999999999998</v>
      </c>
      <c r="AZ502" s="81">
        <v>204.7</v>
      </c>
      <c r="BA502" s="81">
        <v>0</v>
      </c>
      <c r="BB502" s="81">
        <v>3305.6</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2289</v>
      </c>
      <c r="B503" s="80">
        <v>460</v>
      </c>
      <c r="C503" s="80">
        <v>1</v>
      </c>
      <c r="D503" s="80">
        <v>28</v>
      </c>
      <c r="E503" s="80">
        <v>1990</v>
      </c>
      <c r="F503" s="80" t="s">
        <v>562</v>
      </c>
      <c r="G503" s="80" t="s">
        <v>2290</v>
      </c>
      <c r="H503" s="80" t="s">
        <v>2291</v>
      </c>
      <c r="I503" s="177"/>
      <c r="J503" s="81">
        <v>0.16873642932489497</v>
      </c>
      <c r="K503" s="81">
        <v>0.25376588804592032</v>
      </c>
      <c r="L503" s="81">
        <v>1.6860703231022993</v>
      </c>
      <c r="M503" s="81">
        <v>0.63055683810082908</v>
      </c>
      <c r="N503" s="81">
        <v>1.7421833785382286</v>
      </c>
      <c r="O503" s="81">
        <v>1.2569542949206458</v>
      </c>
      <c r="P503" s="81">
        <v>2.9364391468653199</v>
      </c>
      <c r="Q503" s="81">
        <v>8.4254076003856329E-2</v>
      </c>
      <c r="R503" s="81">
        <v>0</v>
      </c>
      <c r="S503" s="81">
        <v>7.5953952670384531E-2</v>
      </c>
      <c r="T503" s="82"/>
      <c r="U503" s="81">
        <v>25121</v>
      </c>
      <c r="V503" s="81">
        <v>74</v>
      </c>
      <c r="W503" s="81">
        <v>24</v>
      </c>
      <c r="X503" s="81">
        <v>217</v>
      </c>
      <c r="Y503" s="81">
        <v>433</v>
      </c>
      <c r="Z503" s="81">
        <v>517</v>
      </c>
      <c r="AA503" s="81">
        <v>713</v>
      </c>
      <c r="AB503" s="81">
        <v>1368</v>
      </c>
      <c r="AC503" s="81">
        <v>0</v>
      </c>
      <c r="AD503" s="81">
        <v>7.5953952670384531E-2</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2292</v>
      </c>
      <c r="B504" s="80">
        <v>461</v>
      </c>
      <c r="C504" s="80">
        <v>2</v>
      </c>
      <c r="D504" s="80">
        <v>28</v>
      </c>
      <c r="E504" s="80">
        <v>2005</v>
      </c>
      <c r="F504" s="80" t="s">
        <v>565</v>
      </c>
      <c r="G504" s="80" t="s">
        <v>2290</v>
      </c>
      <c r="H504" s="80" t="s">
        <v>2291</v>
      </c>
      <c r="I504" s="177"/>
      <c r="J504" s="81">
        <v>0</v>
      </c>
      <c r="K504" s="81">
        <v>0.19524083968934736</v>
      </c>
      <c r="L504" s="81">
        <v>1.1965427514073528</v>
      </c>
      <c r="M504" s="81">
        <v>0.44680312427727348</v>
      </c>
      <c r="N504" s="81">
        <v>2.3011913619615765</v>
      </c>
      <c r="O504" s="81">
        <v>1.5043089589383059</v>
      </c>
      <c r="P504" s="81">
        <v>3.0021121142964295</v>
      </c>
      <c r="Q504" s="81">
        <v>7.0933422683852845E-2</v>
      </c>
      <c r="R504" s="81">
        <v>0</v>
      </c>
      <c r="S504" s="81">
        <v>0</v>
      </c>
      <c r="T504" s="82"/>
      <c r="U504" s="81">
        <v>0</v>
      </c>
      <c r="V504" s="81">
        <v>75</v>
      </c>
      <c r="W504" s="81">
        <v>16</v>
      </c>
      <c r="X504" s="81">
        <v>82</v>
      </c>
      <c r="Y504" s="81">
        <v>430</v>
      </c>
      <c r="Z504" s="81">
        <v>716</v>
      </c>
      <c r="AA504" s="81">
        <v>597</v>
      </c>
      <c r="AB504" s="81">
        <v>1204</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2293</v>
      </c>
      <c r="B505" s="80">
        <v>462</v>
      </c>
      <c r="C505" s="80">
        <v>3</v>
      </c>
      <c r="D505" s="80">
        <v>28</v>
      </c>
      <c r="E505" s="80">
        <v>2006</v>
      </c>
      <c r="F505" s="80" t="s">
        <v>566</v>
      </c>
      <c r="G505" s="80" t="s">
        <v>2290</v>
      </c>
      <c r="H505" s="80" t="s">
        <v>2291</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2294</v>
      </c>
      <c r="B506" s="80">
        <v>463</v>
      </c>
      <c r="C506" s="80">
        <v>4</v>
      </c>
      <c r="D506" s="80">
        <v>28</v>
      </c>
      <c r="E506" s="80">
        <v>2007</v>
      </c>
      <c r="F506" s="80" t="s">
        <v>567</v>
      </c>
      <c r="G506" s="80" t="s">
        <v>2290</v>
      </c>
      <c r="H506" s="80" t="s">
        <v>2291</v>
      </c>
      <c r="I506" s="177"/>
      <c r="J506" s="81">
        <v>0</v>
      </c>
      <c r="K506" s="81">
        <v>0.1792841825069843</v>
      </c>
      <c r="L506" s="81">
        <v>0.92109972515875649</v>
      </c>
      <c r="M506" s="81">
        <v>0.70981976632771482</v>
      </c>
      <c r="N506" s="81">
        <v>1.9824994108418252</v>
      </c>
      <c r="O506" s="81">
        <v>1.4066537310572769</v>
      </c>
      <c r="P506" s="81">
        <v>2.7983627728925056</v>
      </c>
      <c r="Q506" s="81">
        <v>7.116195560556228E-2</v>
      </c>
      <c r="R506" s="81">
        <v>0</v>
      </c>
      <c r="S506" s="81">
        <v>0</v>
      </c>
      <c r="T506" s="82"/>
      <c r="U506" s="81">
        <v>0</v>
      </c>
      <c r="V506" s="81">
        <v>67</v>
      </c>
      <c r="W506" s="81">
        <v>15</v>
      </c>
      <c r="X506" s="81">
        <v>152</v>
      </c>
      <c r="Y506" s="81">
        <v>422</v>
      </c>
      <c r="Z506" s="81">
        <v>696</v>
      </c>
      <c r="AA506" s="81">
        <v>548</v>
      </c>
      <c r="AB506" s="81">
        <v>1144</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2295</v>
      </c>
      <c r="B507" s="80">
        <v>464</v>
      </c>
      <c r="C507" s="80">
        <v>5</v>
      </c>
      <c r="D507" s="80">
        <v>28</v>
      </c>
      <c r="E507" s="80">
        <v>2008</v>
      </c>
      <c r="F507" s="80" t="s">
        <v>84</v>
      </c>
      <c r="G507" s="80" t="s">
        <v>2290</v>
      </c>
      <c r="H507" s="80" t="s">
        <v>2291</v>
      </c>
      <c r="I507" s="177"/>
      <c r="J507" s="81">
        <v>0</v>
      </c>
      <c r="K507" s="81">
        <v>0.13290079159949855</v>
      </c>
      <c r="L507" s="81">
        <v>0.83684046685161606</v>
      </c>
      <c r="M507" s="81">
        <v>0.76788580349737201</v>
      </c>
      <c r="N507" s="81">
        <v>1.8145969509616484</v>
      </c>
      <c r="O507" s="81">
        <v>1.3335739188247331</v>
      </c>
      <c r="P507" s="81">
        <v>2.7084620337618071</v>
      </c>
      <c r="Q507" s="81">
        <v>7.0684702497683216E-2</v>
      </c>
      <c r="R507" s="81">
        <v>0</v>
      </c>
      <c r="S507" s="81">
        <v>0</v>
      </c>
      <c r="T507" s="82"/>
      <c r="U507" s="81">
        <v>0</v>
      </c>
      <c r="V507" s="81">
        <v>67</v>
      </c>
      <c r="W507" s="81">
        <v>15</v>
      </c>
      <c r="X507" s="81">
        <v>152</v>
      </c>
      <c r="Y507" s="81">
        <v>425</v>
      </c>
      <c r="Z507" s="81">
        <v>683</v>
      </c>
      <c r="AA507" s="81">
        <v>531</v>
      </c>
      <c r="AB507" s="81">
        <v>1155</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2296</v>
      </c>
      <c r="B508" s="80">
        <v>465</v>
      </c>
      <c r="C508" s="80">
        <v>6</v>
      </c>
      <c r="D508" s="80">
        <v>28</v>
      </c>
      <c r="E508" s="80">
        <v>2009</v>
      </c>
      <c r="F508" s="80" t="s">
        <v>85</v>
      </c>
      <c r="G508" s="80" t="s">
        <v>2290</v>
      </c>
      <c r="H508" s="80" t="s">
        <v>2291</v>
      </c>
      <c r="I508" s="177"/>
      <c r="J508" s="81">
        <v>0</v>
      </c>
      <c r="K508" s="81">
        <v>0.12007009080952188</v>
      </c>
      <c r="L508" s="81">
        <v>0.7208727352047819</v>
      </c>
      <c r="M508" s="81">
        <v>1.0057887892275272</v>
      </c>
      <c r="N508" s="81">
        <v>1.8630933729667509</v>
      </c>
      <c r="O508" s="81">
        <v>1.3787662213503289</v>
      </c>
      <c r="P508" s="81">
        <v>2.6034714042705818</v>
      </c>
      <c r="Q508" s="81">
        <v>6.7101248524063711E-2</v>
      </c>
      <c r="R508" s="81">
        <v>0</v>
      </c>
      <c r="S508" s="81">
        <v>0</v>
      </c>
      <c r="T508" s="82"/>
      <c r="U508" s="81">
        <v>0</v>
      </c>
      <c r="V508" s="81">
        <v>58</v>
      </c>
      <c r="W508" s="81">
        <v>18</v>
      </c>
      <c r="X508" s="81">
        <v>203</v>
      </c>
      <c r="Y508" s="81">
        <v>433</v>
      </c>
      <c r="Z508" s="81">
        <v>697</v>
      </c>
      <c r="AA508" s="81">
        <v>524</v>
      </c>
      <c r="AB508" s="81">
        <v>1151</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2297</v>
      </c>
      <c r="B509" s="80">
        <v>466</v>
      </c>
      <c r="C509" s="80">
        <v>7</v>
      </c>
      <c r="D509" s="80">
        <v>28</v>
      </c>
      <c r="E509" s="80">
        <v>2010</v>
      </c>
      <c r="F509" s="80" t="s">
        <v>86</v>
      </c>
      <c r="G509" s="80" t="s">
        <v>2290</v>
      </c>
      <c r="H509" s="80" t="s">
        <v>2291</v>
      </c>
      <c r="I509" s="177"/>
      <c r="J509" s="81">
        <v>0</v>
      </c>
      <c r="K509" s="81">
        <v>0.12862973378306397</v>
      </c>
      <c r="L509" s="81">
        <v>0.73409658701100522</v>
      </c>
      <c r="M509" s="81">
        <v>1.0391782707895816</v>
      </c>
      <c r="N509" s="81">
        <v>1.9965637679367356</v>
      </c>
      <c r="O509" s="81">
        <v>1.3586060448882822</v>
      </c>
      <c r="P509" s="81">
        <v>2.6497721640429837</v>
      </c>
      <c r="Q509" s="81">
        <v>6.9906623343997915E-2</v>
      </c>
      <c r="R509" s="81">
        <v>0</v>
      </c>
      <c r="S509" s="81">
        <v>0</v>
      </c>
      <c r="T509" s="82"/>
      <c r="U509" s="81">
        <v>0</v>
      </c>
      <c r="V509" s="81">
        <v>58</v>
      </c>
      <c r="W509" s="81">
        <v>18</v>
      </c>
      <c r="X509" s="81">
        <v>203</v>
      </c>
      <c r="Y509" s="81">
        <v>436</v>
      </c>
      <c r="Z509" s="81">
        <v>690</v>
      </c>
      <c r="AA509" s="81">
        <v>520</v>
      </c>
      <c r="AB509" s="81">
        <v>1149</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2298</v>
      </c>
      <c r="B510" s="80">
        <v>467</v>
      </c>
      <c r="C510" s="80">
        <v>8</v>
      </c>
      <c r="D510" s="80">
        <v>28</v>
      </c>
      <c r="E510" s="80">
        <v>2011</v>
      </c>
      <c r="F510" s="80" t="s">
        <v>87</v>
      </c>
      <c r="G510" s="80" t="s">
        <v>2290</v>
      </c>
      <c r="H510" s="80" t="s">
        <v>2291</v>
      </c>
      <c r="I510" s="177"/>
      <c r="J510" s="81">
        <v>0</v>
      </c>
      <c r="K510" s="81">
        <v>0.16144704465031215</v>
      </c>
      <c r="L510" s="81">
        <v>0.65500604703830956</v>
      </c>
      <c r="M510" s="81">
        <v>1.1436282014973242</v>
      </c>
      <c r="N510" s="81">
        <v>1.8233003274646586</v>
      </c>
      <c r="O510" s="81">
        <v>1.3239365357531003</v>
      </c>
      <c r="P510" s="81">
        <v>2.5187648590897784</v>
      </c>
      <c r="Q510" s="81">
        <v>7.7757573874371044E-2</v>
      </c>
      <c r="R510" s="81">
        <v>0</v>
      </c>
      <c r="S510" s="81">
        <v>0</v>
      </c>
      <c r="T510" s="82"/>
      <c r="U510" s="81">
        <v>0</v>
      </c>
      <c r="V510" s="81">
        <v>58</v>
      </c>
      <c r="W510" s="81">
        <v>18</v>
      </c>
      <c r="X510" s="81">
        <v>203</v>
      </c>
      <c r="Y510" s="81">
        <v>424</v>
      </c>
      <c r="Z510" s="81">
        <v>687</v>
      </c>
      <c r="AA510" s="81">
        <v>509</v>
      </c>
      <c r="AB510" s="81">
        <v>1108</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2299</v>
      </c>
      <c r="B511" s="80">
        <v>468</v>
      </c>
      <c r="C511" s="80">
        <v>9</v>
      </c>
      <c r="D511" s="80">
        <v>28</v>
      </c>
      <c r="E511" s="80">
        <v>2012</v>
      </c>
      <c r="F511" s="80" t="s">
        <v>88</v>
      </c>
      <c r="G511" s="80" t="s">
        <v>2290</v>
      </c>
      <c r="H511" s="80" t="s">
        <v>2291</v>
      </c>
      <c r="I511" s="177"/>
      <c r="J511" s="81">
        <v>0</v>
      </c>
      <c r="K511" s="81">
        <v>0.14572638370907953</v>
      </c>
      <c r="L511" s="81">
        <v>0.66598575576461194</v>
      </c>
      <c r="M511" s="81">
        <v>1.0296185976993009</v>
      </c>
      <c r="N511" s="81">
        <v>1.8160292755036351</v>
      </c>
      <c r="O511" s="81">
        <v>1.3345498120952859</v>
      </c>
      <c r="P511" s="81">
        <v>2.4584465009439516</v>
      </c>
      <c r="Q511" s="81">
        <v>8.4939227836679357E-2</v>
      </c>
      <c r="R511" s="81">
        <v>0</v>
      </c>
      <c r="S511" s="81">
        <v>0</v>
      </c>
      <c r="T511" s="82"/>
      <c r="U511" s="81">
        <v>0</v>
      </c>
      <c r="V511" s="81">
        <v>58</v>
      </c>
      <c r="W511" s="81">
        <v>18</v>
      </c>
      <c r="X511" s="81">
        <v>203</v>
      </c>
      <c r="Y511" s="81">
        <v>436</v>
      </c>
      <c r="Z511" s="81">
        <v>698</v>
      </c>
      <c r="AA511" s="81">
        <v>494</v>
      </c>
      <c r="AB511" s="81">
        <v>1114</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2300</v>
      </c>
      <c r="B512" s="80">
        <v>469</v>
      </c>
      <c r="C512" s="80">
        <v>10</v>
      </c>
      <c r="D512" s="80">
        <v>28</v>
      </c>
      <c r="E512" s="80">
        <v>2013</v>
      </c>
      <c r="F512" s="80" t="s">
        <v>89</v>
      </c>
      <c r="G512" s="80" t="s">
        <v>2290</v>
      </c>
      <c r="H512" s="80" t="s">
        <v>2291</v>
      </c>
      <c r="I512" s="177"/>
      <c r="J512" s="81">
        <v>0</v>
      </c>
      <c r="K512" s="81">
        <v>0.11987235807525712</v>
      </c>
      <c r="L512" s="81">
        <v>0.67699870932097217</v>
      </c>
      <c r="M512" s="81">
        <v>0.99257155874148872</v>
      </c>
      <c r="N512" s="81">
        <v>1.9035087824686974</v>
      </c>
      <c r="O512" s="81">
        <v>1.2830020189308162</v>
      </c>
      <c r="P512" s="81">
        <v>2.4627142992452291</v>
      </c>
      <c r="Q512" s="81">
        <v>8.6020111781485345E-2</v>
      </c>
      <c r="R512" s="81">
        <v>0</v>
      </c>
      <c r="S512" s="81">
        <v>0</v>
      </c>
      <c r="T512" s="82"/>
      <c r="U512" s="81">
        <v>0</v>
      </c>
      <c r="V512" s="81">
        <v>58</v>
      </c>
      <c r="W512" s="81">
        <v>18</v>
      </c>
      <c r="X512" s="81">
        <v>203</v>
      </c>
      <c r="Y512" s="81">
        <v>427</v>
      </c>
      <c r="Z512" s="81">
        <v>701</v>
      </c>
      <c r="AA512" s="81">
        <v>493</v>
      </c>
      <c r="AB512" s="81">
        <v>1112</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2301</v>
      </c>
      <c r="B513" s="80">
        <v>470</v>
      </c>
      <c r="C513" s="80">
        <v>11</v>
      </c>
      <c r="D513" s="80">
        <v>28</v>
      </c>
      <c r="E513" s="80">
        <v>2014</v>
      </c>
      <c r="F513" s="80" t="s">
        <v>90</v>
      </c>
      <c r="G513" s="80" t="s">
        <v>2290</v>
      </c>
      <c r="H513" s="80" t="s">
        <v>2291</v>
      </c>
      <c r="I513" s="177"/>
      <c r="J513" s="81">
        <v>0</v>
      </c>
      <c r="K513" s="81">
        <v>0.11406989988051079</v>
      </c>
      <c r="L513" s="81">
        <v>0.21668716834037427</v>
      </c>
      <c r="M513" s="81">
        <v>0.83236766876614188</v>
      </c>
      <c r="N513" s="81">
        <v>1.9092123509079504</v>
      </c>
      <c r="O513" s="81">
        <v>1.2164433383138418</v>
      </c>
      <c r="P513" s="81">
        <v>2.4604590503214534</v>
      </c>
      <c r="Q513" s="81">
        <v>8.1567555604548439E-2</v>
      </c>
      <c r="R513" s="81">
        <v>0</v>
      </c>
      <c r="S513" s="81">
        <v>0</v>
      </c>
      <c r="T513" s="82"/>
      <c r="U513" s="81">
        <v>0</v>
      </c>
      <c r="V513" s="81">
        <v>47</v>
      </c>
      <c r="W513" s="81">
        <v>8</v>
      </c>
      <c r="X513" s="81">
        <v>171</v>
      </c>
      <c r="Y513" s="81">
        <v>432</v>
      </c>
      <c r="Z513" s="81">
        <v>700</v>
      </c>
      <c r="AA513" s="81">
        <v>490</v>
      </c>
      <c r="AB513" s="81">
        <v>1099</v>
      </c>
      <c r="AC513" s="81">
        <v>0</v>
      </c>
      <c r="AD513" s="81">
        <v>0</v>
      </c>
      <c r="AE513" s="82"/>
      <c r="AF513" s="81">
        <v>0</v>
      </c>
      <c r="AG513" s="81">
        <v>94016.763148454702</v>
      </c>
      <c r="AH513" s="81">
        <v>55402.648858239336</v>
      </c>
      <c r="AI513" s="81">
        <v>1034851.6640565894</v>
      </c>
      <c r="AJ513" s="81">
        <v>2371434.9140357687</v>
      </c>
      <c r="AK513" s="81">
        <v>0</v>
      </c>
      <c r="AL513" s="81">
        <v>0</v>
      </c>
      <c r="AM513" s="81">
        <v>150876.27740675068</v>
      </c>
      <c r="AN513" s="81">
        <v>0</v>
      </c>
      <c r="AO513" s="81">
        <v>0</v>
      </c>
      <c r="AP513" s="82"/>
      <c r="AQ513" s="81">
        <v>26</v>
      </c>
      <c r="AR513" s="81">
        <v>20</v>
      </c>
      <c r="AS513" s="81">
        <v>0</v>
      </c>
      <c r="AT513" s="81">
        <v>0</v>
      </c>
      <c r="AU513" s="81">
        <v>0</v>
      </c>
      <c r="AV513" s="81">
        <v>0</v>
      </c>
      <c r="AW513" s="81" t="s">
        <v>564</v>
      </c>
      <c r="AX513" s="82"/>
      <c r="AY513" s="81">
        <v>136.6</v>
      </c>
      <c r="AZ513" s="81">
        <v>538.70000000000005</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2302</v>
      </c>
      <c r="B514" s="80">
        <v>471</v>
      </c>
      <c r="C514" s="80">
        <v>12</v>
      </c>
      <c r="D514" s="80">
        <v>28</v>
      </c>
      <c r="E514" s="80">
        <v>2015</v>
      </c>
      <c r="F514" s="80" t="s">
        <v>91</v>
      </c>
      <c r="G514" s="80" t="s">
        <v>2290</v>
      </c>
      <c r="H514" s="80" t="s">
        <v>2291</v>
      </c>
      <c r="I514" s="177"/>
      <c r="J514" s="81">
        <v>0</v>
      </c>
      <c r="K514" s="81">
        <v>0.10615328916903688</v>
      </c>
      <c r="L514" s="81">
        <v>0.23377263990197342</v>
      </c>
      <c r="M514" s="81">
        <v>0.88734475297586868</v>
      </c>
      <c r="N514" s="81">
        <v>1.6098542434985106</v>
      </c>
      <c r="O514" s="81">
        <v>1.203113848068553</v>
      </c>
      <c r="P514" s="81">
        <v>2.3970661343642639</v>
      </c>
      <c r="Q514" s="81">
        <v>7.7743520269749442E-2</v>
      </c>
      <c r="R514" s="81">
        <v>0</v>
      </c>
      <c r="S514" s="81">
        <v>0</v>
      </c>
      <c r="T514" s="82"/>
      <c r="U514" s="81">
        <v>0</v>
      </c>
      <c r="V514" s="81">
        <v>47</v>
      </c>
      <c r="W514" s="81">
        <v>8</v>
      </c>
      <c r="X514" s="81">
        <v>171</v>
      </c>
      <c r="Y514" s="81">
        <v>425</v>
      </c>
      <c r="Z514" s="81">
        <v>699</v>
      </c>
      <c r="AA514" s="81">
        <v>477</v>
      </c>
      <c r="AB514" s="81">
        <v>1070</v>
      </c>
      <c r="AC514" s="81">
        <v>0</v>
      </c>
      <c r="AD514" s="81">
        <v>0</v>
      </c>
      <c r="AE514" s="82"/>
      <c r="AF514" s="81">
        <v>0</v>
      </c>
      <c r="AG514" s="81">
        <v>81612.704107127385</v>
      </c>
      <c r="AH514" s="81">
        <v>49160.912602451615</v>
      </c>
      <c r="AI514" s="81">
        <v>1110478.6369966317</v>
      </c>
      <c r="AJ514" s="81">
        <v>2018004.082337392</v>
      </c>
      <c r="AK514" s="81">
        <v>0</v>
      </c>
      <c r="AL514" s="81">
        <v>0</v>
      </c>
      <c r="AM514" s="81">
        <v>146639.01151881498</v>
      </c>
      <c r="AN514" s="81">
        <v>0</v>
      </c>
      <c r="AO514" s="81">
        <v>0</v>
      </c>
      <c r="AP514" s="82"/>
      <c r="AQ514" s="81">
        <v>31</v>
      </c>
      <c r="AR514" s="81">
        <v>30</v>
      </c>
      <c r="AS514" s="81">
        <v>0</v>
      </c>
      <c r="AT514" s="81">
        <v>0</v>
      </c>
      <c r="AU514" s="81">
        <v>0</v>
      </c>
      <c r="AV514" s="81">
        <v>0</v>
      </c>
      <c r="AW514" s="81" t="s">
        <v>564</v>
      </c>
      <c r="AX514" s="82"/>
      <c r="AY514" s="81">
        <v>170.5</v>
      </c>
      <c r="AZ514" s="81">
        <v>745.8</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2303</v>
      </c>
      <c r="B515" s="80">
        <v>472</v>
      </c>
      <c r="C515" s="80">
        <v>13</v>
      </c>
      <c r="D515" s="80">
        <v>28</v>
      </c>
      <c r="E515" s="80">
        <v>2016</v>
      </c>
      <c r="F515" s="80" t="s">
        <v>92</v>
      </c>
      <c r="G515" s="80" t="s">
        <v>2290</v>
      </c>
      <c r="H515" s="80" t="s">
        <v>2291</v>
      </c>
      <c r="I515" s="177"/>
      <c r="J515" s="81">
        <v>0</v>
      </c>
      <c r="K515" s="81">
        <v>0.10679118331053346</v>
      </c>
      <c r="L515" s="81">
        <v>0.22466195466617966</v>
      </c>
      <c r="M515" s="81">
        <v>0.71731739594836352</v>
      </c>
      <c r="N515" s="81">
        <v>1.7098900999898554</v>
      </c>
      <c r="O515" s="81">
        <v>1.2004059409893695</v>
      </c>
      <c r="P515" s="81">
        <v>2.3467626941513271</v>
      </c>
      <c r="Q515" s="81">
        <v>7.4940581550235752E-2</v>
      </c>
      <c r="R515" s="81">
        <v>0</v>
      </c>
      <c r="S515" s="81">
        <v>0</v>
      </c>
      <c r="T515" s="82"/>
      <c r="U515" s="81">
        <v>0</v>
      </c>
      <c r="V515" s="81">
        <v>47</v>
      </c>
      <c r="W515" s="81">
        <v>8</v>
      </c>
      <c r="X515" s="81">
        <v>171</v>
      </c>
      <c r="Y515" s="81">
        <v>424</v>
      </c>
      <c r="Z515" s="81">
        <v>706</v>
      </c>
      <c r="AA515" s="81">
        <v>483</v>
      </c>
      <c r="AB515" s="81">
        <v>1061</v>
      </c>
      <c r="AC515" s="81">
        <v>0</v>
      </c>
      <c r="AD515" s="81">
        <v>0</v>
      </c>
      <c r="AE515" s="82"/>
      <c r="AF515" s="81">
        <v>0</v>
      </c>
      <c r="AG515" s="81">
        <v>78915.655267820825</v>
      </c>
      <c r="AH515" s="81">
        <v>36690.192884764721</v>
      </c>
      <c r="AI515" s="81">
        <v>1080312.6972796</v>
      </c>
      <c r="AJ515" s="81">
        <v>2107696.4574077958</v>
      </c>
      <c r="AK515" s="81">
        <v>0</v>
      </c>
      <c r="AL515" s="81">
        <v>0</v>
      </c>
      <c r="AM515" s="81">
        <v>145518.56515596021</v>
      </c>
      <c r="AN515" s="81">
        <v>0</v>
      </c>
      <c r="AO515" s="81">
        <v>0</v>
      </c>
      <c r="AP515" s="82"/>
      <c r="AQ515" s="81">
        <v>33</v>
      </c>
      <c r="AR515" s="81">
        <v>32</v>
      </c>
      <c r="AS515" s="81">
        <v>0</v>
      </c>
      <c r="AT515" s="81">
        <v>0</v>
      </c>
      <c r="AU515" s="81">
        <v>0</v>
      </c>
      <c r="AV515" s="81">
        <v>0</v>
      </c>
      <c r="AW515" s="81" t="s">
        <v>564</v>
      </c>
      <c r="AX515" s="82"/>
      <c r="AY515" s="81">
        <v>180</v>
      </c>
      <c r="AZ515" s="81">
        <v>841.4</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2304</v>
      </c>
      <c r="B516" s="80">
        <v>473</v>
      </c>
      <c r="C516" s="80">
        <v>14</v>
      </c>
      <c r="D516" s="80">
        <v>28</v>
      </c>
      <c r="E516" s="80">
        <v>2017</v>
      </c>
      <c r="F516" s="80" t="s">
        <v>71</v>
      </c>
      <c r="G516" s="80" t="s">
        <v>2290</v>
      </c>
      <c r="H516" s="80" t="s">
        <v>2291</v>
      </c>
      <c r="I516" s="177"/>
      <c r="J516" s="81">
        <v>0</v>
      </c>
      <c r="K516" s="81">
        <v>0.10531511540076996</v>
      </c>
      <c r="L516" s="81">
        <v>0.22092915898370416</v>
      </c>
      <c r="M516" s="81">
        <v>0.68144985737204578</v>
      </c>
      <c r="N516" s="81">
        <v>1.7741151197052594</v>
      </c>
      <c r="O516" s="81">
        <v>1.1841632702760945</v>
      </c>
      <c r="P516" s="81">
        <v>2.3174129594857664</v>
      </c>
      <c r="Q516" s="81">
        <v>7.0896083902336787E-2</v>
      </c>
      <c r="R516" s="81">
        <v>0</v>
      </c>
      <c r="S516" s="81">
        <v>0</v>
      </c>
      <c r="T516" s="82"/>
      <c r="U516" s="81">
        <v>0</v>
      </c>
      <c r="V516" s="81">
        <v>47</v>
      </c>
      <c r="W516" s="81">
        <v>8</v>
      </c>
      <c r="X516" s="81">
        <v>171</v>
      </c>
      <c r="Y516" s="81">
        <v>427</v>
      </c>
      <c r="Z516" s="81">
        <v>708</v>
      </c>
      <c r="AA516" s="81">
        <v>480</v>
      </c>
      <c r="AB516" s="81">
        <v>1038</v>
      </c>
      <c r="AC516" s="81">
        <v>0</v>
      </c>
      <c r="AD516" s="81">
        <v>0</v>
      </c>
      <c r="AE516" s="82"/>
      <c r="AF516" s="81">
        <v>0</v>
      </c>
      <c r="AG516" s="81">
        <v>78704.08311456097</v>
      </c>
      <c r="AH516" s="81">
        <v>47319.075302063167</v>
      </c>
      <c r="AI516" s="81">
        <v>1070034.2868677489</v>
      </c>
      <c r="AJ516" s="81">
        <v>2095365.4235930811</v>
      </c>
      <c r="AK516" s="81">
        <v>0</v>
      </c>
      <c r="AL516" s="81">
        <v>0</v>
      </c>
      <c r="AM516" s="81">
        <v>142586.8236980954</v>
      </c>
      <c r="AN516" s="81">
        <v>0</v>
      </c>
      <c r="AO516" s="81">
        <v>0</v>
      </c>
      <c r="AP516" s="82"/>
      <c r="AQ516" s="81">
        <v>38</v>
      </c>
      <c r="AR516" s="81">
        <v>38</v>
      </c>
      <c r="AS516" s="81">
        <v>0</v>
      </c>
      <c r="AT516" s="81">
        <v>0</v>
      </c>
      <c r="AU516" s="81">
        <v>0</v>
      </c>
      <c r="AV516" s="81">
        <v>0</v>
      </c>
      <c r="AW516" s="81" t="s">
        <v>564</v>
      </c>
      <c r="AX516" s="82"/>
      <c r="AY516" s="81">
        <v>202.5</v>
      </c>
      <c r="AZ516" s="81">
        <v>1094.5</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2305</v>
      </c>
      <c r="B517" s="80">
        <v>474</v>
      </c>
      <c r="C517" s="80">
        <v>15</v>
      </c>
      <c r="D517" s="80">
        <v>28</v>
      </c>
      <c r="E517" s="80">
        <v>2018</v>
      </c>
      <c r="F517" s="80" t="s">
        <v>93</v>
      </c>
      <c r="G517" s="80" t="s">
        <v>2290</v>
      </c>
      <c r="H517" s="80" t="s">
        <v>2291</v>
      </c>
      <c r="I517" s="177"/>
      <c r="J517" s="81">
        <v>0</v>
      </c>
      <c r="K517" s="81">
        <v>9.882313116274434E-2</v>
      </c>
      <c r="L517" s="81">
        <v>0.19806286513541577</v>
      </c>
      <c r="M517" s="81">
        <v>0.66319901316856977</v>
      </c>
      <c r="N517" s="81">
        <v>1.6993672630598626</v>
      </c>
      <c r="O517" s="81">
        <v>1.1422219449868791</v>
      </c>
      <c r="P517" s="81">
        <v>2.2847851104962906</v>
      </c>
      <c r="Q517" s="81">
        <v>6.4076739784554582E-2</v>
      </c>
      <c r="R517" s="81">
        <v>0</v>
      </c>
      <c r="S517" s="81">
        <v>0</v>
      </c>
      <c r="T517" s="82"/>
      <c r="U517" s="81">
        <v>0</v>
      </c>
      <c r="V517" s="81">
        <v>47</v>
      </c>
      <c r="W517" s="81">
        <v>8</v>
      </c>
      <c r="X517" s="81">
        <v>171</v>
      </c>
      <c r="Y517" s="81">
        <v>422</v>
      </c>
      <c r="Z517" s="81">
        <v>696</v>
      </c>
      <c r="AA517" s="81">
        <v>478</v>
      </c>
      <c r="AB517" s="81">
        <v>1011</v>
      </c>
      <c r="AC517" s="81">
        <v>0</v>
      </c>
      <c r="AD517" s="81">
        <v>0</v>
      </c>
      <c r="AE517" s="82"/>
      <c r="AF517" s="81">
        <v>0</v>
      </c>
      <c r="AG517" s="81">
        <v>69912.363190544987</v>
      </c>
      <c r="AH517" s="81">
        <v>44713.069307757738</v>
      </c>
      <c r="AI517" s="81">
        <v>1022075.511778557</v>
      </c>
      <c r="AJ517" s="81">
        <v>2066060.111040965</v>
      </c>
      <c r="AK517" s="81">
        <v>0</v>
      </c>
      <c r="AL517" s="81">
        <v>0</v>
      </c>
      <c r="AM517" s="81">
        <v>139165.27292947701</v>
      </c>
      <c r="AN517" s="81">
        <v>0</v>
      </c>
      <c r="AO517" s="81">
        <v>0</v>
      </c>
      <c r="AP517" s="82"/>
      <c r="AQ517" s="81">
        <v>38</v>
      </c>
      <c r="AR517" s="81">
        <v>39</v>
      </c>
      <c r="AS517" s="81">
        <v>0</v>
      </c>
      <c r="AT517" s="81">
        <v>0</v>
      </c>
      <c r="AU517" s="81">
        <v>0</v>
      </c>
      <c r="AV517" s="81">
        <v>0</v>
      </c>
      <c r="AW517" s="81" t="s">
        <v>564</v>
      </c>
      <c r="AX517" s="82"/>
      <c r="AY517" s="81">
        <v>203</v>
      </c>
      <c r="AZ517" s="81">
        <v>1108</v>
      </c>
      <c r="BA517" s="81">
        <v>0</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2306</v>
      </c>
      <c r="B518" s="80">
        <v>475</v>
      </c>
      <c r="C518" s="80">
        <v>16</v>
      </c>
      <c r="D518" s="80">
        <v>28</v>
      </c>
      <c r="E518" s="80">
        <v>2019</v>
      </c>
      <c r="F518" s="80" t="s">
        <v>73</v>
      </c>
      <c r="G518" s="80" t="s">
        <v>2290</v>
      </c>
      <c r="H518" s="80" t="s">
        <v>2291</v>
      </c>
      <c r="I518" s="177"/>
      <c r="J518" s="81">
        <v>0</v>
      </c>
      <c r="K518" s="81">
        <v>8.9703608277934499E-2</v>
      </c>
      <c r="L518" s="81">
        <v>0.19914096764194172</v>
      </c>
      <c r="M518" s="81">
        <v>0.63508356290977352</v>
      </c>
      <c r="N518" s="81">
        <v>1.4904549692603049</v>
      </c>
      <c r="O518" s="81">
        <v>1.0813512834807912</v>
      </c>
      <c r="P518" s="81">
        <v>2.2731188401326547</v>
      </c>
      <c r="Q518" s="81">
        <v>6.0721449282058977E-2</v>
      </c>
      <c r="R518" s="81">
        <v>0</v>
      </c>
      <c r="S518" s="81">
        <v>0</v>
      </c>
      <c r="T518" s="82"/>
      <c r="U518" s="81">
        <v>0</v>
      </c>
      <c r="V518" s="81">
        <v>47</v>
      </c>
      <c r="W518" s="81">
        <v>8</v>
      </c>
      <c r="X518" s="81">
        <v>171</v>
      </c>
      <c r="Y518" s="81">
        <v>417</v>
      </c>
      <c r="Z518" s="81">
        <v>677</v>
      </c>
      <c r="AA518" s="81">
        <v>472</v>
      </c>
      <c r="AB518" s="81">
        <v>984</v>
      </c>
      <c r="AC518" s="81">
        <v>0</v>
      </c>
      <c r="AD518" s="81">
        <v>0</v>
      </c>
      <c r="AE518" s="82"/>
      <c r="AF518" s="81">
        <v>0</v>
      </c>
      <c r="AG518" s="81">
        <v>67693.686894263781</v>
      </c>
      <c r="AH518" s="81">
        <v>47228.28326999116</v>
      </c>
      <c r="AI518" s="81">
        <v>1047371.493855883</v>
      </c>
      <c r="AJ518" s="81">
        <v>1882928.8693042297</v>
      </c>
      <c r="AK518" s="81">
        <v>0</v>
      </c>
      <c r="AL518" s="81">
        <v>0</v>
      </c>
      <c r="AM518" s="81">
        <v>134013.39245196598</v>
      </c>
      <c r="AN518" s="81">
        <v>0</v>
      </c>
      <c r="AO518" s="81">
        <v>0</v>
      </c>
      <c r="AP518" s="82"/>
      <c r="AQ518" s="81">
        <v>39</v>
      </c>
      <c r="AR518" s="81">
        <v>40</v>
      </c>
      <c r="AS518" s="81">
        <v>0</v>
      </c>
      <c r="AT518" s="81">
        <v>0</v>
      </c>
      <c r="AU518" s="81">
        <v>0</v>
      </c>
      <c r="AV518" s="81">
        <v>0</v>
      </c>
      <c r="AW518" s="81" t="s">
        <v>564</v>
      </c>
      <c r="AX518" s="82"/>
      <c r="AY518" s="81">
        <v>208.2</v>
      </c>
      <c r="AZ518" s="81">
        <v>1124.5</v>
      </c>
      <c r="BA518" s="81">
        <v>0</v>
      </c>
      <c r="BB518" s="81">
        <v>0</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2307</v>
      </c>
      <c r="B519" s="80">
        <v>476</v>
      </c>
      <c r="C519" s="80">
        <v>17</v>
      </c>
      <c r="D519" s="80">
        <v>28</v>
      </c>
      <c r="E519" s="80">
        <v>2020</v>
      </c>
      <c r="F519" s="80" t="s">
        <v>218</v>
      </c>
      <c r="G519" s="80" t="s">
        <v>2290</v>
      </c>
      <c r="H519" s="80" t="s">
        <v>2291</v>
      </c>
      <c r="I519" s="177"/>
      <c r="J519" s="81">
        <v>0</v>
      </c>
      <c r="K519" s="81">
        <v>0.10034595813040925</v>
      </c>
      <c r="L519" s="81">
        <v>0.13344109792660755</v>
      </c>
      <c r="M519" s="81">
        <v>0.56489346830102938</v>
      </c>
      <c r="N519" s="81">
        <v>1.5032200698780496</v>
      </c>
      <c r="O519" s="81">
        <v>0.94741673717426722</v>
      </c>
      <c r="P519" s="81">
        <v>2.0611525026747675</v>
      </c>
      <c r="Q519" s="81">
        <v>5.8727318367989258E-2</v>
      </c>
      <c r="R519" s="81">
        <v>0</v>
      </c>
      <c r="S519" s="81">
        <v>0</v>
      </c>
      <c r="T519" s="82"/>
      <c r="U519" s="81">
        <v>0</v>
      </c>
      <c r="V519" s="81">
        <v>46</v>
      </c>
      <c r="W519" s="81">
        <v>6</v>
      </c>
      <c r="X519" s="81">
        <v>169</v>
      </c>
      <c r="Y519" s="81">
        <v>429</v>
      </c>
      <c r="Z519" s="81">
        <v>677</v>
      </c>
      <c r="AA519" s="81">
        <v>465</v>
      </c>
      <c r="AB519" s="81">
        <v>996</v>
      </c>
      <c r="AC519" s="81">
        <v>0</v>
      </c>
      <c r="AD519" s="81">
        <v>0</v>
      </c>
      <c r="AE519" s="82"/>
      <c r="AF519" s="81"/>
      <c r="AG519" s="81">
        <v>72357.407316746918</v>
      </c>
      <c r="AH519" s="81">
        <v>34336.009269260503</v>
      </c>
      <c r="AI519" s="81">
        <v>976527.51569421764</v>
      </c>
      <c r="AJ519" s="81">
        <v>1957423.2329652279</v>
      </c>
      <c r="AK519" s="81"/>
      <c r="AL519" s="81"/>
      <c r="AM519" s="81">
        <v>129989.06579079972</v>
      </c>
      <c r="AN519" s="81"/>
      <c r="AO519" s="81"/>
      <c r="AP519" s="82"/>
      <c r="AQ519" s="81">
        <v>39</v>
      </c>
      <c r="AR519" s="81">
        <v>41</v>
      </c>
      <c r="AS519" s="81">
        <v>0</v>
      </c>
      <c r="AT519" s="81">
        <v>0</v>
      </c>
      <c r="AU519" s="81">
        <v>0</v>
      </c>
      <c r="AV519" s="81">
        <v>0</v>
      </c>
      <c r="AW519" s="81">
        <v>0</v>
      </c>
      <c r="AX519" s="82"/>
      <c r="AY519" s="81">
        <v>208.2</v>
      </c>
      <c r="AZ519" s="81">
        <v>1145.9000000000001</v>
      </c>
      <c r="BA519" s="81">
        <v>0</v>
      </c>
      <c r="BB519" s="81">
        <v>0</v>
      </c>
      <c r="BC519" s="81">
        <v>0</v>
      </c>
      <c r="BD519" s="81">
        <v>0</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2308</v>
      </c>
      <c r="B520" s="80">
        <v>476</v>
      </c>
      <c r="C520" s="80">
        <v>18</v>
      </c>
      <c r="D520" s="80">
        <v>28</v>
      </c>
      <c r="E520" s="80">
        <v>2021</v>
      </c>
      <c r="F520" s="80" t="s">
        <v>75</v>
      </c>
      <c r="G520" s="174" t="s">
        <v>2290</v>
      </c>
      <c r="H520" s="80" t="s">
        <v>2291</v>
      </c>
      <c r="I520" s="177"/>
      <c r="J520" s="81">
        <v>0</v>
      </c>
      <c r="K520" s="81">
        <v>0.10760235282832357</v>
      </c>
      <c r="L520" s="81">
        <v>0.17506418023066328</v>
      </c>
      <c r="M520" s="81">
        <v>0.7016957173655991</v>
      </c>
      <c r="N520" s="81">
        <v>1.5802958150849995</v>
      </c>
      <c r="O520" s="81">
        <v>0.91738502254363996</v>
      </c>
      <c r="P520" s="81">
        <v>2.1408324904486697</v>
      </c>
      <c r="Q520" s="81">
        <v>5.7820982833469675E-2</v>
      </c>
      <c r="R520" s="81">
        <v>0</v>
      </c>
      <c r="S520" s="81">
        <v>0</v>
      </c>
      <c r="T520" s="82"/>
      <c r="U520" s="81"/>
      <c r="V520" s="81">
        <v>46</v>
      </c>
      <c r="W520" s="81">
        <v>6</v>
      </c>
      <c r="X520" s="81">
        <v>169</v>
      </c>
      <c r="Y520" s="81">
        <v>424</v>
      </c>
      <c r="Z520" s="81">
        <v>675</v>
      </c>
      <c r="AA520" s="81">
        <v>471</v>
      </c>
      <c r="AB520" s="81">
        <v>969</v>
      </c>
      <c r="AC520" s="81">
        <v>0</v>
      </c>
      <c r="AD520" s="81">
        <v>0</v>
      </c>
      <c r="AE520" s="82"/>
      <c r="AF520" s="81">
        <v>0</v>
      </c>
      <c r="AG520" s="81">
        <v>74513.15863699012</v>
      </c>
      <c r="AH520" s="81">
        <v>41129.797129752224</v>
      </c>
      <c r="AI520" s="81">
        <v>1138480.118497045</v>
      </c>
      <c r="AJ520" s="81">
        <v>1961376.8269165589</v>
      </c>
      <c r="AK520" s="81">
        <v>0</v>
      </c>
      <c r="AL520" s="81">
        <v>0</v>
      </c>
      <c r="AM520" s="81">
        <v>127194.70728576105</v>
      </c>
      <c r="AN520" s="81">
        <v>0</v>
      </c>
      <c r="AO520" s="81">
        <v>0</v>
      </c>
      <c r="AP520" s="82"/>
      <c r="AQ520" s="81">
        <v>40</v>
      </c>
      <c r="AR520" s="81">
        <v>41</v>
      </c>
      <c r="AS520" s="81">
        <v>0</v>
      </c>
      <c r="AT520" s="81">
        <v>0</v>
      </c>
      <c r="AU520" s="81">
        <v>0</v>
      </c>
      <c r="AV520" s="81">
        <v>0</v>
      </c>
      <c r="AW520" s="81"/>
      <c r="AX520" s="82"/>
      <c r="AY520" s="81">
        <v>217.7</v>
      </c>
      <c r="AZ520" s="81">
        <v>1145.9000000000001</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2309</v>
      </c>
      <c r="B521" s="80">
        <v>476</v>
      </c>
      <c r="C521" s="80">
        <v>19</v>
      </c>
      <c r="D521" s="80">
        <v>28</v>
      </c>
      <c r="E521" s="80">
        <v>2022</v>
      </c>
      <c r="F521" s="80" t="s">
        <v>568</v>
      </c>
      <c r="G521" s="174" t="s">
        <v>2290</v>
      </c>
      <c r="H521" s="80" t="s">
        <v>2291</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42</v>
      </c>
      <c r="AR521" s="81">
        <v>41</v>
      </c>
      <c r="AS521" s="81">
        <v>0</v>
      </c>
      <c r="AT521" s="81">
        <v>0</v>
      </c>
      <c r="AU521" s="81">
        <v>0</v>
      </c>
      <c r="AV521" s="81">
        <v>0</v>
      </c>
      <c r="AW521" s="81"/>
      <c r="AX521" s="82"/>
      <c r="AY521" s="81">
        <v>227.2</v>
      </c>
      <c r="AZ521" s="81">
        <v>1145.9000000000001</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2310</v>
      </c>
      <c r="B522" s="80">
        <v>443</v>
      </c>
      <c r="C522" s="80">
        <v>1</v>
      </c>
      <c r="D522" s="80">
        <v>27</v>
      </c>
      <c r="E522" s="80">
        <v>1990</v>
      </c>
      <c r="F522" s="80" t="s">
        <v>562</v>
      </c>
      <c r="G522" s="80" t="s">
        <v>2311</v>
      </c>
      <c r="H522" s="80" t="s">
        <v>2312</v>
      </c>
      <c r="I522" s="177"/>
      <c r="J522" s="81">
        <v>0</v>
      </c>
      <c r="K522" s="81">
        <v>1.2511119717582504</v>
      </c>
      <c r="L522" s="81">
        <v>0.88831587175608073</v>
      </c>
      <c r="M522" s="81">
        <v>1.7267717208382958</v>
      </c>
      <c r="N522" s="81">
        <v>3.3618097035278658</v>
      </c>
      <c r="O522" s="81">
        <v>1.9012345428006669</v>
      </c>
      <c r="P522" s="81">
        <v>3.2453212450629341</v>
      </c>
      <c r="Q522" s="81">
        <v>0.13974597840113304</v>
      </c>
      <c r="R522" s="81">
        <v>0</v>
      </c>
      <c r="S522" s="81">
        <v>0.12087168143865054</v>
      </c>
      <c r="T522" s="82"/>
      <c r="U522" s="81">
        <v>0</v>
      </c>
      <c r="V522" s="81">
        <v>368</v>
      </c>
      <c r="W522" s="81">
        <v>12</v>
      </c>
      <c r="X522" s="81">
        <v>634</v>
      </c>
      <c r="Y522" s="81">
        <v>988</v>
      </c>
      <c r="Z522" s="81">
        <v>782</v>
      </c>
      <c r="AA522" s="81">
        <v>788</v>
      </c>
      <c r="AB522" s="81">
        <v>2269</v>
      </c>
      <c r="AC522" s="81">
        <v>0</v>
      </c>
      <c r="AD522" s="81">
        <v>0.12087168143865054</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2313</v>
      </c>
      <c r="B523" s="80">
        <v>444</v>
      </c>
      <c r="C523" s="80">
        <v>2</v>
      </c>
      <c r="D523" s="80">
        <v>27</v>
      </c>
      <c r="E523" s="80">
        <v>2005</v>
      </c>
      <c r="F523" s="80" t="s">
        <v>565</v>
      </c>
      <c r="G523" s="80" t="s">
        <v>2311</v>
      </c>
      <c r="H523" s="80" t="s">
        <v>2312</v>
      </c>
      <c r="I523" s="177"/>
      <c r="J523" s="81">
        <v>0</v>
      </c>
      <c r="K523" s="81">
        <v>0.64517462237238932</v>
      </c>
      <c r="L523" s="81">
        <v>0.88522465397346151</v>
      </c>
      <c r="M523" s="81">
        <v>1.8473280860320742</v>
      </c>
      <c r="N523" s="81">
        <v>2.9356744011846807</v>
      </c>
      <c r="O523" s="81">
        <v>1.7921446116960542</v>
      </c>
      <c r="P523" s="81">
        <v>2.9719401332482249</v>
      </c>
      <c r="Q523" s="81">
        <v>9.2731899754472061E-2</v>
      </c>
      <c r="R523" s="81">
        <v>0</v>
      </c>
      <c r="S523" s="81">
        <v>0.22139836514751271</v>
      </c>
      <c r="T523" s="82"/>
      <c r="U523" s="81">
        <v>0</v>
      </c>
      <c r="V523" s="81">
        <v>266</v>
      </c>
      <c r="W523" s="81">
        <v>12</v>
      </c>
      <c r="X523" s="81">
        <v>372</v>
      </c>
      <c r="Y523" s="81">
        <v>788</v>
      </c>
      <c r="Z523" s="81">
        <v>853</v>
      </c>
      <c r="AA523" s="81">
        <v>591</v>
      </c>
      <c r="AB523" s="81">
        <v>1574</v>
      </c>
      <c r="AC523" s="81">
        <v>0</v>
      </c>
      <c r="AD523" s="81">
        <v>0.22139836514751271</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2314</v>
      </c>
      <c r="B524" s="80">
        <v>445</v>
      </c>
      <c r="C524" s="80">
        <v>3</v>
      </c>
      <c r="D524" s="80">
        <v>27</v>
      </c>
      <c r="E524" s="80">
        <v>2006</v>
      </c>
      <c r="F524" s="80" t="s">
        <v>566</v>
      </c>
      <c r="G524" s="80" t="s">
        <v>2311</v>
      </c>
      <c r="H524" s="80" t="s">
        <v>2312</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2315</v>
      </c>
      <c r="B525" s="80">
        <v>446</v>
      </c>
      <c r="C525" s="80">
        <v>4</v>
      </c>
      <c r="D525" s="80">
        <v>27</v>
      </c>
      <c r="E525" s="80">
        <v>2007</v>
      </c>
      <c r="F525" s="80" t="s">
        <v>567</v>
      </c>
      <c r="G525" s="80" t="s">
        <v>2311</v>
      </c>
      <c r="H525" s="80" t="s">
        <v>2312</v>
      </c>
      <c r="I525" s="177"/>
      <c r="J525" s="81">
        <v>0</v>
      </c>
      <c r="K525" s="81">
        <v>0.50231018586116738</v>
      </c>
      <c r="L525" s="81">
        <v>1.3290065293800457</v>
      </c>
      <c r="M525" s="81">
        <v>2.1676113874680016</v>
      </c>
      <c r="N525" s="81">
        <v>2.8668129683290373</v>
      </c>
      <c r="O525" s="81">
        <v>1.67343288694745</v>
      </c>
      <c r="P525" s="81">
        <v>2.7881497700717301</v>
      </c>
      <c r="Q525" s="81">
        <v>9.0258739146565459E-2</v>
      </c>
      <c r="R525" s="81">
        <v>0</v>
      </c>
      <c r="S525" s="81">
        <v>0.12663860679966638</v>
      </c>
      <c r="T525" s="82"/>
      <c r="U525" s="81">
        <v>0</v>
      </c>
      <c r="V525" s="81">
        <v>180</v>
      </c>
      <c r="W525" s="81">
        <v>20</v>
      </c>
      <c r="X525" s="81">
        <v>531</v>
      </c>
      <c r="Y525" s="81">
        <v>739</v>
      </c>
      <c r="Z525" s="81">
        <v>828</v>
      </c>
      <c r="AA525" s="81">
        <v>546</v>
      </c>
      <c r="AB525" s="81">
        <v>1451</v>
      </c>
      <c r="AC525" s="81">
        <v>0</v>
      </c>
      <c r="AD525" s="81">
        <v>0.12663860679966638</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2316</v>
      </c>
      <c r="B526" s="80">
        <v>447</v>
      </c>
      <c r="C526" s="80">
        <v>5</v>
      </c>
      <c r="D526" s="80">
        <v>27</v>
      </c>
      <c r="E526" s="80">
        <v>2008</v>
      </c>
      <c r="F526" s="80" t="s">
        <v>84</v>
      </c>
      <c r="G526" s="80" t="s">
        <v>2311</v>
      </c>
      <c r="H526" s="80" t="s">
        <v>2312</v>
      </c>
      <c r="I526" s="177"/>
      <c r="J526" s="81">
        <v>0</v>
      </c>
      <c r="K526" s="81">
        <v>0.38452253602159997</v>
      </c>
      <c r="L526" s="81">
        <v>1.2357759896999609</v>
      </c>
      <c r="M526" s="81">
        <v>2.6090091004023539</v>
      </c>
      <c r="N526" s="81">
        <v>2.7563178803913173</v>
      </c>
      <c r="O526" s="81">
        <v>1.5522566112235179</v>
      </c>
      <c r="P526" s="81">
        <v>2.7492674881310997</v>
      </c>
      <c r="Q526" s="81">
        <v>8.6106819406268631E-2</v>
      </c>
      <c r="R526" s="81">
        <v>0</v>
      </c>
      <c r="S526" s="81">
        <v>0.12352062340176473</v>
      </c>
      <c r="T526" s="82"/>
      <c r="U526" s="81">
        <v>0</v>
      </c>
      <c r="V526" s="81">
        <v>180</v>
      </c>
      <c r="W526" s="81">
        <v>21</v>
      </c>
      <c r="X526" s="81">
        <v>531</v>
      </c>
      <c r="Y526" s="81">
        <v>737</v>
      </c>
      <c r="Z526" s="81">
        <v>795</v>
      </c>
      <c r="AA526" s="81">
        <v>539</v>
      </c>
      <c r="AB526" s="81">
        <v>1407</v>
      </c>
      <c r="AC526" s="81">
        <v>0</v>
      </c>
      <c r="AD526" s="81">
        <v>0.12352062340176473</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2317</v>
      </c>
      <c r="B527" s="80">
        <v>448</v>
      </c>
      <c r="C527" s="80">
        <v>6</v>
      </c>
      <c r="D527" s="80">
        <v>27</v>
      </c>
      <c r="E527" s="80">
        <v>2009</v>
      </c>
      <c r="F527" s="80" t="s">
        <v>85</v>
      </c>
      <c r="G527" s="80" t="s">
        <v>2311</v>
      </c>
      <c r="H527" s="80" t="s">
        <v>2312</v>
      </c>
      <c r="I527" s="177"/>
      <c r="J527" s="81">
        <v>0</v>
      </c>
      <c r="K527" s="81">
        <v>0.31830657086696484</v>
      </c>
      <c r="L527" s="81">
        <v>1.5498211631598762</v>
      </c>
      <c r="M527" s="81">
        <v>2.5467098840586258</v>
      </c>
      <c r="N527" s="81">
        <v>2.4051358309000705</v>
      </c>
      <c r="O527" s="81">
        <v>1.5469084434662228</v>
      </c>
      <c r="P527" s="81">
        <v>2.6332821455408553</v>
      </c>
      <c r="Q527" s="81">
        <v>7.8411102749666103E-2</v>
      </c>
      <c r="R527" s="81">
        <v>0</v>
      </c>
      <c r="S527" s="81">
        <v>0.27359852748953967</v>
      </c>
      <c r="T527" s="82"/>
      <c r="U527" s="81">
        <v>0</v>
      </c>
      <c r="V527" s="81">
        <v>148</v>
      </c>
      <c r="W527" s="81">
        <v>45</v>
      </c>
      <c r="X527" s="81">
        <v>539</v>
      </c>
      <c r="Y527" s="81">
        <v>714</v>
      </c>
      <c r="Z527" s="81">
        <v>782</v>
      </c>
      <c r="AA527" s="81">
        <v>530</v>
      </c>
      <c r="AB527" s="81">
        <v>1345</v>
      </c>
      <c r="AC527" s="81">
        <v>0</v>
      </c>
      <c r="AD527" s="81">
        <v>0.27359852748953967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2318</v>
      </c>
      <c r="B528" s="80">
        <v>449</v>
      </c>
      <c r="C528" s="80">
        <v>7</v>
      </c>
      <c r="D528" s="80">
        <v>27</v>
      </c>
      <c r="E528" s="80">
        <v>2010</v>
      </c>
      <c r="F528" s="80" t="s">
        <v>86</v>
      </c>
      <c r="G528" s="80" t="s">
        <v>2311</v>
      </c>
      <c r="H528" s="80" t="s">
        <v>2312</v>
      </c>
      <c r="I528" s="177"/>
      <c r="J528" s="81">
        <v>0</v>
      </c>
      <c r="K528" s="81">
        <v>0.33401106140305664</v>
      </c>
      <c r="L528" s="81">
        <v>1.4598618839241055</v>
      </c>
      <c r="M528" s="81">
        <v>2.6370768670986116</v>
      </c>
      <c r="N528" s="81">
        <v>2.2716268508885293</v>
      </c>
      <c r="O528" s="81">
        <v>1.5180945805925588</v>
      </c>
      <c r="P528" s="81">
        <v>2.6905378896436449</v>
      </c>
      <c r="Q528" s="81">
        <v>7.7572623815141295E-2</v>
      </c>
      <c r="R528" s="81">
        <v>0</v>
      </c>
      <c r="S528" s="81">
        <v>0.18588765299678536</v>
      </c>
      <c r="T528" s="82"/>
      <c r="U528" s="81">
        <v>0</v>
      </c>
      <c r="V528" s="81">
        <v>148</v>
      </c>
      <c r="W528" s="81">
        <v>45</v>
      </c>
      <c r="X528" s="81">
        <v>539</v>
      </c>
      <c r="Y528" s="81">
        <v>693</v>
      </c>
      <c r="Z528" s="81">
        <v>771</v>
      </c>
      <c r="AA528" s="81">
        <v>528</v>
      </c>
      <c r="AB528" s="81">
        <v>1275</v>
      </c>
      <c r="AC528" s="81">
        <v>0</v>
      </c>
      <c r="AD528" s="81">
        <v>0.18588765299678536</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2319</v>
      </c>
      <c r="B529" s="80">
        <v>450</v>
      </c>
      <c r="C529" s="80">
        <v>8</v>
      </c>
      <c r="D529" s="80">
        <v>27</v>
      </c>
      <c r="E529" s="80">
        <v>2011</v>
      </c>
      <c r="F529" s="80" t="s">
        <v>87</v>
      </c>
      <c r="G529" s="80" t="s">
        <v>2311</v>
      </c>
      <c r="H529" s="80" t="s">
        <v>2312</v>
      </c>
      <c r="I529" s="177"/>
      <c r="J529" s="81">
        <v>0</v>
      </c>
      <c r="K529" s="81">
        <v>0.3856394709058375</v>
      </c>
      <c r="L529" s="81">
        <v>1.53047025174971</v>
      </c>
      <c r="M529" s="81">
        <v>3.0013582717267107</v>
      </c>
      <c r="N529" s="81">
        <v>2.5496374308406389</v>
      </c>
      <c r="O529" s="81">
        <v>1.5089407678234026</v>
      </c>
      <c r="P529" s="81">
        <v>2.563300976441071</v>
      </c>
      <c r="Q529" s="81">
        <v>8.5547366924962384E-2</v>
      </c>
      <c r="R529" s="81">
        <v>0</v>
      </c>
      <c r="S529" s="81">
        <v>0.38084439049903446</v>
      </c>
      <c r="T529" s="82"/>
      <c r="U529" s="81">
        <v>0</v>
      </c>
      <c r="V529" s="81">
        <v>148</v>
      </c>
      <c r="W529" s="81">
        <v>45</v>
      </c>
      <c r="X529" s="81">
        <v>539</v>
      </c>
      <c r="Y529" s="81">
        <v>672</v>
      </c>
      <c r="Z529" s="81">
        <v>783</v>
      </c>
      <c r="AA529" s="81">
        <v>518</v>
      </c>
      <c r="AB529" s="81">
        <v>1219</v>
      </c>
      <c r="AC529" s="81">
        <v>0</v>
      </c>
      <c r="AD529" s="81">
        <v>0.38084439049903446</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2320</v>
      </c>
      <c r="B530" s="80">
        <v>451</v>
      </c>
      <c r="C530" s="80">
        <v>9</v>
      </c>
      <c r="D530" s="80">
        <v>27</v>
      </c>
      <c r="E530" s="80">
        <v>2012</v>
      </c>
      <c r="F530" s="80" t="s">
        <v>88</v>
      </c>
      <c r="G530" s="80" t="s">
        <v>2311</v>
      </c>
      <c r="H530" s="80" t="s">
        <v>2312</v>
      </c>
      <c r="I530" s="177"/>
      <c r="J530" s="81">
        <v>0</v>
      </c>
      <c r="K530" s="81">
        <v>0.36920726754009447</v>
      </c>
      <c r="L530" s="81">
        <v>1.5080381910988854</v>
      </c>
      <c r="M530" s="81">
        <v>2.9531953636843102</v>
      </c>
      <c r="N530" s="81">
        <v>2.9209869932382251</v>
      </c>
      <c r="O530" s="81">
        <v>1.4798589606901882</v>
      </c>
      <c r="P530" s="81">
        <v>2.4982593997446636</v>
      </c>
      <c r="Q530" s="81">
        <v>9.3097663544511211E-2</v>
      </c>
      <c r="R530" s="81">
        <v>0</v>
      </c>
      <c r="S530" s="81">
        <v>0.1407709920483905</v>
      </c>
      <c r="T530" s="82"/>
      <c r="U530" s="81">
        <v>0</v>
      </c>
      <c r="V530" s="81">
        <v>148</v>
      </c>
      <c r="W530" s="81">
        <v>45</v>
      </c>
      <c r="X530" s="81">
        <v>539</v>
      </c>
      <c r="Y530" s="81">
        <v>674</v>
      </c>
      <c r="Z530" s="81">
        <v>774</v>
      </c>
      <c r="AA530" s="81">
        <v>502</v>
      </c>
      <c r="AB530" s="81">
        <v>1221</v>
      </c>
      <c r="AC530" s="81">
        <v>0</v>
      </c>
      <c r="AD530" s="81">
        <v>0.1407709920483905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2321</v>
      </c>
      <c r="B531" s="80">
        <v>452</v>
      </c>
      <c r="C531" s="80">
        <v>10</v>
      </c>
      <c r="D531" s="80">
        <v>27</v>
      </c>
      <c r="E531" s="80">
        <v>2013</v>
      </c>
      <c r="F531" s="80" t="s">
        <v>89</v>
      </c>
      <c r="G531" s="80" t="s">
        <v>2311</v>
      </c>
      <c r="H531" s="80" t="s">
        <v>2312</v>
      </c>
      <c r="I531" s="177"/>
      <c r="J531" s="81">
        <v>0</v>
      </c>
      <c r="K531" s="81">
        <v>0.36152857281219064</v>
      </c>
      <c r="L531" s="81">
        <v>1.2378437476147874</v>
      </c>
      <c r="M531" s="81">
        <v>3.0537121082053096</v>
      </c>
      <c r="N531" s="81">
        <v>2.6434988781482476</v>
      </c>
      <c r="O531" s="81">
        <v>1.4001377239401918</v>
      </c>
      <c r="P531" s="81">
        <v>2.4327421171043135</v>
      </c>
      <c r="Q531" s="81">
        <v>9.1899184169428591E-2</v>
      </c>
      <c r="R531" s="81">
        <v>0</v>
      </c>
      <c r="S531" s="81">
        <v>0.16451666876508628</v>
      </c>
      <c r="T531" s="82"/>
      <c r="U531" s="81">
        <v>0</v>
      </c>
      <c r="V531" s="81">
        <v>148</v>
      </c>
      <c r="W531" s="81">
        <v>45</v>
      </c>
      <c r="X531" s="81">
        <v>539</v>
      </c>
      <c r="Y531" s="81">
        <v>666</v>
      </c>
      <c r="Z531" s="81">
        <v>765</v>
      </c>
      <c r="AA531" s="81">
        <v>487</v>
      </c>
      <c r="AB531" s="81">
        <v>1188</v>
      </c>
      <c r="AC531" s="81">
        <v>0</v>
      </c>
      <c r="AD531" s="81">
        <v>0.16451666876508628</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2322</v>
      </c>
      <c r="B532" s="80">
        <v>453</v>
      </c>
      <c r="C532" s="80">
        <v>11</v>
      </c>
      <c r="D532" s="80">
        <v>27</v>
      </c>
      <c r="E532" s="80">
        <v>2014</v>
      </c>
      <c r="F532" s="80" t="s">
        <v>90</v>
      </c>
      <c r="G532" s="80" t="s">
        <v>2311</v>
      </c>
      <c r="H532" s="80" t="s">
        <v>2312</v>
      </c>
      <c r="I532" s="177"/>
      <c r="J532" s="81">
        <v>0</v>
      </c>
      <c r="K532" s="81">
        <v>0.39208652419331341</v>
      </c>
      <c r="L532" s="81">
        <v>0.45799904971491351</v>
      </c>
      <c r="M532" s="81">
        <v>3.0148950629312248</v>
      </c>
      <c r="N532" s="81">
        <v>2.2033807120457189</v>
      </c>
      <c r="O532" s="81">
        <v>1.2998565957982195</v>
      </c>
      <c r="P532" s="81">
        <v>2.4052242553142369</v>
      </c>
      <c r="Q532" s="81">
        <v>8.5798083966203822E-2</v>
      </c>
      <c r="R532" s="81">
        <v>0</v>
      </c>
      <c r="S532" s="81">
        <v>0.24116313982787727</v>
      </c>
      <c r="T532" s="82"/>
      <c r="U532" s="81">
        <v>0</v>
      </c>
      <c r="V532" s="81">
        <v>148</v>
      </c>
      <c r="W532" s="81">
        <v>16</v>
      </c>
      <c r="X532" s="81">
        <v>553</v>
      </c>
      <c r="Y532" s="81">
        <v>653</v>
      </c>
      <c r="Z532" s="81">
        <v>748</v>
      </c>
      <c r="AA532" s="81">
        <v>479</v>
      </c>
      <c r="AB532" s="81">
        <v>1156</v>
      </c>
      <c r="AC532" s="81">
        <v>0</v>
      </c>
      <c r="AD532" s="81">
        <v>0.24116313982787727</v>
      </c>
      <c r="AE532" s="82"/>
      <c r="AF532" s="81">
        <v>0</v>
      </c>
      <c r="AG532" s="81">
        <v>318039.20633012371</v>
      </c>
      <c r="AH532" s="81">
        <v>119744.84396661924</v>
      </c>
      <c r="AI532" s="81">
        <v>3728189.3596661077</v>
      </c>
      <c r="AJ532" s="81">
        <v>2924796.5206585601</v>
      </c>
      <c r="AK532" s="81">
        <v>0</v>
      </c>
      <c r="AL532" s="81">
        <v>0</v>
      </c>
      <c r="AM532" s="81">
        <v>158701.52564349756</v>
      </c>
      <c r="AN532" s="81">
        <v>0</v>
      </c>
      <c r="AO532" s="81">
        <v>0</v>
      </c>
      <c r="AP532" s="82"/>
      <c r="AQ532" s="81">
        <v>0</v>
      </c>
      <c r="AR532" s="81">
        <v>0</v>
      </c>
      <c r="AS532" s="81">
        <v>0</v>
      </c>
      <c r="AT532" s="81">
        <v>0</v>
      </c>
      <c r="AU532" s="81">
        <v>0</v>
      </c>
      <c r="AV532" s="81">
        <v>0</v>
      </c>
      <c r="AW532" s="81" t="s">
        <v>564</v>
      </c>
      <c r="AX532" s="82"/>
      <c r="AY532" s="81">
        <v>0</v>
      </c>
      <c r="AZ532" s="81">
        <v>0</v>
      </c>
      <c r="BA532" s="81">
        <v>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2323</v>
      </c>
      <c r="B533" s="80">
        <v>454</v>
      </c>
      <c r="C533" s="80">
        <v>12</v>
      </c>
      <c r="D533" s="80">
        <v>27</v>
      </c>
      <c r="E533" s="80">
        <v>2015</v>
      </c>
      <c r="F533" s="80" t="s">
        <v>91</v>
      </c>
      <c r="G533" s="80" t="s">
        <v>2311</v>
      </c>
      <c r="H533" s="80" t="s">
        <v>2312</v>
      </c>
      <c r="I533" s="177"/>
      <c r="J533" s="81">
        <v>0</v>
      </c>
      <c r="K533" s="81">
        <v>0.36366768109715247</v>
      </c>
      <c r="L533" s="81">
        <v>0.46209363994520486</v>
      </c>
      <c r="M533" s="81">
        <v>2.7103157354513261</v>
      </c>
      <c r="N533" s="81">
        <v>2.2722356745923</v>
      </c>
      <c r="O533" s="81">
        <v>1.2771251434432995</v>
      </c>
      <c r="P533" s="81">
        <v>2.3719396549684122</v>
      </c>
      <c r="Q533" s="81">
        <v>8.1667025031026505E-2</v>
      </c>
      <c r="R533" s="81">
        <v>0</v>
      </c>
      <c r="S533" s="81">
        <v>0.34660346405547859</v>
      </c>
      <c r="T533" s="82"/>
      <c r="U533" s="81">
        <v>0</v>
      </c>
      <c r="V533" s="81">
        <v>148</v>
      </c>
      <c r="W533" s="81">
        <v>16</v>
      </c>
      <c r="X533" s="81">
        <v>553</v>
      </c>
      <c r="Y533" s="81">
        <v>639</v>
      </c>
      <c r="Z533" s="81">
        <v>742</v>
      </c>
      <c r="AA533" s="81">
        <v>472</v>
      </c>
      <c r="AB533" s="81">
        <v>1124</v>
      </c>
      <c r="AC533" s="81">
        <v>0</v>
      </c>
      <c r="AD533" s="81">
        <v>0.34660346405547859</v>
      </c>
      <c r="AE533" s="82"/>
      <c r="AF533" s="81">
        <v>0</v>
      </c>
      <c r="AG533" s="81">
        <v>272048.82862745307</v>
      </c>
      <c r="AH533" s="81">
        <v>97089.973712125269</v>
      </c>
      <c r="AI533" s="81">
        <v>3542800.2851117258</v>
      </c>
      <c r="AJ533" s="81">
        <v>3210003.2593415882</v>
      </c>
      <c r="AK533" s="81">
        <v>0</v>
      </c>
      <c r="AL533" s="81">
        <v>0</v>
      </c>
      <c r="AM533" s="81">
        <v>154039.48499733463</v>
      </c>
      <c r="AN533" s="81">
        <v>0</v>
      </c>
      <c r="AO533" s="81">
        <v>0</v>
      </c>
      <c r="AP533" s="82"/>
      <c r="AQ533" s="81">
        <v>0</v>
      </c>
      <c r="AR533" s="81">
        <v>0</v>
      </c>
      <c r="AS533" s="81">
        <v>0</v>
      </c>
      <c r="AT533" s="81">
        <v>0</v>
      </c>
      <c r="AU533" s="81">
        <v>0</v>
      </c>
      <c r="AV533" s="81">
        <v>0</v>
      </c>
      <c r="AW533" s="81" t="s">
        <v>564</v>
      </c>
      <c r="AX533" s="82"/>
      <c r="AY533" s="81">
        <v>0</v>
      </c>
      <c r="AZ533" s="81">
        <v>0</v>
      </c>
      <c r="BA533" s="81">
        <v>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2324</v>
      </c>
      <c r="B534" s="80">
        <v>455</v>
      </c>
      <c r="C534" s="80">
        <v>13</v>
      </c>
      <c r="D534" s="80">
        <v>27</v>
      </c>
      <c r="E534" s="80">
        <v>2016</v>
      </c>
      <c r="F534" s="80" t="s">
        <v>92</v>
      </c>
      <c r="G534" s="80" t="s">
        <v>2311</v>
      </c>
      <c r="H534" s="80" t="s">
        <v>2312</v>
      </c>
      <c r="I534" s="177"/>
      <c r="J534" s="81">
        <v>0</v>
      </c>
      <c r="K534" s="81">
        <v>0.3977716043864849</v>
      </c>
      <c r="L534" s="81">
        <v>0.53700637951545549</v>
      </c>
      <c r="M534" s="81">
        <v>2.3018520152659354</v>
      </c>
      <c r="N534" s="81">
        <v>2.1122216963077083</v>
      </c>
      <c r="O534" s="81">
        <v>1.2293108999083768</v>
      </c>
      <c r="P534" s="81">
        <v>2.4099260792941166</v>
      </c>
      <c r="Q534" s="81">
        <v>7.9178503221314117E-2</v>
      </c>
      <c r="R534" s="81">
        <v>0</v>
      </c>
      <c r="S534" s="81">
        <v>0.1509973430729574</v>
      </c>
      <c r="T534" s="82"/>
      <c r="U534" s="81">
        <v>0</v>
      </c>
      <c r="V534" s="81">
        <v>148</v>
      </c>
      <c r="W534" s="81">
        <v>16</v>
      </c>
      <c r="X534" s="81">
        <v>553</v>
      </c>
      <c r="Y534" s="81">
        <v>638</v>
      </c>
      <c r="Z534" s="81">
        <v>723</v>
      </c>
      <c r="AA534" s="81">
        <v>496</v>
      </c>
      <c r="AB534" s="81">
        <v>1121</v>
      </c>
      <c r="AC534" s="81">
        <v>0</v>
      </c>
      <c r="AD534" s="81">
        <v>0.1509973430729574</v>
      </c>
      <c r="AE534" s="82"/>
      <c r="AF534" s="81">
        <v>0</v>
      </c>
      <c r="AG534" s="81">
        <v>298828.6677390972</v>
      </c>
      <c r="AH534" s="81">
        <v>91959.543918745461</v>
      </c>
      <c r="AI534" s="81">
        <v>3540976.4055809109</v>
      </c>
      <c r="AJ534" s="81">
        <v>2917256.9500787761</v>
      </c>
      <c r="AK534" s="81">
        <v>0</v>
      </c>
      <c r="AL534" s="81">
        <v>0</v>
      </c>
      <c r="AM534" s="81">
        <v>153747.70173405411</v>
      </c>
      <c r="AN534" s="81">
        <v>0</v>
      </c>
      <c r="AO534" s="81">
        <v>0</v>
      </c>
      <c r="AP534" s="82"/>
      <c r="AQ534" s="81">
        <v>1</v>
      </c>
      <c r="AR534" s="81">
        <v>0</v>
      </c>
      <c r="AS534" s="81">
        <v>0</v>
      </c>
      <c r="AT534" s="81">
        <v>0</v>
      </c>
      <c r="AU534" s="81">
        <v>0</v>
      </c>
      <c r="AV534" s="81">
        <v>0</v>
      </c>
      <c r="AW534" s="81" t="s">
        <v>564</v>
      </c>
      <c r="AX534" s="82"/>
      <c r="AY534" s="81">
        <v>5.5</v>
      </c>
      <c r="AZ534" s="81">
        <v>0</v>
      </c>
      <c r="BA534" s="81">
        <v>0</v>
      </c>
      <c r="BB534" s="81">
        <v>0</v>
      </c>
      <c r="BC534" s="81">
        <v>0</v>
      </c>
      <c r="BD534" s="81">
        <v>0</v>
      </c>
      <c r="BE534" s="81" t="s">
        <v>564</v>
      </c>
      <c r="BF534" s="82"/>
      <c r="BG534" s="81">
        <v>0</v>
      </c>
      <c r="BH534" s="81">
        <v>0</v>
      </c>
      <c r="BI534" s="81">
        <v>0</v>
      </c>
      <c r="BJ534" s="81">
        <v>0</v>
      </c>
      <c r="BK534" s="81">
        <v>0</v>
      </c>
      <c r="BL534" s="81">
        <v>0</v>
      </c>
      <c r="BM534" s="82"/>
      <c r="BN534" s="81">
        <v>0</v>
      </c>
      <c r="BO534" s="81">
        <v>0</v>
      </c>
      <c r="BP534" s="81">
        <v>0</v>
      </c>
      <c r="BQ534" s="81">
        <v>0</v>
      </c>
      <c r="BR534" s="81">
        <v>0</v>
      </c>
      <c r="BS534" s="81">
        <v>0</v>
      </c>
      <c r="BT534"/>
      <c r="BU534" s="80">
        <v>0</v>
      </c>
      <c r="BV534" s="80">
        <v>0</v>
      </c>
      <c r="BW534" s="80">
        <v>0</v>
      </c>
      <c r="BX534" s="80">
        <v>0</v>
      </c>
      <c r="BY534" s="80">
        <v>0</v>
      </c>
      <c r="BZ534" s="80">
        <v>0</v>
      </c>
      <c r="CA534" s="80">
        <v>0</v>
      </c>
      <c r="CB534" s="80">
        <v>0</v>
      </c>
      <c r="CC534" s="80">
        <v>0</v>
      </c>
    </row>
    <row r="535" spans="1:81">
      <c r="A535" s="80" t="s">
        <v>2325</v>
      </c>
      <c r="B535" s="80">
        <v>456</v>
      </c>
      <c r="C535" s="80">
        <v>14</v>
      </c>
      <c r="D535" s="80">
        <v>27</v>
      </c>
      <c r="E535" s="80">
        <v>2017</v>
      </c>
      <c r="F535" s="80" t="s">
        <v>71</v>
      </c>
      <c r="G535" s="80" t="s">
        <v>2311</v>
      </c>
      <c r="H535" s="80" t="s">
        <v>2312</v>
      </c>
      <c r="I535" s="177"/>
      <c r="J535" s="81">
        <v>0</v>
      </c>
      <c r="K535" s="81">
        <v>0.39819009959222418</v>
      </c>
      <c r="L535" s="81">
        <v>0.50062922288690559</v>
      </c>
      <c r="M535" s="81">
        <v>2.3265024601843391</v>
      </c>
      <c r="N535" s="81">
        <v>2.25244764741044</v>
      </c>
      <c r="O535" s="81">
        <v>1.2259769450739788</v>
      </c>
      <c r="P535" s="81">
        <v>2.273961466495408</v>
      </c>
      <c r="Q535" s="81">
        <v>7.4516018822205626E-2</v>
      </c>
      <c r="R535" s="81">
        <v>0</v>
      </c>
      <c r="S535" s="81">
        <v>9.2473951677939439E-2</v>
      </c>
      <c r="T535" s="82"/>
      <c r="U535" s="81">
        <v>0</v>
      </c>
      <c r="V535" s="81">
        <v>148</v>
      </c>
      <c r="W535" s="81">
        <v>16</v>
      </c>
      <c r="X535" s="81">
        <v>553</v>
      </c>
      <c r="Y535" s="81">
        <v>630</v>
      </c>
      <c r="Z535" s="81">
        <v>733</v>
      </c>
      <c r="AA535" s="81">
        <v>471</v>
      </c>
      <c r="AB535" s="81">
        <v>1091</v>
      </c>
      <c r="AC535" s="81">
        <v>0</v>
      </c>
      <c r="AD535" s="81">
        <v>9.2473951677939439E-2</v>
      </c>
      <c r="AE535" s="82"/>
      <c r="AF535" s="81">
        <v>0</v>
      </c>
      <c r="AG535" s="81">
        <v>303611.84707945661</v>
      </c>
      <c r="AH535" s="81">
        <v>110014.8917150394</v>
      </c>
      <c r="AI535" s="81">
        <v>3678312.979624697</v>
      </c>
      <c r="AJ535" s="81">
        <v>3157971.118427109</v>
      </c>
      <c r="AK535" s="81">
        <v>0</v>
      </c>
      <c r="AL535" s="81">
        <v>0</v>
      </c>
      <c r="AM535" s="81">
        <v>149867.26845339319</v>
      </c>
      <c r="AN535" s="81">
        <v>0</v>
      </c>
      <c r="AO535" s="81">
        <v>0</v>
      </c>
      <c r="AP535" s="82"/>
      <c r="AQ535" s="81">
        <v>1</v>
      </c>
      <c r="AR535" s="81">
        <v>0</v>
      </c>
      <c r="AS535" s="81">
        <v>0</v>
      </c>
      <c r="AT535" s="81">
        <v>0</v>
      </c>
      <c r="AU535" s="81">
        <v>0</v>
      </c>
      <c r="AV535" s="81">
        <v>0</v>
      </c>
      <c r="AW535" s="81" t="s">
        <v>564</v>
      </c>
      <c r="AX535" s="82"/>
      <c r="AY535" s="81">
        <v>5.5</v>
      </c>
      <c r="AZ535" s="81">
        <v>0</v>
      </c>
      <c r="BA535" s="81">
        <v>0</v>
      </c>
      <c r="BB535" s="81">
        <v>0</v>
      </c>
      <c r="BC535" s="81">
        <v>0</v>
      </c>
      <c r="BD535" s="81">
        <v>0</v>
      </c>
      <c r="BE535" s="81" t="s">
        <v>564</v>
      </c>
      <c r="BF535" s="82"/>
      <c r="BG535" s="81">
        <v>0</v>
      </c>
      <c r="BH535" s="81">
        <v>0</v>
      </c>
      <c r="BI535" s="81">
        <v>0</v>
      </c>
      <c r="BJ535" s="81">
        <v>0</v>
      </c>
      <c r="BK535" s="81">
        <v>0</v>
      </c>
      <c r="BL535" s="81">
        <v>0</v>
      </c>
      <c r="BM535" s="82"/>
      <c r="BN535" s="81">
        <v>0</v>
      </c>
      <c r="BO535" s="81">
        <v>0</v>
      </c>
      <c r="BP535" s="81">
        <v>0</v>
      </c>
      <c r="BQ535" s="81">
        <v>0</v>
      </c>
      <c r="BR535" s="81">
        <v>0</v>
      </c>
      <c r="BS535" s="81">
        <v>0</v>
      </c>
      <c r="BT535"/>
      <c r="BU535" s="80">
        <v>0</v>
      </c>
      <c r="BV535" s="80">
        <v>0</v>
      </c>
      <c r="BW535" s="80">
        <v>0</v>
      </c>
      <c r="BX535" s="80">
        <v>0</v>
      </c>
      <c r="BY535" s="80">
        <v>0</v>
      </c>
      <c r="BZ535" s="80">
        <v>0</v>
      </c>
      <c r="CA535" s="80">
        <v>0</v>
      </c>
      <c r="CB535" s="80">
        <v>0</v>
      </c>
      <c r="CC535" s="80">
        <v>0</v>
      </c>
    </row>
    <row r="536" spans="1:81">
      <c r="A536" s="80" t="s">
        <v>2326</v>
      </c>
      <c r="B536" s="80">
        <v>457</v>
      </c>
      <c r="C536" s="80">
        <v>15</v>
      </c>
      <c r="D536" s="80">
        <v>27</v>
      </c>
      <c r="E536" s="80">
        <v>2018</v>
      </c>
      <c r="F536" s="80" t="s">
        <v>93</v>
      </c>
      <c r="G536" s="80" t="s">
        <v>2311</v>
      </c>
      <c r="H536" s="80" t="s">
        <v>2312</v>
      </c>
      <c r="I536" s="177"/>
      <c r="J536" s="81">
        <v>0</v>
      </c>
      <c r="K536" s="81">
        <v>0.3801808910503266</v>
      </c>
      <c r="L536" s="81">
        <v>0.44301122113454972</v>
      </c>
      <c r="M536" s="81">
        <v>2.1624875402003858</v>
      </c>
      <c r="N536" s="81">
        <v>2.027568952579065</v>
      </c>
      <c r="O536" s="81">
        <v>1.1734032911862333</v>
      </c>
      <c r="P536" s="81">
        <v>2.1891874071282449</v>
      </c>
      <c r="Q536" s="81">
        <v>6.7435856706989206E-2</v>
      </c>
      <c r="R536" s="81">
        <v>0</v>
      </c>
      <c r="S536" s="81">
        <v>0.12078457893797737</v>
      </c>
      <c r="T536" s="82"/>
      <c r="U536" s="81">
        <v>0</v>
      </c>
      <c r="V536" s="81">
        <v>148</v>
      </c>
      <c r="W536" s="81">
        <v>16</v>
      </c>
      <c r="X536" s="81">
        <v>553</v>
      </c>
      <c r="Y536" s="81">
        <v>615</v>
      </c>
      <c r="Z536" s="81">
        <v>715</v>
      </c>
      <c r="AA536" s="81">
        <v>458</v>
      </c>
      <c r="AB536" s="81">
        <v>1064</v>
      </c>
      <c r="AC536" s="81">
        <v>0</v>
      </c>
      <c r="AD536" s="81">
        <v>0.12078457893797739</v>
      </c>
      <c r="AE536" s="82"/>
      <c r="AF536" s="81">
        <v>0</v>
      </c>
      <c r="AG536" s="81">
        <v>273999.58424217778</v>
      </c>
      <c r="AH536" s="81">
        <v>102812.7343408696</v>
      </c>
      <c r="AI536" s="81">
        <v>3376386.4938373589</v>
      </c>
      <c r="AJ536" s="81">
        <v>2905777.2446629172</v>
      </c>
      <c r="AK536" s="81">
        <v>0</v>
      </c>
      <c r="AL536" s="81">
        <v>0</v>
      </c>
      <c r="AM536" s="81">
        <v>146460.78179719439</v>
      </c>
      <c r="AN536" s="81">
        <v>0</v>
      </c>
      <c r="AO536" s="81">
        <v>0</v>
      </c>
      <c r="AP536" s="82"/>
      <c r="AQ536" s="81">
        <v>1</v>
      </c>
      <c r="AR536" s="81">
        <v>0</v>
      </c>
      <c r="AS536" s="81">
        <v>0</v>
      </c>
      <c r="AT536" s="81">
        <v>1</v>
      </c>
      <c r="AU536" s="81">
        <v>0</v>
      </c>
      <c r="AV536" s="81">
        <v>0</v>
      </c>
      <c r="AW536" s="81" t="s">
        <v>564</v>
      </c>
      <c r="AX536" s="82"/>
      <c r="AY536" s="81">
        <v>6</v>
      </c>
      <c r="AZ536" s="81">
        <v>0</v>
      </c>
      <c r="BA536" s="81">
        <v>0</v>
      </c>
      <c r="BB536" s="81">
        <v>20673</v>
      </c>
      <c r="BC536" s="81">
        <v>0</v>
      </c>
      <c r="BD536" s="81">
        <v>0</v>
      </c>
      <c r="BE536" s="81" t="s">
        <v>564</v>
      </c>
      <c r="BF536" s="82"/>
      <c r="BG536" s="81">
        <v>0</v>
      </c>
      <c r="BH536" s="81">
        <v>0</v>
      </c>
      <c r="BI536" s="81">
        <v>0</v>
      </c>
      <c r="BJ536" s="81">
        <v>0</v>
      </c>
      <c r="BK536" s="81">
        <v>0</v>
      </c>
      <c r="BL536" s="81">
        <v>0</v>
      </c>
      <c r="BM536" s="82"/>
      <c r="BN536" s="81">
        <v>0</v>
      </c>
      <c r="BO536" s="81">
        <v>0</v>
      </c>
      <c r="BP536" s="81">
        <v>0</v>
      </c>
      <c r="BQ536" s="81">
        <v>0</v>
      </c>
      <c r="BR536" s="81">
        <v>0</v>
      </c>
      <c r="BS536" s="81">
        <v>0</v>
      </c>
      <c r="BT536"/>
      <c r="BU536" s="80">
        <v>0</v>
      </c>
      <c r="BV536" s="80">
        <v>0</v>
      </c>
      <c r="BW536" s="80">
        <v>0</v>
      </c>
      <c r="BX536" s="80">
        <v>0</v>
      </c>
      <c r="BY536" s="80">
        <v>0</v>
      </c>
      <c r="BZ536" s="80">
        <v>0</v>
      </c>
      <c r="CA536" s="80">
        <v>0</v>
      </c>
      <c r="CB536" s="80">
        <v>0</v>
      </c>
      <c r="CC536" s="80">
        <v>0</v>
      </c>
    </row>
    <row r="537" spans="1:81">
      <c r="A537" s="80" t="s">
        <v>2327</v>
      </c>
      <c r="B537" s="80">
        <v>458</v>
      </c>
      <c r="C537" s="80">
        <v>16</v>
      </c>
      <c r="D537" s="80">
        <v>27</v>
      </c>
      <c r="E537" s="80">
        <v>2019</v>
      </c>
      <c r="F537" s="80" t="s">
        <v>73</v>
      </c>
      <c r="G537" s="80" t="s">
        <v>2311</v>
      </c>
      <c r="H537" s="80" t="s">
        <v>2312</v>
      </c>
      <c r="I537" s="177"/>
      <c r="J537" s="81">
        <v>0</v>
      </c>
      <c r="K537" s="81">
        <v>0.3429941965209275</v>
      </c>
      <c r="L537" s="81">
        <v>0.44656160763163477</v>
      </c>
      <c r="M537" s="81">
        <v>2.1018586161274633</v>
      </c>
      <c r="N537" s="81">
        <v>1.7524842354912016</v>
      </c>
      <c r="O537" s="81">
        <v>1.1276720917835137</v>
      </c>
      <c r="P537" s="81">
        <v>2.0901135097829915</v>
      </c>
      <c r="Q537" s="81">
        <v>6.4177141517623312E-2</v>
      </c>
      <c r="R537" s="81">
        <v>0</v>
      </c>
      <c r="S537" s="81">
        <v>0.15638311892891943</v>
      </c>
      <c r="T537" s="82"/>
      <c r="U537" s="81">
        <v>0</v>
      </c>
      <c r="V537" s="81">
        <v>148</v>
      </c>
      <c r="W537" s="81">
        <v>16</v>
      </c>
      <c r="X537" s="81">
        <v>553</v>
      </c>
      <c r="Y537" s="81">
        <v>608</v>
      </c>
      <c r="Z537" s="81">
        <v>706</v>
      </c>
      <c r="AA537" s="81">
        <v>434</v>
      </c>
      <c r="AB537" s="81">
        <v>1040</v>
      </c>
      <c r="AC537" s="81">
        <v>0</v>
      </c>
      <c r="AD537" s="81">
        <v>0.1563831189289194</v>
      </c>
      <c r="AE537" s="82"/>
      <c r="AF537" s="81">
        <v>0</v>
      </c>
      <c r="AG537" s="81">
        <v>256237.49145722119</v>
      </c>
      <c r="AH537" s="81">
        <v>109512.6254706437</v>
      </c>
      <c r="AI537" s="81">
        <v>3381070.5837836321</v>
      </c>
      <c r="AJ537" s="81">
        <v>2475181.4999937685</v>
      </c>
      <c r="AK537" s="81">
        <v>0</v>
      </c>
      <c r="AL537" s="81">
        <v>0</v>
      </c>
      <c r="AM537" s="81">
        <v>141640.17088419167</v>
      </c>
      <c r="AN537" s="81">
        <v>0</v>
      </c>
      <c r="AO537" s="81">
        <v>0</v>
      </c>
      <c r="AP537" s="82"/>
      <c r="AQ537" s="81">
        <v>1</v>
      </c>
      <c r="AR537" s="81">
        <v>0</v>
      </c>
      <c r="AS537" s="81">
        <v>0</v>
      </c>
      <c r="AT537" s="81">
        <v>1</v>
      </c>
      <c r="AU537" s="81">
        <v>0</v>
      </c>
      <c r="AV537" s="81">
        <v>0</v>
      </c>
      <c r="AW537" s="81" t="s">
        <v>564</v>
      </c>
      <c r="AX537" s="82"/>
      <c r="AY537" s="81">
        <v>5.5</v>
      </c>
      <c r="AZ537" s="81">
        <v>0</v>
      </c>
      <c r="BA537" s="81">
        <v>0</v>
      </c>
      <c r="BB537" s="81">
        <v>20673</v>
      </c>
      <c r="BC537" s="81">
        <v>0</v>
      </c>
      <c r="BD537" s="81">
        <v>0</v>
      </c>
      <c r="BE537" s="81" t="s">
        <v>564</v>
      </c>
      <c r="BF537" s="82"/>
      <c r="BG537" s="81">
        <v>0</v>
      </c>
      <c r="BH537" s="81">
        <v>0</v>
      </c>
      <c r="BI537" s="81">
        <v>0</v>
      </c>
      <c r="BJ537" s="81">
        <v>0</v>
      </c>
      <c r="BK537" s="81">
        <v>0</v>
      </c>
      <c r="BL537" s="81">
        <v>0</v>
      </c>
      <c r="BM537" s="82"/>
      <c r="BN537" s="81">
        <v>0</v>
      </c>
      <c r="BO537" s="81">
        <v>0</v>
      </c>
      <c r="BP537" s="81">
        <v>0</v>
      </c>
      <c r="BQ537" s="81">
        <v>0</v>
      </c>
      <c r="BR537" s="81">
        <v>0</v>
      </c>
      <c r="BS537" s="81">
        <v>0</v>
      </c>
      <c r="BT537"/>
      <c r="BU537" s="80">
        <v>0</v>
      </c>
      <c r="BV537" s="80">
        <v>0</v>
      </c>
      <c r="BW537" s="80">
        <v>0</v>
      </c>
      <c r="BX537" s="80">
        <v>0</v>
      </c>
      <c r="BY537" s="80">
        <v>0</v>
      </c>
      <c r="BZ537" s="80">
        <v>0</v>
      </c>
      <c r="CA537" s="80">
        <v>0</v>
      </c>
      <c r="CB537" s="80">
        <v>0</v>
      </c>
      <c r="CC537" s="80">
        <v>0</v>
      </c>
    </row>
    <row r="538" spans="1:81">
      <c r="A538" s="80" t="s">
        <v>2328</v>
      </c>
      <c r="B538" s="80">
        <v>459</v>
      </c>
      <c r="C538" s="80">
        <v>17</v>
      </c>
      <c r="D538" s="80">
        <v>27</v>
      </c>
      <c r="E538" s="80">
        <v>2020</v>
      </c>
      <c r="F538" s="80" t="s">
        <v>218</v>
      </c>
      <c r="G538" s="80" t="s">
        <v>2311</v>
      </c>
      <c r="H538" s="80" t="s">
        <v>2312</v>
      </c>
      <c r="I538" s="177"/>
      <c r="J538" s="81">
        <v>0</v>
      </c>
      <c r="K538" s="81">
        <v>0.68532660001127432</v>
      </c>
      <c r="L538" s="81">
        <v>0.35249882067307414</v>
      </c>
      <c r="M538" s="81">
        <v>1.5660738183521472</v>
      </c>
      <c r="N538" s="81">
        <v>1.6758685133043216</v>
      </c>
      <c r="O538" s="81">
        <v>0.96700881150283413</v>
      </c>
      <c r="P538" s="81">
        <v>2.0966131908928278</v>
      </c>
      <c r="Q538" s="81">
        <v>5.9081097394302437E-2</v>
      </c>
      <c r="R538" s="81">
        <v>0</v>
      </c>
      <c r="S538" s="81">
        <v>0.28663250027775911</v>
      </c>
      <c r="T538" s="82"/>
      <c r="U538" s="81">
        <v>0</v>
      </c>
      <c r="V538" s="81">
        <v>256</v>
      </c>
      <c r="W538" s="81">
        <v>14</v>
      </c>
      <c r="X538" s="81">
        <v>421</v>
      </c>
      <c r="Y538" s="81">
        <v>591</v>
      </c>
      <c r="Z538" s="81">
        <v>691</v>
      </c>
      <c r="AA538" s="81">
        <v>473</v>
      </c>
      <c r="AB538" s="81">
        <v>1002</v>
      </c>
      <c r="AC538" s="81">
        <v>0</v>
      </c>
      <c r="AD538" s="81">
        <v>0.28663250027775911</v>
      </c>
      <c r="AE538" s="82"/>
      <c r="AF538" s="81"/>
      <c r="AG538" s="81">
        <v>524583.23685783497</v>
      </c>
      <c r="AH538" s="81">
        <v>91585.410196423283</v>
      </c>
      <c r="AI538" s="81">
        <v>2567093.2750229035</v>
      </c>
      <c r="AJ538" s="81">
        <v>2443408.2448654822</v>
      </c>
      <c r="AK538" s="81"/>
      <c r="AL538" s="81"/>
      <c r="AM538" s="81">
        <v>130772.13245219008</v>
      </c>
      <c r="AN538" s="81"/>
      <c r="AO538" s="81"/>
      <c r="AP538" s="82"/>
      <c r="AQ538" s="81">
        <v>1</v>
      </c>
      <c r="AR538" s="81">
        <v>0</v>
      </c>
      <c r="AS538" s="81">
        <v>0</v>
      </c>
      <c r="AT538" s="81">
        <v>2</v>
      </c>
      <c r="AU538" s="81">
        <v>0</v>
      </c>
      <c r="AV538" s="81">
        <v>0</v>
      </c>
      <c r="AW538" s="81">
        <v>0</v>
      </c>
      <c r="AX538" s="82"/>
      <c r="AY538" s="81">
        <v>5.5</v>
      </c>
      <c r="AZ538" s="81">
        <v>0</v>
      </c>
      <c r="BA538" s="81">
        <v>0</v>
      </c>
      <c r="BB538" s="81">
        <v>20722</v>
      </c>
      <c r="BC538" s="81">
        <v>0</v>
      </c>
      <c r="BD538" s="81">
        <v>0</v>
      </c>
      <c r="BE538" s="81">
        <v>0</v>
      </c>
      <c r="BF538" s="82"/>
      <c r="BG538" s="81">
        <v>0</v>
      </c>
      <c r="BH538" s="81">
        <v>0</v>
      </c>
      <c r="BI538" s="81">
        <v>0</v>
      </c>
      <c r="BJ538" s="81">
        <v>0</v>
      </c>
      <c r="BK538" s="81">
        <v>0</v>
      </c>
      <c r="BL538" s="81">
        <v>0</v>
      </c>
      <c r="BM538" s="82"/>
      <c r="BN538" s="81">
        <v>0</v>
      </c>
      <c r="BO538" s="81">
        <v>0</v>
      </c>
      <c r="BP538" s="81">
        <v>0</v>
      </c>
      <c r="BQ538" s="81">
        <v>0</v>
      </c>
      <c r="BR538" s="81">
        <v>0</v>
      </c>
      <c r="BS538" s="81">
        <v>0</v>
      </c>
      <c r="BT538"/>
      <c r="BU538" s="80">
        <v>0</v>
      </c>
      <c r="BV538" s="80">
        <v>0</v>
      </c>
      <c r="BW538" s="80">
        <v>0</v>
      </c>
      <c r="BX538" s="80">
        <v>0</v>
      </c>
      <c r="BY538" s="80">
        <v>0</v>
      </c>
      <c r="BZ538" s="80">
        <v>0</v>
      </c>
      <c r="CA538" s="80">
        <v>0</v>
      </c>
      <c r="CB538" s="80">
        <v>0</v>
      </c>
      <c r="CC538" s="80">
        <v>0</v>
      </c>
    </row>
    <row r="539" spans="1:81">
      <c r="A539" s="80" t="s">
        <v>2329</v>
      </c>
      <c r="B539" s="80">
        <v>459</v>
      </c>
      <c r="C539" s="80">
        <v>18</v>
      </c>
      <c r="D539" s="80">
        <v>27</v>
      </c>
      <c r="E539" s="80">
        <v>2021</v>
      </c>
      <c r="F539" s="80" t="s">
        <v>75</v>
      </c>
      <c r="G539" s="174" t="s">
        <v>2311</v>
      </c>
      <c r="H539" s="80" t="s">
        <v>2312</v>
      </c>
      <c r="I539" s="177"/>
      <c r="J539" s="81">
        <v>0</v>
      </c>
      <c r="K539" s="81">
        <v>0.71700415273435658</v>
      </c>
      <c r="L539" s="81">
        <v>0.31980763913990068</v>
      </c>
      <c r="M539" s="81">
        <v>1.7454727502299567</v>
      </c>
      <c r="N539" s="81">
        <v>1.5040549265233711</v>
      </c>
      <c r="O539" s="81">
        <v>0.93505317853336933</v>
      </c>
      <c r="P539" s="81">
        <v>2.2271930367725017</v>
      </c>
      <c r="Q539" s="81">
        <v>5.6746908848947022E-2</v>
      </c>
      <c r="R539" s="81">
        <v>0</v>
      </c>
      <c r="S539" s="81">
        <v>0.16275129508681649</v>
      </c>
      <c r="T539" s="82"/>
      <c r="U539" s="81">
        <v>0</v>
      </c>
      <c r="V539" s="81">
        <v>256</v>
      </c>
      <c r="W539" s="81">
        <v>14</v>
      </c>
      <c r="X539" s="81">
        <v>421</v>
      </c>
      <c r="Y539" s="81">
        <v>560</v>
      </c>
      <c r="Z539" s="81">
        <v>688</v>
      </c>
      <c r="AA539" s="81">
        <v>490</v>
      </c>
      <c r="AB539" s="81">
        <v>951</v>
      </c>
      <c r="AC539" s="81">
        <v>0</v>
      </c>
      <c r="AD539" s="81">
        <v>0.16275129508681649</v>
      </c>
      <c r="AE539" s="82"/>
      <c r="AF539" s="81">
        <v>0</v>
      </c>
      <c r="AG539" s="81">
        <v>507424.1269138332</v>
      </c>
      <c r="AH539" s="81">
        <v>80370.631073575729</v>
      </c>
      <c r="AI539" s="81">
        <v>2829879.2211467428</v>
      </c>
      <c r="AJ539" s="81">
        <v>2035977.0991015348</v>
      </c>
      <c r="AK539" s="81">
        <v>0</v>
      </c>
      <c r="AL539" s="81">
        <v>0</v>
      </c>
      <c r="AM539" s="81">
        <v>124831.95730522058</v>
      </c>
      <c r="AN539" s="81">
        <v>0</v>
      </c>
      <c r="AO539" s="81">
        <v>0</v>
      </c>
      <c r="AP539" s="82"/>
      <c r="AQ539" s="81">
        <v>1</v>
      </c>
      <c r="AR539" s="81">
        <v>0</v>
      </c>
      <c r="AS539" s="81">
        <v>0</v>
      </c>
      <c r="AT539" s="81">
        <v>4</v>
      </c>
      <c r="AU539" s="81">
        <v>0</v>
      </c>
      <c r="AV539" s="81">
        <v>0</v>
      </c>
      <c r="AW539" s="81"/>
      <c r="AX539" s="82"/>
      <c r="AY539" s="81">
        <v>5.5</v>
      </c>
      <c r="AZ539" s="81">
        <v>0</v>
      </c>
      <c r="BA539" s="81">
        <v>0</v>
      </c>
      <c r="BB539" s="81">
        <v>40786.800000000003</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2330</v>
      </c>
      <c r="B540" s="80">
        <v>459</v>
      </c>
      <c r="C540" s="80">
        <v>19</v>
      </c>
      <c r="D540" s="80">
        <v>27</v>
      </c>
      <c r="E540" s="80">
        <v>2022</v>
      </c>
      <c r="F540" s="80" t="s">
        <v>568</v>
      </c>
      <c r="G540" s="174" t="s">
        <v>2311</v>
      </c>
      <c r="H540" s="80" t="s">
        <v>2312</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v>
      </c>
      <c r="AR540" s="81">
        <v>0</v>
      </c>
      <c r="AS540" s="81">
        <v>0</v>
      </c>
      <c r="AT540" s="81">
        <v>4</v>
      </c>
      <c r="AU540" s="81">
        <v>0</v>
      </c>
      <c r="AV540" s="81">
        <v>0</v>
      </c>
      <c r="AW540" s="81"/>
      <c r="AX540" s="82"/>
      <c r="AY540" s="81">
        <v>5.5</v>
      </c>
      <c r="AZ540" s="81">
        <v>0</v>
      </c>
      <c r="BA540" s="81">
        <v>0</v>
      </c>
      <c r="BB540" s="81">
        <v>40786.800000000003</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2331</v>
      </c>
      <c r="B541" s="80">
        <v>477</v>
      </c>
      <c r="C541" s="80">
        <v>1</v>
      </c>
      <c r="D541" s="80">
        <v>29</v>
      </c>
      <c r="E541" s="80">
        <v>1990</v>
      </c>
      <c r="F541" s="80" t="s">
        <v>562</v>
      </c>
      <c r="G541" s="80" t="s">
        <v>2332</v>
      </c>
      <c r="H541" s="80" t="s">
        <v>2333</v>
      </c>
      <c r="I541" s="177"/>
      <c r="J541" s="81">
        <v>0.73666774464986284</v>
      </c>
      <c r="K541" s="81">
        <v>0.79901962046891128</v>
      </c>
      <c r="L541" s="81">
        <v>0.42151758077557483</v>
      </c>
      <c r="M541" s="81">
        <v>0.92694760992702518</v>
      </c>
      <c r="N541" s="81">
        <v>2.6675925634430611</v>
      </c>
      <c r="O541" s="81">
        <v>1.6532474285223193</v>
      </c>
      <c r="P541" s="81">
        <v>3.496545351596994</v>
      </c>
      <c r="Q541" s="81">
        <v>0.11098380479455344</v>
      </c>
      <c r="R541" s="81">
        <v>0</v>
      </c>
      <c r="S541" s="81">
        <v>0.10005045519885447</v>
      </c>
      <c r="T541" s="82"/>
      <c r="U541" s="81">
        <v>109673</v>
      </c>
      <c r="V541" s="81">
        <v>233</v>
      </c>
      <c r="W541" s="81">
        <v>6</v>
      </c>
      <c r="X541" s="81">
        <v>319</v>
      </c>
      <c r="Y541" s="81">
        <v>663</v>
      </c>
      <c r="Z541" s="81">
        <v>680</v>
      </c>
      <c r="AA541" s="81">
        <v>849</v>
      </c>
      <c r="AB541" s="81">
        <v>1802</v>
      </c>
      <c r="AC541" s="81">
        <v>0</v>
      </c>
      <c r="AD541" s="81">
        <v>0.10005045519885447</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2334</v>
      </c>
      <c r="B542" s="80">
        <v>478</v>
      </c>
      <c r="C542" s="80">
        <v>2</v>
      </c>
      <c r="D542" s="80">
        <v>29</v>
      </c>
      <c r="E542" s="80">
        <v>2005</v>
      </c>
      <c r="F542" s="80" t="s">
        <v>565</v>
      </c>
      <c r="G542" s="80" t="s">
        <v>2332</v>
      </c>
      <c r="H542" s="80" t="s">
        <v>2333</v>
      </c>
      <c r="I542" s="177"/>
      <c r="J542" s="81">
        <v>0.5860031242038084</v>
      </c>
      <c r="K542" s="81">
        <v>0.37746562339940487</v>
      </c>
      <c r="L542" s="81">
        <v>0.67305529766663597</v>
      </c>
      <c r="M542" s="81">
        <v>1.1932912709356449</v>
      </c>
      <c r="N542" s="81">
        <v>3.0236584174611409</v>
      </c>
      <c r="O542" s="81">
        <v>1.5589347032572944</v>
      </c>
      <c r="P542" s="81">
        <v>3.4496631665114759</v>
      </c>
      <c r="Q542" s="81">
        <v>7.8062113833974267E-2</v>
      </c>
      <c r="R542" s="81">
        <v>0</v>
      </c>
      <c r="S542" s="81">
        <v>4.9817373792099495E-2</v>
      </c>
      <c r="T542" s="82"/>
      <c r="U542" s="81">
        <v>105590</v>
      </c>
      <c r="V542" s="81">
        <v>145</v>
      </c>
      <c r="W542" s="81">
        <v>9</v>
      </c>
      <c r="X542" s="81">
        <v>219</v>
      </c>
      <c r="Y542" s="81">
        <v>565</v>
      </c>
      <c r="Z542" s="81">
        <v>742</v>
      </c>
      <c r="AA542" s="81">
        <v>686</v>
      </c>
      <c r="AB542" s="81">
        <v>1325</v>
      </c>
      <c r="AC542" s="81">
        <v>0</v>
      </c>
      <c r="AD542" s="81">
        <v>4.9817373792099495E-2</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2335</v>
      </c>
      <c r="B543" s="80">
        <v>479</v>
      </c>
      <c r="C543" s="80">
        <v>3</v>
      </c>
      <c r="D543" s="80">
        <v>29</v>
      </c>
      <c r="E543" s="80">
        <v>2006</v>
      </c>
      <c r="F543" s="80" t="s">
        <v>566</v>
      </c>
      <c r="G543" s="80" t="s">
        <v>2332</v>
      </c>
      <c r="H543" s="80" t="s">
        <v>2333</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2336</v>
      </c>
      <c r="B544" s="80">
        <v>480</v>
      </c>
      <c r="C544" s="80">
        <v>4</v>
      </c>
      <c r="D544" s="80">
        <v>29</v>
      </c>
      <c r="E544" s="80">
        <v>2007</v>
      </c>
      <c r="F544" s="80" t="s">
        <v>567</v>
      </c>
      <c r="G544" s="80" t="s">
        <v>2332</v>
      </c>
      <c r="H544" s="80" t="s">
        <v>2333</v>
      </c>
      <c r="I544" s="177"/>
      <c r="J544" s="81">
        <v>0.39417170453796524</v>
      </c>
      <c r="K544" s="81">
        <v>0.35054071505096929</v>
      </c>
      <c r="L544" s="81">
        <v>0.36843989006350264</v>
      </c>
      <c r="M544" s="81">
        <v>1.4523286008415743</v>
      </c>
      <c r="N544" s="81">
        <v>2.583826246357829</v>
      </c>
      <c r="O544" s="81">
        <v>1.4288853273814579</v>
      </c>
      <c r="P544" s="81">
        <v>3.3294389195728353</v>
      </c>
      <c r="Q544" s="81">
        <v>7.8315473870107441E-2</v>
      </c>
      <c r="R544" s="81">
        <v>0</v>
      </c>
      <c r="S544" s="81">
        <v>5.5316258758374461E-2</v>
      </c>
      <c r="T544" s="82"/>
      <c r="U544" s="81">
        <v>72660</v>
      </c>
      <c r="V544" s="81">
        <v>131</v>
      </c>
      <c r="W544" s="81">
        <v>6</v>
      </c>
      <c r="X544" s="81">
        <v>311</v>
      </c>
      <c r="Y544" s="81">
        <v>550</v>
      </c>
      <c r="Z544" s="81">
        <v>707</v>
      </c>
      <c r="AA544" s="81">
        <v>652</v>
      </c>
      <c r="AB544" s="81">
        <v>1259</v>
      </c>
      <c r="AC544" s="81">
        <v>0</v>
      </c>
      <c r="AD544" s="81">
        <v>5.5316258758374461E-2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2337</v>
      </c>
      <c r="B545" s="80">
        <v>481</v>
      </c>
      <c r="C545" s="80">
        <v>5</v>
      </c>
      <c r="D545" s="80">
        <v>29</v>
      </c>
      <c r="E545" s="80">
        <v>2008</v>
      </c>
      <c r="F545" s="80" t="s">
        <v>84</v>
      </c>
      <c r="G545" s="80" t="s">
        <v>2332</v>
      </c>
      <c r="H545" s="80" t="s">
        <v>2333</v>
      </c>
      <c r="I545" s="177"/>
      <c r="J545" s="81">
        <v>0.4308565225302311</v>
      </c>
      <c r="K545" s="81">
        <v>0.2598508014855867</v>
      </c>
      <c r="L545" s="81">
        <v>0.33473618674064642</v>
      </c>
      <c r="M545" s="81">
        <v>1.5711347689979125</v>
      </c>
      <c r="N545" s="81">
        <v>2.3354930168847567</v>
      </c>
      <c r="O545" s="81">
        <v>1.3726243996102301</v>
      </c>
      <c r="P545" s="81">
        <v>3.2134295315818049</v>
      </c>
      <c r="Q545" s="81">
        <v>7.5335817120907395E-2</v>
      </c>
      <c r="R545" s="81">
        <v>0</v>
      </c>
      <c r="S545" s="81">
        <v>4.9091029392695447E-2</v>
      </c>
      <c r="T545" s="82"/>
      <c r="U545" s="81">
        <v>92163</v>
      </c>
      <c r="V545" s="81">
        <v>131</v>
      </c>
      <c r="W545" s="81">
        <v>6</v>
      </c>
      <c r="X545" s="81">
        <v>311</v>
      </c>
      <c r="Y545" s="81">
        <v>547</v>
      </c>
      <c r="Z545" s="81">
        <v>703</v>
      </c>
      <c r="AA545" s="81">
        <v>630</v>
      </c>
      <c r="AB545" s="81">
        <v>1231</v>
      </c>
      <c r="AC545" s="81">
        <v>0</v>
      </c>
      <c r="AD545" s="81">
        <v>4.9091029392695447E-2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2338</v>
      </c>
      <c r="B546" s="80">
        <v>482</v>
      </c>
      <c r="C546" s="80">
        <v>6</v>
      </c>
      <c r="D546" s="80">
        <v>29</v>
      </c>
      <c r="E546" s="80">
        <v>2009</v>
      </c>
      <c r="F546" s="80" t="s">
        <v>85</v>
      </c>
      <c r="G546" s="80" t="s">
        <v>2332</v>
      </c>
      <c r="H546" s="80" t="s">
        <v>2333</v>
      </c>
      <c r="I546" s="177"/>
      <c r="J546" s="81">
        <v>0.39344957888389026</v>
      </c>
      <c r="K546" s="81">
        <v>0.25049105151641637</v>
      </c>
      <c r="L546" s="81">
        <v>0.92111516165055474</v>
      </c>
      <c r="M546" s="81">
        <v>1.6548446088768183</v>
      </c>
      <c r="N546" s="81">
        <v>2.3450020514246637</v>
      </c>
      <c r="O546" s="81">
        <v>1.3490940645063478</v>
      </c>
      <c r="P546" s="81">
        <v>3.0605694370814471</v>
      </c>
      <c r="Q546" s="81">
        <v>7.048254514821288E-2</v>
      </c>
      <c r="R546" s="81">
        <v>0</v>
      </c>
      <c r="S546" s="81">
        <v>5.2068335056534805E-2</v>
      </c>
      <c r="T546" s="82"/>
      <c r="U546" s="81">
        <v>62520</v>
      </c>
      <c r="V546" s="81">
        <v>121</v>
      </c>
      <c r="W546" s="81">
        <v>23</v>
      </c>
      <c r="X546" s="81">
        <v>334</v>
      </c>
      <c r="Y546" s="81">
        <v>545</v>
      </c>
      <c r="Z546" s="81">
        <v>682</v>
      </c>
      <c r="AA546" s="81">
        <v>616</v>
      </c>
      <c r="AB546" s="81">
        <v>1209</v>
      </c>
      <c r="AC546" s="81">
        <v>0</v>
      </c>
      <c r="AD546" s="81">
        <v>5.2068335056534805E-2</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2339</v>
      </c>
      <c r="B547" s="80">
        <v>483</v>
      </c>
      <c r="C547" s="80">
        <v>7</v>
      </c>
      <c r="D547" s="80">
        <v>29</v>
      </c>
      <c r="E547" s="80">
        <v>2010</v>
      </c>
      <c r="F547" s="80" t="s">
        <v>86</v>
      </c>
      <c r="G547" s="80" t="s">
        <v>2332</v>
      </c>
      <c r="H547" s="80" t="s">
        <v>2333</v>
      </c>
      <c r="I547" s="177"/>
      <c r="J547" s="81">
        <v>0.41445817937710677</v>
      </c>
      <c r="K547" s="81">
        <v>0.26834823771984034</v>
      </c>
      <c r="L547" s="81">
        <v>0.93801230562517335</v>
      </c>
      <c r="M547" s="81">
        <v>1.7097809972597058</v>
      </c>
      <c r="N547" s="81">
        <v>2.4911254352238172</v>
      </c>
      <c r="O547" s="81">
        <v>1.3271021366010178</v>
      </c>
      <c r="P547" s="81">
        <v>3.1185780084505881</v>
      </c>
      <c r="Q547" s="81">
        <v>7.1914385372154527E-2</v>
      </c>
      <c r="R547" s="81">
        <v>0</v>
      </c>
      <c r="S547" s="81">
        <v>4.5732073882113831E-2</v>
      </c>
      <c r="T547" s="82"/>
      <c r="U547" s="81">
        <v>76906</v>
      </c>
      <c r="V547" s="81">
        <v>121</v>
      </c>
      <c r="W547" s="81">
        <v>23</v>
      </c>
      <c r="X547" s="81">
        <v>334</v>
      </c>
      <c r="Y547" s="81">
        <v>544</v>
      </c>
      <c r="Z547" s="81">
        <v>674</v>
      </c>
      <c r="AA547" s="81">
        <v>612</v>
      </c>
      <c r="AB547" s="81">
        <v>1182</v>
      </c>
      <c r="AC547" s="81">
        <v>0</v>
      </c>
      <c r="AD547" s="81">
        <v>4.5732073882113831E-2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2340</v>
      </c>
      <c r="B548" s="80">
        <v>484</v>
      </c>
      <c r="C548" s="80">
        <v>8</v>
      </c>
      <c r="D548" s="80">
        <v>29</v>
      </c>
      <c r="E548" s="80">
        <v>2011</v>
      </c>
      <c r="F548" s="80" t="s">
        <v>87</v>
      </c>
      <c r="G548" s="80" t="s">
        <v>2332</v>
      </c>
      <c r="H548" s="80" t="s">
        <v>2333</v>
      </c>
      <c r="I548" s="177"/>
      <c r="J548" s="81">
        <v>0.25531988919385712</v>
      </c>
      <c r="K548" s="81">
        <v>0.3368119379773753</v>
      </c>
      <c r="L548" s="81">
        <v>0.83695217121561793</v>
      </c>
      <c r="M548" s="81">
        <v>1.8816345778330357</v>
      </c>
      <c r="N548" s="81">
        <v>2.29202611919496</v>
      </c>
      <c r="O548" s="81">
        <v>1.2950296244921158</v>
      </c>
      <c r="P548" s="81">
        <v>2.9195899152514131</v>
      </c>
      <c r="Q548" s="81">
        <v>8.0634884820985867E-2</v>
      </c>
      <c r="R548" s="81">
        <v>0</v>
      </c>
      <c r="S548" s="81">
        <v>4.5989309316752575E-2</v>
      </c>
      <c r="T548" s="82"/>
      <c r="U548" s="81">
        <v>44925</v>
      </c>
      <c r="V548" s="81">
        <v>121</v>
      </c>
      <c r="W548" s="81">
        <v>23</v>
      </c>
      <c r="X548" s="81">
        <v>334</v>
      </c>
      <c r="Y548" s="81">
        <v>533</v>
      </c>
      <c r="Z548" s="81">
        <v>672</v>
      </c>
      <c r="AA548" s="81">
        <v>590</v>
      </c>
      <c r="AB548" s="81">
        <v>1149</v>
      </c>
      <c r="AC548" s="81">
        <v>0</v>
      </c>
      <c r="AD548" s="81">
        <v>4.5989309316752575E-2</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2341</v>
      </c>
      <c r="B549" s="80">
        <v>485</v>
      </c>
      <c r="C549" s="80">
        <v>9</v>
      </c>
      <c r="D549" s="80">
        <v>29</v>
      </c>
      <c r="E549" s="80">
        <v>2012</v>
      </c>
      <c r="F549" s="80" t="s">
        <v>88</v>
      </c>
      <c r="G549" s="80" t="s">
        <v>2332</v>
      </c>
      <c r="H549" s="80" t="s">
        <v>2333</v>
      </c>
      <c r="I549" s="177"/>
      <c r="J549" s="81">
        <v>0.44572264977774378</v>
      </c>
      <c r="K549" s="81">
        <v>0.30401538670342454</v>
      </c>
      <c r="L549" s="81">
        <v>0.85098179903255966</v>
      </c>
      <c r="M549" s="81">
        <v>1.6940522740471256</v>
      </c>
      <c r="N549" s="81">
        <v>2.1908977039332846</v>
      </c>
      <c r="O549" s="81">
        <v>1.2848387875759772</v>
      </c>
      <c r="P549" s="81">
        <v>2.841645651900802</v>
      </c>
      <c r="Q549" s="81">
        <v>8.6997898529309808E-2</v>
      </c>
      <c r="R549" s="81">
        <v>0</v>
      </c>
      <c r="S549" s="81">
        <v>5.9556507406275695E-2</v>
      </c>
      <c r="T549" s="82"/>
      <c r="U549" s="81">
        <v>80473</v>
      </c>
      <c r="V549" s="81">
        <v>121</v>
      </c>
      <c r="W549" s="81">
        <v>23</v>
      </c>
      <c r="X549" s="81">
        <v>334</v>
      </c>
      <c r="Y549" s="81">
        <v>526</v>
      </c>
      <c r="Z549" s="81">
        <v>672</v>
      </c>
      <c r="AA549" s="81">
        <v>571</v>
      </c>
      <c r="AB549" s="81">
        <v>1141</v>
      </c>
      <c r="AC549" s="81">
        <v>0</v>
      </c>
      <c r="AD549" s="81">
        <v>5.9556507406275695E-2</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2342</v>
      </c>
      <c r="B550" s="80">
        <v>486</v>
      </c>
      <c r="C550" s="80">
        <v>10</v>
      </c>
      <c r="D550" s="80">
        <v>29</v>
      </c>
      <c r="E550" s="80">
        <v>2013</v>
      </c>
      <c r="F550" s="80" t="s">
        <v>89</v>
      </c>
      <c r="G550" s="80" t="s">
        <v>2332</v>
      </c>
      <c r="H550" s="80" t="s">
        <v>2333</v>
      </c>
      <c r="I550" s="177"/>
      <c r="J550" s="81">
        <v>0.45586348724761516</v>
      </c>
      <c r="K550" s="81">
        <v>0.25007854012251912</v>
      </c>
      <c r="L550" s="81">
        <v>0.86505390635457557</v>
      </c>
      <c r="M550" s="81">
        <v>1.6330980326091491</v>
      </c>
      <c r="N550" s="81">
        <v>2.3136324545696811</v>
      </c>
      <c r="O550" s="81">
        <v>1.2097922032999566</v>
      </c>
      <c r="P550" s="81">
        <v>2.9023063039786572</v>
      </c>
      <c r="Q550" s="81">
        <v>8.6329536644008678E-2</v>
      </c>
      <c r="R550" s="81">
        <v>0</v>
      </c>
      <c r="S550" s="81">
        <v>5.3741326830003953E-2</v>
      </c>
      <c r="T550" s="82"/>
      <c r="U550" s="81">
        <v>81731</v>
      </c>
      <c r="V550" s="81">
        <v>121</v>
      </c>
      <c r="W550" s="81">
        <v>23</v>
      </c>
      <c r="X550" s="81">
        <v>334</v>
      </c>
      <c r="Y550" s="81">
        <v>519</v>
      </c>
      <c r="Z550" s="81">
        <v>661</v>
      </c>
      <c r="AA550" s="81">
        <v>581</v>
      </c>
      <c r="AB550" s="81">
        <v>1116</v>
      </c>
      <c r="AC550" s="81">
        <v>0</v>
      </c>
      <c r="AD550" s="81">
        <v>5.3741326830003953E-2</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2343</v>
      </c>
      <c r="B551" s="80">
        <v>487</v>
      </c>
      <c r="C551" s="80">
        <v>11</v>
      </c>
      <c r="D551" s="80">
        <v>29</v>
      </c>
      <c r="E551" s="80">
        <v>2014</v>
      </c>
      <c r="F551" s="80" t="s">
        <v>90</v>
      </c>
      <c r="G551" s="80" t="s">
        <v>2332</v>
      </c>
      <c r="H551" s="80" t="s">
        <v>2333</v>
      </c>
      <c r="I551" s="177"/>
      <c r="J551" s="81">
        <v>0.42105386235839531</v>
      </c>
      <c r="K551" s="81">
        <v>0.21357768488265852</v>
      </c>
      <c r="L551" s="81">
        <v>0.54171792085093562</v>
      </c>
      <c r="M551" s="81">
        <v>1.494367686030442</v>
      </c>
      <c r="N551" s="81">
        <v>2.2450923015306454</v>
      </c>
      <c r="O551" s="81">
        <v>1.1347678570270552</v>
      </c>
      <c r="P551" s="81">
        <v>2.8872733753772155</v>
      </c>
      <c r="Q551" s="81">
        <v>8.0676918054726252E-2</v>
      </c>
      <c r="R551" s="81">
        <v>0</v>
      </c>
      <c r="S551" s="81">
        <v>5.0278658615854135E-2</v>
      </c>
      <c r="T551" s="82"/>
      <c r="U551" s="81">
        <v>82636</v>
      </c>
      <c r="V551" s="81">
        <v>88</v>
      </c>
      <c r="W551" s="81">
        <v>20</v>
      </c>
      <c r="X551" s="81">
        <v>307</v>
      </c>
      <c r="Y551" s="81">
        <v>508</v>
      </c>
      <c r="Z551" s="81">
        <v>653</v>
      </c>
      <c r="AA551" s="81">
        <v>575</v>
      </c>
      <c r="AB551" s="81">
        <v>1087</v>
      </c>
      <c r="AC551" s="81">
        <v>0</v>
      </c>
      <c r="AD551" s="81">
        <v>5.0278658615854135E-2</v>
      </c>
      <c r="AE551" s="82"/>
      <c r="AF551" s="81">
        <v>587039.80764106417</v>
      </c>
      <c r="AG551" s="81">
        <v>176031.38632051091</v>
      </c>
      <c r="AH551" s="81">
        <v>138506.62214559829</v>
      </c>
      <c r="AI551" s="81">
        <v>1857891.584008029</v>
      </c>
      <c r="AJ551" s="81">
        <v>2788631.79706058</v>
      </c>
      <c r="AK551" s="81">
        <v>0</v>
      </c>
      <c r="AL551" s="81">
        <v>0</v>
      </c>
      <c r="AM551" s="81">
        <v>149228.85672533029</v>
      </c>
      <c r="AN551" s="81">
        <v>0</v>
      </c>
      <c r="AO551" s="81">
        <v>0</v>
      </c>
      <c r="AP551" s="82"/>
      <c r="AQ551" s="81">
        <v>15</v>
      </c>
      <c r="AR551" s="81">
        <v>4</v>
      </c>
      <c r="AS551" s="81">
        <v>0</v>
      </c>
      <c r="AT551" s="81">
        <v>2</v>
      </c>
      <c r="AU551" s="81">
        <v>0</v>
      </c>
      <c r="AV551" s="81">
        <v>0</v>
      </c>
      <c r="AW551" s="81" t="s">
        <v>564</v>
      </c>
      <c r="AX551" s="82"/>
      <c r="AY551" s="81">
        <v>59</v>
      </c>
      <c r="AZ551" s="81">
        <v>66</v>
      </c>
      <c r="BA551" s="81">
        <v>0</v>
      </c>
      <c r="BB551" s="81">
        <v>5002.3999999999996</v>
      </c>
      <c r="BC551" s="81">
        <v>0</v>
      </c>
      <c r="BD551" s="81">
        <v>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2344</v>
      </c>
      <c r="B552" s="80">
        <v>488</v>
      </c>
      <c r="C552" s="80">
        <v>12</v>
      </c>
      <c r="D552" s="80">
        <v>29</v>
      </c>
      <c r="E552" s="80">
        <v>2015</v>
      </c>
      <c r="F552" s="80" t="s">
        <v>91</v>
      </c>
      <c r="G552" s="80" t="s">
        <v>2332</v>
      </c>
      <c r="H552" s="80" t="s">
        <v>2333</v>
      </c>
      <c r="I552" s="177"/>
      <c r="J552" s="81">
        <v>0.28408174122976487</v>
      </c>
      <c r="K552" s="81">
        <v>0.19875509461436694</v>
      </c>
      <c r="L552" s="81">
        <v>0.58443159975493353</v>
      </c>
      <c r="M552" s="81">
        <v>1.5930692348748052</v>
      </c>
      <c r="N552" s="81">
        <v>1.9090977381723513</v>
      </c>
      <c r="O552" s="81">
        <v>1.0791879581387451</v>
      </c>
      <c r="P552" s="81">
        <v>2.8292415799729151</v>
      </c>
      <c r="Q552" s="81">
        <v>7.716226030511579E-2</v>
      </c>
      <c r="R552" s="81">
        <v>0</v>
      </c>
      <c r="S552" s="81">
        <v>6.096628753687338E-2</v>
      </c>
      <c r="T552" s="82"/>
      <c r="U552" s="81">
        <v>60183</v>
      </c>
      <c r="V552" s="81">
        <v>88</v>
      </c>
      <c r="W552" s="81">
        <v>20</v>
      </c>
      <c r="X552" s="81">
        <v>307</v>
      </c>
      <c r="Y552" s="81">
        <v>504</v>
      </c>
      <c r="Z552" s="81">
        <v>627</v>
      </c>
      <c r="AA552" s="81">
        <v>563</v>
      </c>
      <c r="AB552" s="81">
        <v>1062</v>
      </c>
      <c r="AC552" s="81">
        <v>0</v>
      </c>
      <c r="AD552" s="81">
        <v>6.096628753687338E-2</v>
      </c>
      <c r="AE552" s="82"/>
      <c r="AF552" s="81">
        <v>408756.16337894171</v>
      </c>
      <c r="AG552" s="81">
        <v>152806.76513674916</v>
      </c>
      <c r="AH552" s="81">
        <v>122902.28150612903</v>
      </c>
      <c r="AI552" s="81">
        <v>1993666.3249003859</v>
      </c>
      <c r="AJ552" s="81">
        <v>2393115.4294071663</v>
      </c>
      <c r="AK552" s="81">
        <v>0</v>
      </c>
      <c r="AL552" s="81">
        <v>0</v>
      </c>
      <c r="AM552" s="81">
        <v>145542.64507755285</v>
      </c>
      <c r="AN552" s="81">
        <v>0</v>
      </c>
      <c r="AO552" s="81">
        <v>0</v>
      </c>
      <c r="AP552" s="82"/>
      <c r="AQ552" s="81">
        <v>17</v>
      </c>
      <c r="AR552" s="81">
        <v>4</v>
      </c>
      <c r="AS552" s="81">
        <v>0</v>
      </c>
      <c r="AT552" s="81">
        <v>2</v>
      </c>
      <c r="AU552" s="81">
        <v>0</v>
      </c>
      <c r="AV552" s="81">
        <v>0</v>
      </c>
      <c r="AW552" s="81" t="s">
        <v>564</v>
      </c>
      <c r="AX552" s="82"/>
      <c r="AY552" s="81">
        <v>69.3</v>
      </c>
      <c r="AZ552" s="81">
        <v>66</v>
      </c>
      <c r="BA552" s="81">
        <v>0</v>
      </c>
      <c r="BB552" s="81">
        <v>5002.3999999999996</v>
      </c>
      <c r="BC552" s="81">
        <v>0</v>
      </c>
      <c r="BD552" s="81">
        <v>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2345</v>
      </c>
      <c r="B553" s="80">
        <v>489</v>
      </c>
      <c r="C553" s="80">
        <v>13</v>
      </c>
      <c r="D553" s="80">
        <v>29</v>
      </c>
      <c r="E553" s="80">
        <v>2016</v>
      </c>
      <c r="F553" s="80" t="s">
        <v>92</v>
      </c>
      <c r="G553" s="80" t="s">
        <v>2332</v>
      </c>
      <c r="H553" s="80" t="s">
        <v>2333</v>
      </c>
      <c r="I553" s="177"/>
      <c r="J553" s="81">
        <v>0.43519465392967444</v>
      </c>
      <c r="K553" s="81">
        <v>0.19994944960270095</v>
      </c>
      <c r="L553" s="81">
        <v>0.56165488666544916</v>
      </c>
      <c r="M553" s="81">
        <v>1.2878154418488164</v>
      </c>
      <c r="N553" s="81">
        <v>2.0688057106009334</v>
      </c>
      <c r="O553" s="81">
        <v>1.0643826048999223</v>
      </c>
      <c r="P553" s="81">
        <v>2.8326348875573988</v>
      </c>
      <c r="Q553" s="81">
        <v>7.5152477633789669E-2</v>
      </c>
      <c r="R553" s="81">
        <v>0</v>
      </c>
      <c r="S553" s="81">
        <v>5.9578010684458657E-2</v>
      </c>
      <c r="T553" s="82"/>
      <c r="U553" s="81">
        <v>91495</v>
      </c>
      <c r="V553" s="81">
        <v>88</v>
      </c>
      <c r="W553" s="81">
        <v>20</v>
      </c>
      <c r="X553" s="81">
        <v>307</v>
      </c>
      <c r="Y553" s="81">
        <v>513</v>
      </c>
      <c r="Z553" s="81">
        <v>626</v>
      </c>
      <c r="AA553" s="81">
        <v>583</v>
      </c>
      <c r="AB553" s="81">
        <v>1064</v>
      </c>
      <c r="AC553" s="81">
        <v>0</v>
      </c>
      <c r="AD553" s="81">
        <v>5.9578010684458657E-2</v>
      </c>
      <c r="AE553" s="82"/>
      <c r="AF553" s="81">
        <v>639263.26314327179</v>
      </c>
      <c r="AG553" s="81">
        <v>147756.97156528151</v>
      </c>
      <c r="AH553" s="81">
        <v>91725.482211911803</v>
      </c>
      <c r="AI553" s="81">
        <v>1939508.7606130829</v>
      </c>
      <c r="AJ553" s="81">
        <v>2550113.8741749981</v>
      </c>
      <c r="AK553" s="81">
        <v>0</v>
      </c>
      <c r="AL553" s="81">
        <v>0</v>
      </c>
      <c r="AM553" s="81">
        <v>145930.0219848649</v>
      </c>
      <c r="AN553" s="81">
        <v>0</v>
      </c>
      <c r="AO553" s="81">
        <v>0</v>
      </c>
      <c r="AP553" s="82"/>
      <c r="AQ553" s="81">
        <v>17</v>
      </c>
      <c r="AR553" s="81">
        <v>4</v>
      </c>
      <c r="AS553" s="81">
        <v>0</v>
      </c>
      <c r="AT553" s="81">
        <v>2</v>
      </c>
      <c r="AU553" s="81">
        <v>0</v>
      </c>
      <c r="AV553" s="81">
        <v>0</v>
      </c>
      <c r="AW553" s="81" t="s">
        <v>564</v>
      </c>
      <c r="AX553" s="82"/>
      <c r="AY553" s="81">
        <v>69.3</v>
      </c>
      <c r="AZ553" s="81">
        <v>66</v>
      </c>
      <c r="BA553" s="81">
        <v>0</v>
      </c>
      <c r="BB553" s="81">
        <v>5002.3999999999996</v>
      </c>
      <c r="BC553" s="81">
        <v>0</v>
      </c>
      <c r="BD553" s="81">
        <v>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2346</v>
      </c>
      <c r="B554" s="80">
        <v>490</v>
      </c>
      <c r="C554" s="80">
        <v>14</v>
      </c>
      <c r="D554" s="80">
        <v>29</v>
      </c>
      <c r="E554" s="80">
        <v>2017</v>
      </c>
      <c r="F554" s="80" t="s">
        <v>71</v>
      </c>
      <c r="G554" s="80" t="s">
        <v>2332</v>
      </c>
      <c r="H554" s="80" t="s">
        <v>2333</v>
      </c>
      <c r="I554" s="177"/>
      <c r="J554" s="81">
        <v>0.48522110802553231</v>
      </c>
      <c r="K554" s="81">
        <v>0.19718574798442037</v>
      </c>
      <c r="L554" s="81">
        <v>0.55232289745926033</v>
      </c>
      <c r="M554" s="81">
        <v>1.2234216737615091</v>
      </c>
      <c r="N554" s="81">
        <v>2.1189665364161177</v>
      </c>
      <c r="O554" s="81">
        <v>1.031961494011794</v>
      </c>
      <c r="P554" s="81">
        <v>2.8291749880388726</v>
      </c>
      <c r="Q554" s="81">
        <v>7.1169286537798582E-2</v>
      </c>
      <c r="R554" s="81">
        <v>0</v>
      </c>
      <c r="S554" s="81">
        <v>0.14200274232471644</v>
      </c>
      <c r="T554" s="82"/>
      <c r="U554" s="81">
        <v>108299</v>
      </c>
      <c r="V554" s="81">
        <v>88</v>
      </c>
      <c r="W554" s="81">
        <v>20</v>
      </c>
      <c r="X554" s="81">
        <v>307</v>
      </c>
      <c r="Y554" s="81">
        <v>510</v>
      </c>
      <c r="Z554" s="81">
        <v>617</v>
      </c>
      <c r="AA554" s="81">
        <v>586</v>
      </c>
      <c r="AB554" s="81">
        <v>1042</v>
      </c>
      <c r="AC554" s="81">
        <v>0</v>
      </c>
      <c r="AD554" s="81">
        <v>0.14200274232471641</v>
      </c>
      <c r="AE554" s="82"/>
      <c r="AF554" s="81">
        <v>722462.50737240072</v>
      </c>
      <c r="AG554" s="81">
        <v>147360.83646981631</v>
      </c>
      <c r="AH554" s="81">
        <v>118297.6882551579</v>
      </c>
      <c r="AI554" s="81">
        <v>1921055.708002334</v>
      </c>
      <c r="AJ554" s="81">
        <v>2502661.2787645701</v>
      </c>
      <c r="AK554" s="81">
        <v>0</v>
      </c>
      <c r="AL554" s="81">
        <v>0</v>
      </c>
      <c r="AM554" s="81">
        <v>143136.2912267971</v>
      </c>
      <c r="AN554" s="81">
        <v>0</v>
      </c>
      <c r="AO554" s="81">
        <v>0</v>
      </c>
      <c r="AP554" s="82"/>
      <c r="AQ554" s="81">
        <v>17</v>
      </c>
      <c r="AR554" s="81">
        <v>4</v>
      </c>
      <c r="AS554" s="81">
        <v>0</v>
      </c>
      <c r="AT554" s="81">
        <v>2</v>
      </c>
      <c r="AU554" s="81">
        <v>0</v>
      </c>
      <c r="AV554" s="81">
        <v>0</v>
      </c>
      <c r="AW554" s="81" t="s">
        <v>564</v>
      </c>
      <c r="AX554" s="82"/>
      <c r="AY554" s="81">
        <v>69.3</v>
      </c>
      <c r="AZ554" s="81">
        <v>66</v>
      </c>
      <c r="BA554" s="81">
        <v>0</v>
      </c>
      <c r="BB554" s="81">
        <v>5002.3999999999996</v>
      </c>
      <c r="BC554" s="81">
        <v>0</v>
      </c>
      <c r="BD554" s="81">
        <v>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2347</v>
      </c>
      <c r="B555" s="80">
        <v>491</v>
      </c>
      <c r="C555" s="80">
        <v>15</v>
      </c>
      <c r="D555" s="80">
        <v>29</v>
      </c>
      <c r="E555" s="80">
        <v>2018</v>
      </c>
      <c r="F555" s="80" t="s">
        <v>93</v>
      </c>
      <c r="G555" s="80" t="s">
        <v>2332</v>
      </c>
      <c r="H555" s="80" t="s">
        <v>2333</v>
      </c>
      <c r="I555" s="177"/>
      <c r="J555" s="81">
        <v>0.42781466670135199</v>
      </c>
      <c r="K555" s="81">
        <v>0.18503054345364897</v>
      </c>
      <c r="L555" s="81">
        <v>0.49515716283853944</v>
      </c>
      <c r="M555" s="81">
        <v>1.1906555382617015</v>
      </c>
      <c r="N555" s="81">
        <v>2.0013875112340092</v>
      </c>
      <c r="O555" s="81">
        <v>0.99944420186351912</v>
      </c>
      <c r="P555" s="81">
        <v>2.7675535125049211</v>
      </c>
      <c r="Q555" s="81">
        <v>6.3886601090831857E-2</v>
      </c>
      <c r="R555" s="81">
        <v>0</v>
      </c>
      <c r="S555" s="81">
        <v>0.17353831355703353</v>
      </c>
      <c r="T555" s="82"/>
      <c r="U555" s="81">
        <v>102656</v>
      </c>
      <c r="V555" s="81">
        <v>88</v>
      </c>
      <c r="W555" s="81">
        <v>20</v>
      </c>
      <c r="X555" s="81">
        <v>307</v>
      </c>
      <c r="Y555" s="81">
        <v>497</v>
      </c>
      <c r="Z555" s="81">
        <v>609</v>
      </c>
      <c r="AA555" s="81">
        <v>579</v>
      </c>
      <c r="AB555" s="81">
        <v>1008</v>
      </c>
      <c r="AC555" s="81">
        <v>0</v>
      </c>
      <c r="AD555" s="81">
        <v>0.1735383135570335</v>
      </c>
      <c r="AE555" s="82"/>
      <c r="AF555" s="81">
        <v>654804.83283436403</v>
      </c>
      <c r="AG555" s="81">
        <v>130899.7438461268</v>
      </c>
      <c r="AH555" s="81">
        <v>111782.6732693943</v>
      </c>
      <c r="AI555" s="81">
        <v>1834954.2813802171</v>
      </c>
      <c r="AJ555" s="81">
        <v>2433250.8890695721</v>
      </c>
      <c r="AK555" s="81">
        <v>0</v>
      </c>
      <c r="AL555" s="81">
        <v>0</v>
      </c>
      <c r="AM555" s="81">
        <v>138752.31959734199</v>
      </c>
      <c r="AN555" s="81">
        <v>0</v>
      </c>
      <c r="AO555" s="81">
        <v>0</v>
      </c>
      <c r="AP555" s="82"/>
      <c r="AQ555" s="81">
        <v>17</v>
      </c>
      <c r="AR555" s="81">
        <v>6</v>
      </c>
      <c r="AS555" s="81">
        <v>0</v>
      </c>
      <c r="AT555" s="81">
        <v>2</v>
      </c>
      <c r="AU555" s="81">
        <v>0</v>
      </c>
      <c r="AV555" s="81">
        <v>0</v>
      </c>
      <c r="AW555" s="81" t="s">
        <v>564</v>
      </c>
      <c r="AX555" s="82"/>
      <c r="AY555" s="81">
        <v>69</v>
      </c>
      <c r="AZ555" s="81">
        <v>127</v>
      </c>
      <c r="BA555" s="81">
        <v>0</v>
      </c>
      <c r="BB555" s="81">
        <v>5002</v>
      </c>
      <c r="BC555" s="81">
        <v>0</v>
      </c>
      <c r="BD555" s="81">
        <v>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2348</v>
      </c>
      <c r="B556" s="80">
        <v>492</v>
      </c>
      <c r="C556" s="80">
        <v>16</v>
      </c>
      <c r="D556" s="80">
        <v>29</v>
      </c>
      <c r="E556" s="80">
        <v>2019</v>
      </c>
      <c r="F556" s="80" t="s">
        <v>73</v>
      </c>
      <c r="G556" s="80" t="s">
        <v>2332</v>
      </c>
      <c r="H556" s="80" t="s">
        <v>2333</v>
      </c>
      <c r="I556" s="177"/>
      <c r="J556" s="81">
        <v>0.20094725412602826</v>
      </c>
      <c r="K556" s="81">
        <v>0.16795569209485606</v>
      </c>
      <c r="L556" s="81">
        <v>0.49785241910485434</v>
      </c>
      <c r="M556" s="81">
        <v>1.1401792620660847</v>
      </c>
      <c r="N556" s="81">
        <v>1.751373944694363</v>
      </c>
      <c r="O556" s="81">
        <v>0.97912605136443875</v>
      </c>
      <c r="P556" s="81">
        <v>2.6583932198161553</v>
      </c>
      <c r="Q556" s="81">
        <v>6.1708789920791644E-2</v>
      </c>
      <c r="R556" s="81">
        <v>0</v>
      </c>
      <c r="S556" s="81">
        <v>0.13384532174321148</v>
      </c>
      <c r="T556" s="82"/>
      <c r="U556" s="81">
        <v>48877</v>
      </c>
      <c r="V556" s="81">
        <v>88</v>
      </c>
      <c r="W556" s="81">
        <v>20</v>
      </c>
      <c r="X556" s="81">
        <v>307</v>
      </c>
      <c r="Y556" s="81">
        <v>490</v>
      </c>
      <c r="Z556" s="81">
        <v>613</v>
      </c>
      <c r="AA556" s="81">
        <v>552</v>
      </c>
      <c r="AB556" s="81">
        <v>1000</v>
      </c>
      <c r="AC556" s="81">
        <v>0</v>
      </c>
      <c r="AD556" s="81">
        <v>0.13384532174321151</v>
      </c>
      <c r="AE556" s="82"/>
      <c r="AF556" s="81">
        <v>326404.25729068578</v>
      </c>
      <c r="AG556" s="81">
        <v>126745.62652542999</v>
      </c>
      <c r="AH556" s="81">
        <v>118070.7081749779</v>
      </c>
      <c r="AI556" s="81">
        <v>1880368.7053436029</v>
      </c>
      <c r="AJ556" s="81">
        <v>2212554.306856289</v>
      </c>
      <c r="AK556" s="81">
        <v>0</v>
      </c>
      <c r="AL556" s="81">
        <v>0</v>
      </c>
      <c r="AM556" s="81">
        <v>136192.47200403045</v>
      </c>
      <c r="AN556" s="81">
        <v>0</v>
      </c>
      <c r="AO556" s="81">
        <v>0</v>
      </c>
      <c r="AP556" s="82"/>
      <c r="AQ556" s="81">
        <v>19</v>
      </c>
      <c r="AR556" s="81">
        <v>6</v>
      </c>
      <c r="AS556" s="81">
        <v>0</v>
      </c>
      <c r="AT556" s="81">
        <v>2</v>
      </c>
      <c r="AU556" s="81">
        <v>0</v>
      </c>
      <c r="AV556" s="81">
        <v>0</v>
      </c>
      <c r="AW556" s="81" t="s">
        <v>564</v>
      </c>
      <c r="AX556" s="82"/>
      <c r="AY556" s="81">
        <v>77.8</v>
      </c>
      <c r="AZ556" s="81">
        <v>126.5</v>
      </c>
      <c r="BA556" s="81">
        <v>0</v>
      </c>
      <c r="BB556" s="81">
        <v>5002.3999999999996</v>
      </c>
      <c r="BC556" s="81">
        <v>0</v>
      </c>
      <c r="BD556" s="81">
        <v>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2349</v>
      </c>
      <c r="B557" s="80">
        <v>493</v>
      </c>
      <c r="C557" s="80">
        <v>17</v>
      </c>
      <c r="D557" s="80">
        <v>29</v>
      </c>
      <c r="E557" s="80">
        <v>2020</v>
      </c>
      <c r="F557" s="80" t="s">
        <v>218</v>
      </c>
      <c r="G557" s="80" t="s">
        <v>2332</v>
      </c>
      <c r="H557" s="80" t="s">
        <v>2333</v>
      </c>
      <c r="I557" s="177"/>
      <c r="J557" s="81">
        <v>0.16386822697134759</v>
      </c>
      <c r="K557" s="81">
        <v>0.25959063081562389</v>
      </c>
      <c r="L557" s="81">
        <v>0.17792146390214342</v>
      </c>
      <c r="M557" s="81">
        <v>0.91586278292592938</v>
      </c>
      <c r="N557" s="81">
        <v>1.6889325726834961</v>
      </c>
      <c r="O557" s="81">
        <v>0.85925240269571657</v>
      </c>
      <c r="P557" s="81">
        <v>2.5132762774550388</v>
      </c>
      <c r="Q557" s="81">
        <v>5.760701811799749E-2</v>
      </c>
      <c r="R557" s="81">
        <v>0</v>
      </c>
      <c r="S557" s="81">
        <v>0.1110940305579808</v>
      </c>
      <c r="T557" s="82"/>
      <c r="U557" s="81">
        <v>40552</v>
      </c>
      <c r="V557" s="81">
        <v>119</v>
      </c>
      <c r="W557" s="81">
        <v>8</v>
      </c>
      <c r="X557" s="81">
        <v>274</v>
      </c>
      <c r="Y557" s="81">
        <v>482</v>
      </c>
      <c r="Z557" s="81">
        <v>614</v>
      </c>
      <c r="AA557" s="81">
        <v>567</v>
      </c>
      <c r="AB557" s="81">
        <v>977</v>
      </c>
      <c r="AC557" s="81">
        <v>0</v>
      </c>
      <c r="AD557" s="81">
        <v>0.1110940305579808</v>
      </c>
      <c r="AE557" s="82"/>
      <c r="AF557" s="81">
        <v>273384.78784686152</v>
      </c>
      <c r="AG557" s="81">
        <v>187185.4667541931</v>
      </c>
      <c r="AH557" s="81">
        <v>45781.345692347342</v>
      </c>
      <c r="AI557" s="81">
        <v>1583245.7946758321</v>
      </c>
      <c r="AJ557" s="81">
        <v>2199249.4132616315</v>
      </c>
      <c r="AK557" s="81"/>
      <c r="AL557" s="81"/>
      <c r="AM557" s="81">
        <v>127509.3546963969</v>
      </c>
      <c r="AN557" s="81"/>
      <c r="AO557" s="81"/>
      <c r="AP557" s="82"/>
      <c r="AQ557" s="81">
        <v>20</v>
      </c>
      <c r="AR557" s="81">
        <v>6</v>
      </c>
      <c r="AS557" s="81">
        <v>0</v>
      </c>
      <c r="AT557" s="81">
        <v>2</v>
      </c>
      <c r="AU557" s="81">
        <v>0</v>
      </c>
      <c r="AV557" s="81">
        <v>0</v>
      </c>
      <c r="AW557" s="81">
        <v>0</v>
      </c>
      <c r="AX557" s="82"/>
      <c r="AY557" s="81">
        <v>80.900000000000006</v>
      </c>
      <c r="AZ557" s="81">
        <v>126.5</v>
      </c>
      <c r="BA557" s="81">
        <v>0</v>
      </c>
      <c r="BB557" s="81">
        <v>5002.3999999999996</v>
      </c>
      <c r="BC557" s="81">
        <v>0</v>
      </c>
      <c r="BD557" s="81">
        <v>0</v>
      </c>
      <c r="BE557" s="81">
        <v>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2350</v>
      </c>
      <c r="B558" s="80">
        <v>493</v>
      </c>
      <c r="C558" s="80">
        <v>18</v>
      </c>
      <c r="D558" s="80">
        <v>29</v>
      </c>
      <c r="E558" s="80">
        <v>2021</v>
      </c>
      <c r="F558" s="80" t="s">
        <v>75</v>
      </c>
      <c r="G558" s="174" t="s">
        <v>2332</v>
      </c>
      <c r="H558" s="80" t="s">
        <v>2333</v>
      </c>
      <c r="I558" s="177"/>
      <c r="J558" s="81">
        <v>0.15149767456602647</v>
      </c>
      <c r="K558" s="81">
        <v>0.27836260840370664</v>
      </c>
      <c r="L558" s="81">
        <v>0.23341890697421769</v>
      </c>
      <c r="M558" s="81">
        <v>1.1376605121785452</v>
      </c>
      <c r="N558" s="81">
        <v>1.7629243408849169</v>
      </c>
      <c r="O558" s="81">
        <v>0.82768515367270634</v>
      </c>
      <c r="P558" s="81">
        <v>2.5635446382442675</v>
      </c>
      <c r="Q558" s="81">
        <v>5.6150201079767773E-2</v>
      </c>
      <c r="R558" s="81">
        <v>0</v>
      </c>
      <c r="S558" s="81">
        <v>0.1385284135059133</v>
      </c>
      <c r="T558" s="82"/>
      <c r="U558" s="81">
        <v>39654</v>
      </c>
      <c r="V558" s="81">
        <v>119</v>
      </c>
      <c r="W558" s="81">
        <v>8</v>
      </c>
      <c r="X558" s="81">
        <v>274</v>
      </c>
      <c r="Y558" s="81">
        <v>473</v>
      </c>
      <c r="Z558" s="81">
        <v>609</v>
      </c>
      <c r="AA558" s="81">
        <v>564</v>
      </c>
      <c r="AB558" s="81">
        <v>941</v>
      </c>
      <c r="AC558" s="81">
        <v>0</v>
      </c>
      <c r="AD558" s="81">
        <v>0.1385284135059133</v>
      </c>
      <c r="AE558" s="82"/>
      <c r="AF558" s="81">
        <v>239282.23529318644</v>
      </c>
      <c r="AG558" s="81">
        <v>192762.30169134404</v>
      </c>
      <c r="AH558" s="81">
        <v>54839.729506336305</v>
      </c>
      <c r="AI558" s="81">
        <v>1845819.8370898839</v>
      </c>
      <c r="AJ558" s="81">
        <v>2188045.375310218</v>
      </c>
      <c r="AK558" s="81">
        <v>0</v>
      </c>
      <c r="AL558" s="81">
        <v>0</v>
      </c>
      <c r="AM558" s="81">
        <v>123519.31842714254</v>
      </c>
      <c r="AN558" s="81">
        <v>0</v>
      </c>
      <c r="AO558" s="81">
        <v>0</v>
      </c>
      <c r="AP558" s="82"/>
      <c r="AQ558" s="81">
        <v>20</v>
      </c>
      <c r="AR558" s="81">
        <v>6</v>
      </c>
      <c r="AS558" s="81">
        <v>0</v>
      </c>
      <c r="AT558" s="81">
        <v>2</v>
      </c>
      <c r="AU558" s="81">
        <v>0</v>
      </c>
      <c r="AV558" s="81">
        <v>0</v>
      </c>
      <c r="AW558" s="81"/>
      <c r="AX558" s="82"/>
      <c r="AY558" s="81">
        <v>80.900000000000006</v>
      </c>
      <c r="AZ558" s="81">
        <v>126.5</v>
      </c>
      <c r="BA558" s="81">
        <v>0</v>
      </c>
      <c r="BB558" s="81">
        <v>5002.3999999999996</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2351</v>
      </c>
      <c r="B559" s="80">
        <v>493</v>
      </c>
      <c r="C559" s="80">
        <v>19</v>
      </c>
      <c r="D559" s="80">
        <v>29</v>
      </c>
      <c r="E559" s="80">
        <v>2022</v>
      </c>
      <c r="F559" s="80" t="s">
        <v>568</v>
      </c>
      <c r="G559" s="174" t="s">
        <v>2332</v>
      </c>
      <c r="H559" s="80" t="s">
        <v>2333</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20</v>
      </c>
      <c r="AR559" s="81">
        <v>6</v>
      </c>
      <c r="AS559" s="81">
        <v>0</v>
      </c>
      <c r="AT559" s="81">
        <v>2</v>
      </c>
      <c r="AU559" s="81">
        <v>0</v>
      </c>
      <c r="AV559" s="81">
        <v>0</v>
      </c>
      <c r="AW559" s="81"/>
      <c r="AX559" s="82"/>
      <c r="AY559" s="81">
        <v>80.900000000000006</v>
      </c>
      <c r="AZ559" s="81">
        <v>126.5</v>
      </c>
      <c r="BA559" s="81">
        <v>0</v>
      </c>
      <c r="BB559" s="81">
        <v>5002.3999999999996</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2391</v>
      </c>
      <c r="B560" s="80">
        <v>511</v>
      </c>
      <c r="C560" s="80">
        <v>1</v>
      </c>
      <c r="D560" s="80">
        <v>31</v>
      </c>
      <c r="E560" s="80">
        <v>1990</v>
      </c>
      <c r="F560" s="80" t="s">
        <v>562</v>
      </c>
      <c r="G560" s="80" t="s">
        <v>2392</v>
      </c>
      <c r="H560" s="80" t="s">
        <v>2393</v>
      </c>
      <c r="I560" s="177"/>
      <c r="J560" s="81">
        <v>5340.418016979509</v>
      </c>
      <c r="K560" s="81">
        <v>374.38267491851678</v>
      </c>
      <c r="L560" s="81">
        <v>1145.7241137632382</v>
      </c>
      <c r="M560" s="81">
        <v>1787.293116084644</v>
      </c>
      <c r="N560" s="81">
        <v>1817.4863819605348</v>
      </c>
      <c r="O560" s="81">
        <v>1645.8175400788416</v>
      </c>
      <c r="P560" s="81">
        <v>1773.4403891596385</v>
      </c>
      <c r="Q560" s="81">
        <v>138.48697122154911</v>
      </c>
      <c r="R560" s="81">
        <v>187.36059913519463</v>
      </c>
      <c r="S560" s="81">
        <v>150.11034000000004</v>
      </c>
      <c r="T560" s="82"/>
      <c r="U560" s="81">
        <v>373302535</v>
      </c>
      <c r="V560" s="81">
        <v>123972</v>
      </c>
      <c r="W560" s="81">
        <v>10057</v>
      </c>
      <c r="X560" s="81">
        <v>733771</v>
      </c>
      <c r="Y560" s="81">
        <v>699740</v>
      </c>
      <c r="Z560" s="81">
        <v>676944</v>
      </c>
      <c r="AA560" s="81">
        <v>430611</v>
      </c>
      <c r="AB560" s="81">
        <v>2248558</v>
      </c>
      <c r="AC560" s="81">
        <v>32451193</v>
      </c>
      <c r="AD560" s="81">
        <v>150.11033999999998</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2394</v>
      </c>
      <c r="B561" s="80">
        <v>512</v>
      </c>
      <c r="C561" s="80">
        <v>2</v>
      </c>
      <c r="D561" s="80">
        <v>31</v>
      </c>
      <c r="E561" s="80">
        <v>2005</v>
      </c>
      <c r="F561" s="80" t="s">
        <v>565</v>
      </c>
      <c r="G561" s="80" t="s">
        <v>2392</v>
      </c>
      <c r="H561" s="80" t="s">
        <v>2393</v>
      </c>
      <c r="I561" s="177"/>
      <c r="J561" s="81">
        <v>6160.9751934686874</v>
      </c>
      <c r="K561" s="81">
        <v>268.35062589237748</v>
      </c>
      <c r="L561" s="81">
        <v>718.69998712228664</v>
      </c>
      <c r="M561" s="81">
        <v>3863.3720197638027</v>
      </c>
      <c r="N561" s="81">
        <v>3474.2098884595594</v>
      </c>
      <c r="O561" s="81">
        <v>2486.7109507119958</v>
      </c>
      <c r="P561" s="81">
        <v>1811.3346529209423</v>
      </c>
      <c r="Q561" s="81">
        <v>138.12982050536388</v>
      </c>
      <c r="R561" s="81">
        <v>199.12402623289535</v>
      </c>
      <c r="S561" s="81">
        <v>235.55906271899997</v>
      </c>
      <c r="T561" s="82"/>
      <c r="U561" s="81">
        <v>357023806</v>
      </c>
      <c r="V561" s="81">
        <v>100956</v>
      </c>
      <c r="W561" s="81">
        <v>6055</v>
      </c>
      <c r="X561" s="81">
        <v>688214</v>
      </c>
      <c r="Y561" s="81">
        <v>873867</v>
      </c>
      <c r="Z561" s="81">
        <v>1183590</v>
      </c>
      <c r="AA561" s="81">
        <v>360202</v>
      </c>
      <c r="AB561" s="81">
        <v>2344569</v>
      </c>
      <c r="AC561" s="81">
        <v>35210961</v>
      </c>
      <c r="AD561" s="81">
        <v>235.55906271900005</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2395</v>
      </c>
      <c r="B562" s="80">
        <v>513</v>
      </c>
      <c r="C562" s="80">
        <v>3</v>
      </c>
      <c r="D562" s="80">
        <v>31</v>
      </c>
      <c r="E562" s="80">
        <v>2006</v>
      </c>
      <c r="F562" s="80" t="s">
        <v>566</v>
      </c>
      <c r="G562" s="80" t="s">
        <v>2392</v>
      </c>
      <c r="H562" s="80" t="s">
        <v>2393</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2396</v>
      </c>
      <c r="B563" s="80">
        <v>514</v>
      </c>
      <c r="C563" s="80">
        <v>4</v>
      </c>
      <c r="D563" s="80">
        <v>31</v>
      </c>
      <c r="E563" s="80">
        <v>2007</v>
      </c>
      <c r="F563" s="80" t="s">
        <v>567</v>
      </c>
      <c r="G563" s="80" t="s">
        <v>2392</v>
      </c>
      <c r="H563" s="80" t="s">
        <v>2393</v>
      </c>
      <c r="I563" s="177"/>
      <c r="J563" s="81">
        <v>6396.146449589708</v>
      </c>
      <c r="K563" s="81">
        <v>227.37988434572358</v>
      </c>
      <c r="L563" s="81">
        <v>713.6161458964383</v>
      </c>
      <c r="M563" s="81">
        <v>3851.1993558661443</v>
      </c>
      <c r="N563" s="81">
        <v>3301.9527218834892</v>
      </c>
      <c r="O563" s="81">
        <v>2405.8689962812878</v>
      </c>
      <c r="P563" s="81">
        <v>1778.5791217338344</v>
      </c>
      <c r="Q563" s="81">
        <v>145.23968525575316</v>
      </c>
      <c r="R563" s="81">
        <v>203.60713005531147</v>
      </c>
      <c r="S563" s="81">
        <v>246.59775020663105</v>
      </c>
      <c r="T563" s="82"/>
      <c r="U563" s="81">
        <v>355161646</v>
      </c>
      <c r="V563" s="81">
        <v>92656</v>
      </c>
      <c r="W563" s="81">
        <v>6759</v>
      </c>
      <c r="X563" s="81">
        <v>831360</v>
      </c>
      <c r="Y563" s="81">
        <v>891573</v>
      </c>
      <c r="Z563" s="81">
        <v>1190403</v>
      </c>
      <c r="AA563" s="81">
        <v>348297</v>
      </c>
      <c r="AB563" s="81">
        <v>2334874</v>
      </c>
      <c r="AC563" s="81">
        <v>37036744</v>
      </c>
      <c r="AD563" s="81">
        <v>246.59775020663105</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2397</v>
      </c>
      <c r="B564" s="80">
        <v>515</v>
      </c>
      <c r="C564" s="80">
        <v>5</v>
      </c>
      <c r="D564" s="80">
        <v>31</v>
      </c>
      <c r="E564" s="80">
        <v>2008</v>
      </c>
      <c r="F564" s="80" t="s">
        <v>84</v>
      </c>
      <c r="G564" s="80" t="s">
        <v>2392</v>
      </c>
      <c r="H564" s="80" t="s">
        <v>2393</v>
      </c>
      <c r="I564" s="177"/>
      <c r="J564" s="81">
        <v>5985.9220086524629</v>
      </c>
      <c r="K564" s="81">
        <v>170.63445864425734</v>
      </c>
      <c r="L564" s="81">
        <v>597.7707862768392</v>
      </c>
      <c r="M564" s="81">
        <v>3980.6204419243986</v>
      </c>
      <c r="N564" s="81">
        <v>2979.3352004748831</v>
      </c>
      <c r="O564" s="81">
        <v>2332.4695971254396</v>
      </c>
      <c r="P564" s="81">
        <v>1725.0097780074823</v>
      </c>
      <c r="Q564" s="81">
        <v>142.64833911899984</v>
      </c>
      <c r="R564" s="81">
        <v>188.66555246101817</v>
      </c>
      <c r="S564" s="81">
        <v>215.14509142516005</v>
      </c>
      <c r="T564" s="82"/>
      <c r="U564" s="81">
        <v>353870019</v>
      </c>
      <c r="V564" s="81">
        <v>92656</v>
      </c>
      <c r="W564" s="81">
        <v>6759</v>
      </c>
      <c r="X564" s="81">
        <v>831360</v>
      </c>
      <c r="Y564" s="81">
        <v>899364</v>
      </c>
      <c r="Z564" s="81">
        <v>1194592</v>
      </c>
      <c r="AA564" s="81">
        <v>338192</v>
      </c>
      <c r="AB564" s="81">
        <v>2330898</v>
      </c>
      <c r="AC564" s="81">
        <v>35636327</v>
      </c>
      <c r="AD564" s="81">
        <v>215.14509142516005</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2398</v>
      </c>
      <c r="B565" s="80">
        <v>516</v>
      </c>
      <c r="C565" s="80">
        <v>6</v>
      </c>
      <c r="D565" s="80">
        <v>31</v>
      </c>
      <c r="E565" s="80">
        <v>2009</v>
      </c>
      <c r="F565" s="80" t="s">
        <v>85</v>
      </c>
      <c r="G565" s="80" t="s">
        <v>2392</v>
      </c>
      <c r="H565" s="80" t="s">
        <v>2393</v>
      </c>
      <c r="I565" s="177"/>
      <c r="J565" s="81">
        <v>5711.9893723205696</v>
      </c>
      <c r="K565" s="81">
        <v>172.36399202553636</v>
      </c>
      <c r="L565" s="81">
        <v>697.70822795435708</v>
      </c>
      <c r="M565" s="81">
        <v>4254.3443188900055</v>
      </c>
      <c r="N565" s="81">
        <v>3541.7805881347999</v>
      </c>
      <c r="O565" s="81">
        <v>2377.386616222097</v>
      </c>
      <c r="P565" s="81">
        <v>1645.3044952751966</v>
      </c>
      <c r="Q565" s="81">
        <v>135.79660351176082</v>
      </c>
      <c r="R565" s="81">
        <v>174.97389786604538</v>
      </c>
      <c r="S565" s="81">
        <v>199.61027149910544</v>
      </c>
      <c r="T565" s="82"/>
      <c r="U565" s="81">
        <v>294413466</v>
      </c>
      <c r="V565" s="81">
        <v>95382</v>
      </c>
      <c r="W565" s="81">
        <v>9091</v>
      </c>
      <c r="X565" s="81">
        <v>888904</v>
      </c>
      <c r="Y565" s="81">
        <v>906925</v>
      </c>
      <c r="Z565" s="81">
        <v>1201827</v>
      </c>
      <c r="AA565" s="81">
        <v>331150</v>
      </c>
      <c r="AB565" s="81">
        <v>2329344</v>
      </c>
      <c r="AC565" s="81">
        <v>32243082</v>
      </c>
      <c r="AD565" s="81">
        <v>199.61027149910538</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4.42</v>
      </c>
      <c r="BH565" s="81">
        <v>3.54</v>
      </c>
      <c r="BI565" s="81">
        <v>4153.6260000000002</v>
      </c>
      <c r="BJ565" s="81">
        <v>69.762</v>
      </c>
      <c r="BK565" s="81">
        <v>638.7940000000001</v>
      </c>
      <c r="BL565" s="81">
        <v>0</v>
      </c>
      <c r="BM565" s="82"/>
      <c r="BN565" s="81">
        <v>1</v>
      </c>
      <c r="BO565" s="81">
        <v>1</v>
      </c>
      <c r="BP565" s="81">
        <v>129</v>
      </c>
      <c r="BQ565" s="81">
        <v>3</v>
      </c>
      <c r="BR565" s="81">
        <v>94</v>
      </c>
      <c r="BS565" s="81">
        <v>0</v>
      </c>
      <c r="BT565"/>
      <c r="BU565" s="80"/>
      <c r="BV565" s="80"/>
      <c r="BW565" s="80"/>
      <c r="BX565" s="80"/>
      <c r="BY565" s="80"/>
      <c r="BZ565" s="80"/>
      <c r="CA565" s="80"/>
      <c r="CB565" s="80"/>
      <c r="CC565" s="80"/>
    </row>
    <row r="566" spans="1:81">
      <c r="A566" s="80" t="s">
        <v>2399</v>
      </c>
      <c r="B566" s="80">
        <v>517</v>
      </c>
      <c r="C566" s="80">
        <v>7</v>
      </c>
      <c r="D566" s="80">
        <v>31</v>
      </c>
      <c r="E566" s="80">
        <v>2010</v>
      </c>
      <c r="F566" s="80" t="s">
        <v>86</v>
      </c>
      <c r="G566" s="80" t="s">
        <v>2392</v>
      </c>
      <c r="H566" s="80" t="s">
        <v>2393</v>
      </c>
      <c r="I566" s="177"/>
      <c r="J566" s="81">
        <v>5303.5319475260903</v>
      </c>
      <c r="K566" s="81">
        <v>174.81849500028838</v>
      </c>
      <c r="L566" s="81">
        <v>607.36581129109891</v>
      </c>
      <c r="M566" s="81">
        <v>4138.4378451954854</v>
      </c>
      <c r="N566" s="81">
        <v>3306.9460979160417</v>
      </c>
      <c r="O566" s="81">
        <v>2375.6998789712779</v>
      </c>
      <c r="P566" s="81">
        <v>1658.5892160728051</v>
      </c>
      <c r="Q566" s="81">
        <v>141.08823641714889</v>
      </c>
      <c r="R566" s="81">
        <v>183.1787991646558</v>
      </c>
      <c r="S566" s="81">
        <v>209.51906572046997</v>
      </c>
      <c r="T566" s="82"/>
      <c r="U566" s="81">
        <v>356546549</v>
      </c>
      <c r="V566" s="81">
        <v>95382</v>
      </c>
      <c r="W566" s="81">
        <v>9091</v>
      </c>
      <c r="X566" s="81">
        <v>888904</v>
      </c>
      <c r="Y566" s="81">
        <v>912225</v>
      </c>
      <c r="Z566" s="81">
        <v>1206555</v>
      </c>
      <c r="AA566" s="81">
        <v>325487</v>
      </c>
      <c r="AB566" s="81">
        <v>2318956</v>
      </c>
      <c r="AC566" s="81">
        <v>31988251</v>
      </c>
      <c r="AD566" s="81">
        <v>209.51906572047</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4.17</v>
      </c>
      <c r="BH566" s="81">
        <v>3.0739999999999998</v>
      </c>
      <c r="BI566" s="81">
        <v>3734.0549999999998</v>
      </c>
      <c r="BJ566" s="81">
        <v>1140.4459999999999</v>
      </c>
      <c r="BK566" s="81">
        <v>565.65499999999997</v>
      </c>
      <c r="BL566" s="81">
        <v>0</v>
      </c>
      <c r="BM566" s="82"/>
      <c r="BN566" s="81">
        <v>1</v>
      </c>
      <c r="BO566" s="81">
        <v>1</v>
      </c>
      <c r="BP566" s="81">
        <v>120</v>
      </c>
      <c r="BQ566" s="81">
        <v>4</v>
      </c>
      <c r="BR566" s="81">
        <v>90</v>
      </c>
      <c r="BS566" s="81">
        <v>0</v>
      </c>
      <c r="BT566"/>
      <c r="BU566" s="80">
        <v>4950.9080000000004</v>
      </c>
      <c r="BV566" s="80">
        <v>76.858999999999995</v>
      </c>
      <c r="BW566" s="80">
        <v>145.52000000000001</v>
      </c>
      <c r="BX566" s="80">
        <v>6.2080000000000002</v>
      </c>
      <c r="BY566" s="80">
        <v>91.754999999999995</v>
      </c>
      <c r="BZ566" s="80">
        <v>4.7</v>
      </c>
      <c r="CA566" s="80">
        <v>127.45</v>
      </c>
      <c r="CB566" s="80">
        <v>44</v>
      </c>
      <c r="CC566" s="80">
        <v>0</v>
      </c>
    </row>
    <row r="567" spans="1:81">
      <c r="A567" s="80" t="s">
        <v>2400</v>
      </c>
      <c r="B567" s="80">
        <v>518</v>
      </c>
      <c r="C567" s="80">
        <v>8</v>
      </c>
      <c r="D567" s="80">
        <v>31</v>
      </c>
      <c r="E567" s="80">
        <v>2011</v>
      </c>
      <c r="F567" s="80" t="s">
        <v>87</v>
      </c>
      <c r="G567" s="80" t="s">
        <v>2392</v>
      </c>
      <c r="H567" s="80" t="s">
        <v>2393</v>
      </c>
      <c r="I567" s="177"/>
      <c r="J567" s="81">
        <v>3601.1204857581106</v>
      </c>
      <c r="K567" s="81">
        <v>242.81248708460299</v>
      </c>
      <c r="L567" s="81">
        <v>513.16406175877773</v>
      </c>
      <c r="M567" s="81">
        <v>4366.4641946520305</v>
      </c>
      <c r="N567" s="81">
        <v>3997.4516792519512</v>
      </c>
      <c r="O567" s="81">
        <v>2371.9874375587797</v>
      </c>
      <c r="P567" s="81">
        <v>1621.4264244085148</v>
      </c>
      <c r="Q567" s="81">
        <v>161.60002879599048</v>
      </c>
      <c r="R567" s="81">
        <v>146.60253164603108</v>
      </c>
      <c r="S567" s="81">
        <v>227.86526346016998</v>
      </c>
      <c r="T567" s="82"/>
      <c r="U567" s="81">
        <v>276534544</v>
      </c>
      <c r="V567" s="81">
        <v>95382</v>
      </c>
      <c r="W567" s="81">
        <v>9091</v>
      </c>
      <c r="X567" s="81">
        <v>888904</v>
      </c>
      <c r="Y567" s="81">
        <v>918304</v>
      </c>
      <c r="Z567" s="81">
        <v>1230841</v>
      </c>
      <c r="AA567" s="81">
        <v>327663</v>
      </c>
      <c r="AB567" s="81">
        <v>2302706</v>
      </c>
      <c r="AC567" s="81">
        <v>25558649</v>
      </c>
      <c r="AD567" s="81">
        <v>227.86526346016993</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6.3579999999999997</v>
      </c>
      <c r="BH567" s="81">
        <v>7.8360000000000003</v>
      </c>
      <c r="BI567" s="81">
        <v>2503.252</v>
      </c>
      <c r="BJ567" s="81">
        <v>175.89599999999999</v>
      </c>
      <c r="BK567" s="81">
        <v>687.24700000000007</v>
      </c>
      <c r="BL567" s="81">
        <v>0</v>
      </c>
      <c r="BM567" s="82"/>
      <c r="BN567" s="81">
        <v>2</v>
      </c>
      <c r="BO567" s="81">
        <v>2</v>
      </c>
      <c r="BP567" s="81">
        <v>117</v>
      </c>
      <c r="BQ567" s="81">
        <v>5</v>
      </c>
      <c r="BR567" s="81">
        <v>95</v>
      </c>
      <c r="BS567" s="81">
        <v>0</v>
      </c>
      <c r="BT567"/>
      <c r="BU567" s="80">
        <v>2880.623</v>
      </c>
      <c r="BV567" s="80">
        <v>211.12200000000001</v>
      </c>
      <c r="BW567" s="80">
        <v>115.795</v>
      </c>
      <c r="BX567" s="80">
        <v>74.369</v>
      </c>
      <c r="BY567" s="80">
        <v>90.501000000000005</v>
      </c>
      <c r="BZ567" s="80">
        <v>0</v>
      </c>
      <c r="CA567" s="80">
        <v>8.1790000000000003</v>
      </c>
      <c r="CB567" s="80">
        <v>0</v>
      </c>
      <c r="CC567" s="80">
        <v>0</v>
      </c>
    </row>
    <row r="568" spans="1:81">
      <c r="A568" s="80" t="s">
        <v>2401</v>
      </c>
      <c r="B568" s="80">
        <v>519</v>
      </c>
      <c r="C568" s="80">
        <v>9</v>
      </c>
      <c r="D568" s="80">
        <v>31</v>
      </c>
      <c r="E568" s="80">
        <v>2012</v>
      </c>
      <c r="F568" s="80" t="s">
        <v>88</v>
      </c>
      <c r="G568" s="80" t="s">
        <v>2392</v>
      </c>
      <c r="H568" s="80" t="s">
        <v>2393</v>
      </c>
      <c r="I568" s="177"/>
      <c r="J568" s="81">
        <v>5472.7621905303049</v>
      </c>
      <c r="K568" s="81">
        <v>227.3839505696512</v>
      </c>
      <c r="L568" s="81">
        <v>511.79590722488581</v>
      </c>
      <c r="M568" s="81">
        <v>4895.1562874980409</v>
      </c>
      <c r="N568" s="81">
        <v>4284.6254964271475</v>
      </c>
      <c r="O568" s="81">
        <v>2409.6673470367077</v>
      </c>
      <c r="P568" s="81">
        <v>1664.4528835490064</v>
      </c>
      <c r="Q568" s="81">
        <v>176.79345428284179</v>
      </c>
      <c r="R568" s="81">
        <v>199.87017006939453</v>
      </c>
      <c r="S568" s="81">
        <v>246.29004772545116</v>
      </c>
      <c r="T568" s="82"/>
      <c r="U568" s="81">
        <v>342067914</v>
      </c>
      <c r="V568" s="81">
        <v>95382</v>
      </c>
      <c r="W568" s="81">
        <v>9091</v>
      </c>
      <c r="X568" s="81">
        <v>888904</v>
      </c>
      <c r="Y568" s="81">
        <v>937269</v>
      </c>
      <c r="Z568" s="81">
        <v>1260311</v>
      </c>
      <c r="AA568" s="81">
        <v>334455</v>
      </c>
      <c r="AB568" s="81">
        <v>2318692</v>
      </c>
      <c r="AC568" s="81">
        <v>33942794</v>
      </c>
      <c r="AD568" s="81">
        <v>246.29004772545119</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10.363</v>
      </c>
      <c r="BH568" s="81">
        <v>9.0969999999999995</v>
      </c>
      <c r="BI568" s="81">
        <v>3732.1480000000001</v>
      </c>
      <c r="BJ568" s="81">
        <v>1258.97</v>
      </c>
      <c r="BK568" s="81">
        <v>929.88800000000003</v>
      </c>
      <c r="BL568" s="81">
        <v>0</v>
      </c>
      <c r="BM568" s="82"/>
      <c r="BN568" s="81">
        <v>2</v>
      </c>
      <c r="BO568" s="81">
        <v>2</v>
      </c>
      <c r="BP568" s="81">
        <v>126</v>
      </c>
      <c r="BQ568" s="81">
        <v>5</v>
      </c>
      <c r="BR568" s="81">
        <v>100</v>
      </c>
      <c r="BS568" s="81">
        <v>0</v>
      </c>
      <c r="BT568"/>
      <c r="BU568" s="80">
        <v>5263.92</v>
      </c>
      <c r="BV568" s="80">
        <v>308.09399999999999</v>
      </c>
      <c r="BW568" s="80">
        <v>140.93100000000001</v>
      </c>
      <c r="BX568" s="80">
        <v>98.463999999999999</v>
      </c>
      <c r="BY568" s="80">
        <v>113.423</v>
      </c>
      <c r="BZ568" s="80">
        <v>0</v>
      </c>
      <c r="CA568" s="80">
        <v>8.9659999999999993</v>
      </c>
      <c r="CB568" s="80">
        <v>6.6680000000000001</v>
      </c>
      <c r="CC568" s="80">
        <v>0</v>
      </c>
    </row>
    <row r="569" spans="1:81">
      <c r="A569" s="80" t="s">
        <v>2402</v>
      </c>
      <c r="B569" s="80">
        <v>520</v>
      </c>
      <c r="C569" s="80">
        <v>10</v>
      </c>
      <c r="D569" s="80">
        <v>31</v>
      </c>
      <c r="E569" s="80">
        <v>2013</v>
      </c>
      <c r="F569" s="80" t="s">
        <v>89</v>
      </c>
      <c r="G569" s="80" t="s">
        <v>2392</v>
      </c>
      <c r="H569" s="80" t="s">
        <v>2393</v>
      </c>
      <c r="I569" s="177"/>
      <c r="J569" s="81">
        <v>5787.888067113081</v>
      </c>
      <c r="K569" s="81">
        <v>205.1966850340948</v>
      </c>
      <c r="L569" s="81">
        <v>361.99335609952647</v>
      </c>
      <c r="M569" s="81">
        <v>4800.1396568088239</v>
      </c>
      <c r="N569" s="81">
        <v>4268.6569518797169</v>
      </c>
      <c r="O569" s="81">
        <v>2354.2647788486693</v>
      </c>
      <c r="P569" s="81">
        <v>1692.3243155862056</v>
      </c>
      <c r="Q569" s="81">
        <v>180.19658558287003</v>
      </c>
      <c r="R569" s="81">
        <v>211.81247316843005</v>
      </c>
      <c r="S569" s="81">
        <v>253.47184518386001</v>
      </c>
      <c r="T569" s="82"/>
      <c r="U569" s="81">
        <v>372311428</v>
      </c>
      <c r="V569" s="81">
        <v>95382</v>
      </c>
      <c r="W569" s="81">
        <v>9091</v>
      </c>
      <c r="X569" s="81">
        <v>888904</v>
      </c>
      <c r="Y569" s="81">
        <v>950570</v>
      </c>
      <c r="Z569" s="81">
        <v>1286311</v>
      </c>
      <c r="AA569" s="81">
        <v>338779</v>
      </c>
      <c r="AB569" s="81">
        <v>2329439</v>
      </c>
      <c r="AC569" s="81">
        <v>35112537</v>
      </c>
      <c r="AD569" s="81">
        <v>253.47184518386001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11.23</v>
      </c>
      <c r="BH569" s="81">
        <v>9.7650000000000006</v>
      </c>
      <c r="BI569" s="81">
        <v>4069.634</v>
      </c>
      <c r="BJ569" s="81">
        <v>1173.202</v>
      </c>
      <c r="BK569" s="81">
        <v>879.22300000000007</v>
      </c>
      <c r="BL569" s="81">
        <v>0</v>
      </c>
      <c r="BM569" s="82"/>
      <c r="BN569" s="81">
        <v>2</v>
      </c>
      <c r="BO569" s="81">
        <v>2</v>
      </c>
      <c r="BP569" s="81">
        <v>135</v>
      </c>
      <c r="BQ569" s="81">
        <v>6</v>
      </c>
      <c r="BR569" s="81">
        <v>96</v>
      </c>
      <c r="BS569" s="81">
        <v>0</v>
      </c>
      <c r="BT569"/>
      <c r="BU569" s="80">
        <v>5565.5259999999998</v>
      </c>
      <c r="BV569" s="80">
        <v>293.13499999999999</v>
      </c>
      <c r="BW569" s="80">
        <v>155.298</v>
      </c>
      <c r="BX569" s="80">
        <v>7.98</v>
      </c>
      <c r="BY569" s="80">
        <v>108.003</v>
      </c>
      <c r="BZ569" s="80">
        <v>0</v>
      </c>
      <c r="CA569" s="80">
        <v>8.81</v>
      </c>
      <c r="CB569" s="80">
        <v>4.3019999999999996</v>
      </c>
      <c r="CC569" s="80">
        <v>0</v>
      </c>
    </row>
    <row r="570" spans="1:81">
      <c r="A570" s="80" t="s">
        <v>2403</v>
      </c>
      <c r="B570" s="80">
        <v>521</v>
      </c>
      <c r="C570" s="80">
        <v>11</v>
      </c>
      <c r="D570" s="80">
        <v>31</v>
      </c>
      <c r="E570" s="80">
        <v>2014</v>
      </c>
      <c r="F570" s="80" t="s">
        <v>90</v>
      </c>
      <c r="G570" s="80" t="s">
        <v>2392</v>
      </c>
      <c r="H570" s="80" t="s">
        <v>2393</v>
      </c>
      <c r="I570" s="177"/>
      <c r="J570" s="81">
        <v>5584.8941340039482</v>
      </c>
      <c r="K570" s="81">
        <v>212.22257697287472</v>
      </c>
      <c r="L570" s="81">
        <v>365.97450362282501</v>
      </c>
      <c r="M570" s="81">
        <v>4607.9417960834689</v>
      </c>
      <c r="N570" s="81">
        <v>3730.0711361010235</v>
      </c>
      <c r="O570" s="81">
        <v>2264.0043724171783</v>
      </c>
      <c r="P570" s="81">
        <v>1700.9806189722285</v>
      </c>
      <c r="Q570" s="81">
        <v>172.79355589834776</v>
      </c>
      <c r="R570" s="81">
        <v>209.37218502397036</v>
      </c>
      <c r="S570" s="81">
        <v>272.40519207546407</v>
      </c>
      <c r="T570" s="82"/>
      <c r="U570" s="81">
        <v>396883807</v>
      </c>
      <c r="V570" s="81">
        <v>99810</v>
      </c>
      <c r="W570" s="81">
        <v>7367</v>
      </c>
      <c r="X570" s="81">
        <v>873202</v>
      </c>
      <c r="Y570" s="81">
        <v>961409</v>
      </c>
      <c r="Z570" s="81">
        <v>1302817</v>
      </c>
      <c r="AA570" s="81">
        <v>338750</v>
      </c>
      <c r="AB570" s="81">
        <v>2328133</v>
      </c>
      <c r="AC570" s="81">
        <v>34817141</v>
      </c>
      <c r="AD570" s="81">
        <v>272.40519207546396</v>
      </c>
      <c r="AE570" s="82"/>
      <c r="AF570" s="81">
        <v>3139080165.5092425</v>
      </c>
      <c r="AG570" s="81">
        <v>175323767.34259602</v>
      </c>
      <c r="AH570" s="81">
        <v>63504576.68715889</v>
      </c>
      <c r="AI570" s="81">
        <v>5116274761.7500916</v>
      </c>
      <c r="AJ570" s="81">
        <v>4367773792.1864996</v>
      </c>
      <c r="AK570" s="81">
        <v>0</v>
      </c>
      <c r="AL570" s="81">
        <v>0</v>
      </c>
      <c r="AM570" s="81">
        <v>319617871.10810798</v>
      </c>
      <c r="AN570" s="81">
        <v>0</v>
      </c>
      <c r="AO570" s="81">
        <v>0</v>
      </c>
      <c r="AP570" s="82"/>
      <c r="AQ570" s="81">
        <v>38088</v>
      </c>
      <c r="AR570" s="81">
        <v>3677</v>
      </c>
      <c r="AS570" s="81">
        <v>0</v>
      </c>
      <c r="AT570" s="81">
        <v>4</v>
      </c>
      <c r="AU570" s="81">
        <v>0</v>
      </c>
      <c r="AV570" s="81">
        <v>5</v>
      </c>
      <c r="AW570" s="81" t="s">
        <v>564</v>
      </c>
      <c r="AX570" s="82"/>
      <c r="AY570" s="81">
        <v>155985.29999999999</v>
      </c>
      <c r="AZ570" s="81">
        <v>239601.60000000003</v>
      </c>
      <c r="BA570" s="81">
        <v>0</v>
      </c>
      <c r="BB570" s="81">
        <v>1279.5</v>
      </c>
      <c r="BC570" s="81">
        <v>0</v>
      </c>
      <c r="BD570" s="81">
        <v>14172</v>
      </c>
      <c r="BE570" s="81" t="s">
        <v>564</v>
      </c>
      <c r="BF570" s="82"/>
      <c r="BG570" s="81">
        <v>10.832000000000001</v>
      </c>
      <c r="BH570" s="81">
        <v>9.3919999999999995</v>
      </c>
      <c r="BI570" s="81">
        <v>3867.7849999999999</v>
      </c>
      <c r="BJ570" s="81">
        <v>1256.808</v>
      </c>
      <c r="BK570" s="81">
        <v>819.11599999999987</v>
      </c>
      <c r="BL570" s="81">
        <v>0</v>
      </c>
      <c r="BM570" s="82"/>
      <c r="BN570" s="81">
        <v>2</v>
      </c>
      <c r="BO570" s="81">
        <v>2</v>
      </c>
      <c r="BP570" s="81">
        <v>132</v>
      </c>
      <c r="BQ570" s="81">
        <v>6</v>
      </c>
      <c r="BR570" s="81">
        <v>95</v>
      </c>
      <c r="BS570" s="81">
        <v>0</v>
      </c>
      <c r="BT570"/>
      <c r="BU570" s="80">
        <v>5434.5709999999999</v>
      </c>
      <c r="BV570" s="80">
        <v>234.46</v>
      </c>
      <c r="BW570" s="80">
        <v>164.89500000000001</v>
      </c>
      <c r="BX570" s="80">
        <v>10.425000000000001</v>
      </c>
      <c r="BY570" s="80">
        <v>108.343</v>
      </c>
      <c r="BZ570" s="80">
        <v>0</v>
      </c>
      <c r="CA570" s="80">
        <v>5.8620000000000001</v>
      </c>
      <c r="CB570" s="80">
        <v>5.3769999999999998</v>
      </c>
      <c r="CC570" s="80">
        <v>0</v>
      </c>
    </row>
    <row r="571" spans="1:81">
      <c r="A571" s="80" t="s">
        <v>2404</v>
      </c>
      <c r="B571" s="80">
        <v>522</v>
      </c>
      <c r="C571" s="80">
        <v>12</v>
      </c>
      <c r="D571" s="80">
        <v>31</v>
      </c>
      <c r="E571" s="80">
        <v>2015</v>
      </c>
      <c r="F571" s="80" t="s">
        <v>91</v>
      </c>
      <c r="G571" s="80" t="s">
        <v>2392</v>
      </c>
      <c r="H571" s="80" t="s">
        <v>2393</v>
      </c>
      <c r="I571" s="177"/>
      <c r="J571" s="81">
        <v>5208.5845025922717</v>
      </c>
      <c r="K571" s="81">
        <v>237.36639387327762</v>
      </c>
      <c r="L571" s="81">
        <v>473.27831847350922</v>
      </c>
      <c r="M571" s="81">
        <v>4410.7714811616952</v>
      </c>
      <c r="N571" s="81">
        <v>3240.4497247202999</v>
      </c>
      <c r="O571" s="81">
        <v>2261.332512915425</v>
      </c>
      <c r="P571" s="81">
        <v>1694.7207316996553</v>
      </c>
      <c r="Q571" s="81">
        <v>168.88987811901248</v>
      </c>
      <c r="R571" s="81">
        <v>205.98499317632584</v>
      </c>
      <c r="S571" s="81">
        <v>250.05912409100603</v>
      </c>
      <c r="T571" s="82"/>
      <c r="U571" s="81">
        <v>401707044</v>
      </c>
      <c r="V571" s="81">
        <v>99810</v>
      </c>
      <c r="W571" s="81">
        <v>7367</v>
      </c>
      <c r="X571" s="81">
        <v>873202</v>
      </c>
      <c r="Y571" s="81">
        <v>971642</v>
      </c>
      <c r="Z571" s="81">
        <v>1313817</v>
      </c>
      <c r="AA571" s="81">
        <v>337238</v>
      </c>
      <c r="AB571" s="81">
        <v>2324466</v>
      </c>
      <c r="AC571" s="81">
        <v>35285805</v>
      </c>
      <c r="AD571" s="81">
        <v>250.05912409100603</v>
      </c>
      <c r="AE571" s="82"/>
      <c r="AF571" s="81">
        <v>2939260845.1220627</v>
      </c>
      <c r="AG571" s="81">
        <v>180029055.87229303</v>
      </c>
      <c r="AH571" s="81">
        <v>70384868.415173039</v>
      </c>
      <c r="AI571" s="81">
        <v>5390770152.9271593</v>
      </c>
      <c r="AJ571" s="81">
        <v>4157201831.3159442</v>
      </c>
      <c r="AK571" s="81">
        <v>0</v>
      </c>
      <c r="AL571" s="81">
        <v>0</v>
      </c>
      <c r="AM571" s="81">
        <v>318558314.53186345</v>
      </c>
      <c r="AN571" s="81">
        <v>0</v>
      </c>
      <c r="AO571" s="81">
        <v>0</v>
      </c>
      <c r="AP571" s="82"/>
      <c r="AQ571" s="81">
        <v>43211</v>
      </c>
      <c r="AR571" s="81">
        <v>5657</v>
      </c>
      <c r="AS571" s="81">
        <v>3</v>
      </c>
      <c r="AT571" s="81">
        <v>7</v>
      </c>
      <c r="AU571" s="81">
        <v>0</v>
      </c>
      <c r="AV571" s="81">
        <v>6</v>
      </c>
      <c r="AW571" s="81" t="s">
        <v>564</v>
      </c>
      <c r="AX571" s="82"/>
      <c r="AY571" s="81">
        <v>180446.00000000012</v>
      </c>
      <c r="AZ571" s="81">
        <v>399958.90000000008</v>
      </c>
      <c r="BA571" s="81">
        <v>12.8</v>
      </c>
      <c r="BB571" s="81">
        <v>1503.6</v>
      </c>
      <c r="BC571" s="81">
        <v>0</v>
      </c>
      <c r="BD571" s="81">
        <v>15167</v>
      </c>
      <c r="BE571" s="81" t="s">
        <v>564</v>
      </c>
      <c r="BF571" s="82"/>
      <c r="BG571" s="81">
        <v>10.78</v>
      </c>
      <c r="BH571" s="81">
        <v>8.7509999999999994</v>
      </c>
      <c r="BI571" s="81">
        <v>3817.72</v>
      </c>
      <c r="BJ571" s="81">
        <v>1116.8720000000001</v>
      </c>
      <c r="BK571" s="81">
        <v>764.06100000000015</v>
      </c>
      <c r="BL571" s="81">
        <v>0</v>
      </c>
      <c r="BM571" s="82"/>
      <c r="BN571" s="81">
        <v>2</v>
      </c>
      <c r="BO571" s="81">
        <v>2</v>
      </c>
      <c r="BP571" s="81">
        <v>130</v>
      </c>
      <c r="BQ571" s="81">
        <v>6</v>
      </c>
      <c r="BR571" s="81">
        <v>91</v>
      </c>
      <c r="BS571" s="81">
        <v>0</v>
      </c>
      <c r="BT571"/>
      <c r="BU571" s="80">
        <v>5206.3590000000004</v>
      </c>
      <c r="BV571" s="80">
        <v>201.65</v>
      </c>
      <c r="BW571" s="80">
        <v>163.488</v>
      </c>
      <c r="BX571" s="80">
        <v>8.09</v>
      </c>
      <c r="BY571" s="80">
        <v>105.67400000000001</v>
      </c>
      <c r="BZ571" s="80">
        <v>0</v>
      </c>
      <c r="CA571" s="80">
        <v>8.5839999999999996</v>
      </c>
      <c r="CB571" s="80">
        <v>6.258</v>
      </c>
      <c r="CC571" s="80">
        <v>18.081</v>
      </c>
    </row>
    <row r="572" spans="1:81">
      <c r="A572" s="80" t="s">
        <v>2405</v>
      </c>
      <c r="B572" s="80">
        <v>523</v>
      </c>
      <c r="C572" s="80">
        <v>13</v>
      </c>
      <c r="D572" s="80">
        <v>31</v>
      </c>
      <c r="E572" s="80">
        <v>2016</v>
      </c>
      <c r="F572" s="80" t="s">
        <v>92</v>
      </c>
      <c r="G572" s="80" t="s">
        <v>2392</v>
      </c>
      <c r="H572" s="80" t="s">
        <v>2393</v>
      </c>
      <c r="I572" s="177"/>
      <c r="J572" s="81">
        <v>5402.3338065958105</v>
      </c>
      <c r="K572" s="81">
        <v>239.89301750778944</v>
      </c>
      <c r="L572" s="81">
        <v>413.13422786413076</v>
      </c>
      <c r="M572" s="81">
        <v>3631.1318373147028</v>
      </c>
      <c r="N572" s="81">
        <v>3254.1676905861418</v>
      </c>
      <c r="O572" s="81">
        <v>2255.0288715248726</v>
      </c>
      <c r="P572" s="81">
        <v>1645.979512157882</v>
      </c>
      <c r="Q572" s="81">
        <v>163.82660941537765</v>
      </c>
      <c r="R572" s="81">
        <v>213.52957712743165</v>
      </c>
      <c r="S572" s="81">
        <v>313.10350354841603</v>
      </c>
      <c r="T572" s="82"/>
      <c r="U572" s="81">
        <v>411283205</v>
      </c>
      <c r="V572" s="81">
        <v>99810</v>
      </c>
      <c r="W572" s="81">
        <v>7367</v>
      </c>
      <c r="X572" s="81">
        <v>873202</v>
      </c>
      <c r="Y572" s="81">
        <v>980808</v>
      </c>
      <c r="Z572" s="81">
        <v>1326260</v>
      </c>
      <c r="AA572" s="81">
        <v>338768</v>
      </c>
      <c r="AB572" s="81">
        <v>2319438</v>
      </c>
      <c r="AC572" s="81">
        <v>36468749.899233326</v>
      </c>
      <c r="AD572" s="81">
        <v>313.10350354841597</v>
      </c>
      <c r="AE572" s="82"/>
      <c r="AF572" s="81">
        <v>3034782435.1959381</v>
      </c>
      <c r="AG572" s="81">
        <v>174169624.6358749</v>
      </c>
      <c r="AH572" s="81">
        <v>47813662.728024162</v>
      </c>
      <c r="AI572" s="81">
        <v>5070939814.0698509</v>
      </c>
      <c r="AJ572" s="81">
        <v>3915812866.0611391</v>
      </c>
      <c r="AK572" s="81"/>
      <c r="AL572" s="81"/>
      <c r="AM572" s="81">
        <v>318116201.44034868</v>
      </c>
      <c r="AN572" s="81"/>
      <c r="AO572" s="81"/>
      <c r="AP572" s="82"/>
      <c r="AQ572" s="81">
        <v>47841</v>
      </c>
      <c r="AR572" s="81">
        <v>6815</v>
      </c>
      <c r="AS572" s="81">
        <v>6</v>
      </c>
      <c r="AT572" s="81">
        <v>7</v>
      </c>
      <c r="AU572" s="81">
        <v>0</v>
      </c>
      <c r="AV572" s="81">
        <v>8</v>
      </c>
      <c r="AW572" s="81" t="s">
        <v>564</v>
      </c>
      <c r="AX572" s="82"/>
      <c r="AY572" s="81">
        <v>202617.1</v>
      </c>
      <c r="AZ572" s="81">
        <v>526763.20000000019</v>
      </c>
      <c r="BA572" s="81">
        <v>7531.6</v>
      </c>
      <c r="BB572" s="81">
        <v>1555.7</v>
      </c>
      <c r="BC572" s="81">
        <v>0</v>
      </c>
      <c r="BD572" s="81">
        <v>15256</v>
      </c>
      <c r="BE572" s="81" t="s">
        <v>564</v>
      </c>
      <c r="BF572" s="82"/>
      <c r="BG572" s="81">
        <v>10.33</v>
      </c>
      <c r="BH572" s="81">
        <v>8.5540000000000003</v>
      </c>
      <c r="BI572" s="81">
        <v>3993.13</v>
      </c>
      <c r="BJ572" s="81">
        <v>1400.6120000000001</v>
      </c>
      <c r="BK572" s="81">
        <v>768.35900000000004</v>
      </c>
      <c r="BL572" s="81">
        <v>0</v>
      </c>
      <c r="BM572" s="82"/>
      <c r="BN572" s="81">
        <v>2</v>
      </c>
      <c r="BO572" s="81">
        <v>2</v>
      </c>
      <c r="BP572" s="81">
        <v>135</v>
      </c>
      <c r="BQ572" s="81">
        <v>6</v>
      </c>
      <c r="BR572" s="81">
        <v>91</v>
      </c>
      <c r="BS572" s="81">
        <v>0</v>
      </c>
      <c r="BT572"/>
      <c r="BU572" s="80">
        <v>5559.3440000000001</v>
      </c>
      <c r="BV572" s="80">
        <v>210.762</v>
      </c>
      <c r="BW572" s="80">
        <v>160.97800000000001</v>
      </c>
      <c r="BX572" s="80">
        <v>8.6920000000000002</v>
      </c>
      <c r="BY572" s="80">
        <v>103.1</v>
      </c>
      <c r="BZ572" s="80">
        <v>0</v>
      </c>
      <c r="CA572" s="80">
        <v>10.191000000000001</v>
      </c>
      <c r="CB572" s="80">
        <v>110.58</v>
      </c>
      <c r="CC572" s="80">
        <v>17.338000000000001</v>
      </c>
    </row>
    <row r="573" spans="1:81">
      <c r="A573" s="80" t="s">
        <v>2406</v>
      </c>
      <c r="B573" s="80">
        <v>524</v>
      </c>
      <c r="C573" s="80">
        <v>14</v>
      </c>
      <c r="D573" s="80">
        <v>31</v>
      </c>
      <c r="E573" s="80">
        <v>2017</v>
      </c>
      <c r="F573" s="80" t="s">
        <v>71</v>
      </c>
      <c r="G573" s="80" t="s">
        <v>2392</v>
      </c>
      <c r="H573" s="80" t="s">
        <v>2393</v>
      </c>
      <c r="I573" s="177"/>
      <c r="J573" s="81">
        <v>5391.0219836622236</v>
      </c>
      <c r="K573" s="81">
        <v>245.40035589671746</v>
      </c>
      <c r="L573" s="81">
        <v>439.99955194281534</v>
      </c>
      <c r="M573" s="81">
        <v>3525.9692305237145</v>
      </c>
      <c r="N573" s="81">
        <v>3550.224882622198</v>
      </c>
      <c r="O573" s="81">
        <v>2229.2007366706825</v>
      </c>
      <c r="P573" s="81">
        <v>1620.6537855543768</v>
      </c>
      <c r="Q573" s="81">
        <v>157.91658734962897</v>
      </c>
      <c r="R573" s="81">
        <v>209.28750501605657</v>
      </c>
      <c r="S573" s="81">
        <v>334.95863775284647</v>
      </c>
      <c r="T573" s="82"/>
      <c r="U573" s="81">
        <v>446964935</v>
      </c>
      <c r="V573" s="81">
        <v>99810</v>
      </c>
      <c r="W573" s="81">
        <v>7367</v>
      </c>
      <c r="X573" s="81">
        <v>873202</v>
      </c>
      <c r="Y573" s="81">
        <v>989296</v>
      </c>
      <c r="Z573" s="81">
        <v>1332818</v>
      </c>
      <c r="AA573" s="81">
        <v>335682</v>
      </c>
      <c r="AB573" s="81">
        <v>2312080</v>
      </c>
      <c r="AC573" s="81">
        <v>36453485.999999993</v>
      </c>
      <c r="AD573" s="81">
        <v>334.95863775284653</v>
      </c>
      <c r="AE573" s="82"/>
      <c r="AF573" s="81">
        <v>3195395316.5594401</v>
      </c>
      <c r="AG573" s="81">
        <v>176804735.24568051</v>
      </c>
      <c r="AH573" s="81">
        <v>71365175.65123722</v>
      </c>
      <c r="AI573" s="81">
        <v>5180685559.4325085</v>
      </c>
      <c r="AJ573" s="81">
        <v>4361437769.4591389</v>
      </c>
      <c r="AK573" s="81"/>
      <c r="AL573" s="81"/>
      <c r="AM573" s="81">
        <v>317603220.94016588</v>
      </c>
      <c r="AN573" s="81"/>
      <c r="AO573" s="81"/>
      <c r="AP573" s="82"/>
      <c r="AQ573" s="81">
        <v>51396</v>
      </c>
      <c r="AR573" s="81">
        <v>7606</v>
      </c>
      <c r="AS573" s="81">
        <v>8</v>
      </c>
      <c r="AT573" s="81">
        <v>7</v>
      </c>
      <c r="AU573" s="81">
        <v>0</v>
      </c>
      <c r="AV573" s="81">
        <v>10</v>
      </c>
      <c r="AW573" s="81" t="s">
        <v>564</v>
      </c>
      <c r="AX573" s="82"/>
      <c r="AY573" s="81">
        <v>220034.8</v>
      </c>
      <c r="AZ573" s="81">
        <v>664270.29999999993</v>
      </c>
      <c r="BA573" s="81">
        <v>7570.9000000000005</v>
      </c>
      <c r="BB573" s="81">
        <v>1555.7</v>
      </c>
      <c r="BC573" s="81">
        <v>0</v>
      </c>
      <c r="BD573" s="81">
        <v>42227.72</v>
      </c>
      <c r="BE573" s="81" t="s">
        <v>564</v>
      </c>
      <c r="BF573" s="82"/>
      <c r="BG573" s="81">
        <v>9.8699999999999992</v>
      </c>
      <c r="BH573" s="81">
        <v>5.2670000000000003</v>
      </c>
      <c r="BI573" s="81">
        <v>3958.7420000000002</v>
      </c>
      <c r="BJ573" s="81">
        <v>1620.7950000000001</v>
      </c>
      <c r="BK573" s="81">
        <v>766.11099999999999</v>
      </c>
      <c r="BL573" s="81">
        <v>0</v>
      </c>
      <c r="BM573" s="82"/>
      <c r="BN573" s="81">
        <v>2</v>
      </c>
      <c r="BO573" s="81">
        <v>1</v>
      </c>
      <c r="BP573" s="81">
        <v>131</v>
      </c>
      <c r="BQ573" s="81">
        <v>8</v>
      </c>
      <c r="BR573" s="81">
        <v>86</v>
      </c>
      <c r="BS573" s="81">
        <v>0</v>
      </c>
      <c r="BT573"/>
      <c r="BU573" s="80">
        <v>5707.317</v>
      </c>
      <c r="BV573" s="80">
        <v>239.71</v>
      </c>
      <c r="BW573" s="80">
        <v>165.81700000000001</v>
      </c>
      <c r="BX573" s="80">
        <v>7.3929999999999998</v>
      </c>
      <c r="BY573" s="80">
        <v>106.117</v>
      </c>
      <c r="BZ573" s="80">
        <v>0</v>
      </c>
      <c r="CA573" s="80">
        <v>10.305</v>
      </c>
      <c r="CB573" s="80">
        <v>107.16</v>
      </c>
      <c r="CC573" s="80">
        <v>16.966000000000001</v>
      </c>
    </row>
    <row r="574" spans="1:81">
      <c r="A574" s="80" t="s">
        <v>2407</v>
      </c>
      <c r="B574" s="80">
        <v>525</v>
      </c>
      <c r="C574" s="80">
        <v>15</v>
      </c>
      <c r="D574" s="80">
        <v>31</v>
      </c>
      <c r="E574" s="80">
        <v>2018</v>
      </c>
      <c r="F574" s="80" t="s">
        <v>93</v>
      </c>
      <c r="G574" s="80" t="s">
        <v>2392</v>
      </c>
      <c r="H574" s="80" t="s">
        <v>2393</v>
      </c>
      <c r="I574" s="177"/>
      <c r="J574" s="81">
        <v>5287.7284783086134</v>
      </c>
      <c r="K574" s="81">
        <v>227.67239681206675</v>
      </c>
      <c r="L574" s="81">
        <v>407.57727131069299</v>
      </c>
      <c r="M574" s="81">
        <v>3759.7398862088266</v>
      </c>
      <c r="N574" s="81">
        <v>3340.2115051919936</v>
      </c>
      <c r="O574" s="81">
        <v>2196.3483813431599</v>
      </c>
      <c r="P574" s="81">
        <v>1595.4396312796503</v>
      </c>
      <c r="Q574" s="81">
        <v>145.96934841179834</v>
      </c>
      <c r="R574" s="81">
        <v>215.67134088835397</v>
      </c>
      <c r="S574" s="81">
        <v>299.0151297100989</v>
      </c>
      <c r="T574" s="82"/>
      <c r="U574" s="81">
        <v>466555338</v>
      </c>
      <c r="V574" s="81">
        <v>99810</v>
      </c>
      <c r="W574" s="81">
        <v>7367</v>
      </c>
      <c r="X574" s="81">
        <v>873202</v>
      </c>
      <c r="Y574" s="81">
        <v>997384</v>
      </c>
      <c r="Z574" s="81">
        <v>1338320</v>
      </c>
      <c r="AA574" s="81">
        <v>333782</v>
      </c>
      <c r="AB574" s="81">
        <v>2303098</v>
      </c>
      <c r="AC574" s="81">
        <v>37418192</v>
      </c>
      <c r="AD574" s="81">
        <v>299.0151297100989</v>
      </c>
      <c r="AE574" s="82"/>
      <c r="AF574" s="81">
        <v>3001688052.9979649</v>
      </c>
      <c r="AG574" s="81">
        <v>156057523.1080426</v>
      </c>
      <c r="AH574" s="81">
        <v>67037602.895299442</v>
      </c>
      <c r="AI574" s="81">
        <v>4930102831.7157583</v>
      </c>
      <c r="AJ574" s="81">
        <v>4379813020.5228052</v>
      </c>
      <c r="AK574" s="81"/>
      <c r="AL574" s="81"/>
      <c r="AM574" s="81">
        <v>317023997.77777708</v>
      </c>
      <c r="AN574" s="81"/>
      <c r="AO574" s="81"/>
      <c r="AP574" s="82"/>
      <c r="AQ574" s="81">
        <v>55364</v>
      </c>
      <c r="AR574" s="81">
        <v>8489</v>
      </c>
      <c r="AS574" s="81">
        <v>11</v>
      </c>
      <c r="AT574" s="81">
        <v>10</v>
      </c>
      <c r="AU574" s="81">
        <v>1</v>
      </c>
      <c r="AV574" s="81">
        <v>12</v>
      </c>
      <c r="AW574" s="81" t="s">
        <v>564</v>
      </c>
      <c r="AX574" s="82"/>
      <c r="AY574" s="81">
        <v>239421.99999999991</v>
      </c>
      <c r="AZ574" s="81">
        <v>1020046.7</v>
      </c>
      <c r="BA574" s="81">
        <v>7630</v>
      </c>
      <c r="BB574" s="81">
        <v>1667</v>
      </c>
      <c r="BC574" s="81">
        <v>50</v>
      </c>
      <c r="BD574" s="81">
        <v>81478.84</v>
      </c>
      <c r="BE574" s="81" t="s">
        <v>564</v>
      </c>
      <c r="BF574" s="82"/>
      <c r="BG574" s="81">
        <v>9.0779999999999994</v>
      </c>
      <c r="BH574" s="81">
        <v>5.3250000000000002</v>
      </c>
      <c r="BI574" s="81">
        <v>3651.0439999999999</v>
      </c>
      <c r="BJ574" s="81">
        <v>1516.26</v>
      </c>
      <c r="BK574" s="81">
        <v>748.59699999999987</v>
      </c>
      <c r="BL574" s="81">
        <v>0</v>
      </c>
      <c r="BM574" s="82"/>
      <c r="BN574" s="81">
        <v>2</v>
      </c>
      <c r="BO574" s="81">
        <v>1</v>
      </c>
      <c r="BP574" s="81">
        <v>127</v>
      </c>
      <c r="BQ574" s="81">
        <v>8</v>
      </c>
      <c r="BR574" s="81">
        <v>84</v>
      </c>
      <c r="BS574" s="81">
        <v>0</v>
      </c>
      <c r="BT574"/>
      <c r="BU574" s="80">
        <v>5386.6549999999997</v>
      </c>
      <c r="BV574" s="80">
        <v>229.94800000000001</v>
      </c>
      <c r="BW574" s="80">
        <v>166.96600000000001</v>
      </c>
      <c r="BX574" s="80">
        <v>5.6429999999999998</v>
      </c>
      <c r="BY574" s="80">
        <v>107.959</v>
      </c>
      <c r="BZ574" s="80">
        <v>3.746</v>
      </c>
      <c r="CA574" s="80">
        <v>10.786</v>
      </c>
      <c r="CB574" s="80">
        <v>2.5000000000000001E-2</v>
      </c>
      <c r="CC574" s="80">
        <v>18.576000000000001</v>
      </c>
    </row>
    <row r="575" spans="1:81">
      <c r="A575" s="80" t="s">
        <v>2408</v>
      </c>
      <c r="B575" s="80">
        <v>526</v>
      </c>
      <c r="C575" s="80">
        <v>16</v>
      </c>
      <c r="D575" s="80">
        <v>31</v>
      </c>
      <c r="E575" s="80">
        <v>2019</v>
      </c>
      <c r="F575" s="80" t="s">
        <v>73</v>
      </c>
      <c r="G575" s="80" t="s">
        <v>2392</v>
      </c>
      <c r="H575" s="80" t="s">
        <v>2393</v>
      </c>
      <c r="I575" s="177"/>
      <c r="J575" s="81">
        <v>4994.6643910013763</v>
      </c>
      <c r="K575" s="81">
        <v>212.00563050901164</v>
      </c>
      <c r="L575" s="81">
        <v>412.00731818077338</v>
      </c>
      <c r="M575" s="81">
        <v>3594.8578168731324</v>
      </c>
      <c r="N575" s="81">
        <v>2943.6219169099518</v>
      </c>
      <c r="O575" s="81">
        <v>2139.5661218489986</v>
      </c>
      <c r="P575" s="81">
        <v>1576.6246324705678</v>
      </c>
      <c r="Q575" s="81">
        <v>141.4603043825739</v>
      </c>
      <c r="R575" s="81">
        <v>208.69764156548331</v>
      </c>
      <c r="S575" s="81">
        <v>325.5394506582208</v>
      </c>
      <c r="T575" s="82"/>
      <c r="U575" s="81">
        <v>453356515</v>
      </c>
      <c r="V575" s="81">
        <v>99810</v>
      </c>
      <c r="W575" s="81">
        <v>7367</v>
      </c>
      <c r="X575" s="81">
        <v>873202</v>
      </c>
      <c r="Y575" s="81">
        <v>1006676</v>
      </c>
      <c r="Z575" s="81">
        <v>1339515</v>
      </c>
      <c r="AA575" s="81">
        <v>327377</v>
      </c>
      <c r="AB575" s="81">
        <v>2292385</v>
      </c>
      <c r="AC575" s="81">
        <v>36801329</v>
      </c>
      <c r="AD575" s="81">
        <v>325.53945065822091</v>
      </c>
      <c r="AE575" s="82"/>
      <c r="AF575" s="81">
        <v>2951665685.0727983</v>
      </c>
      <c r="AG575" s="81">
        <v>152217349.59256801</v>
      </c>
      <c r="AH575" s="81">
        <v>72733312.481835648</v>
      </c>
      <c r="AI575" s="81">
        <v>4922351752.8045979</v>
      </c>
      <c r="AJ575" s="81">
        <v>3838514668.324739</v>
      </c>
      <c r="AK575" s="81">
        <v>0</v>
      </c>
      <c r="AL575" s="81">
        <v>0</v>
      </c>
      <c r="AM575" s="81">
        <v>312205579.93495923</v>
      </c>
      <c r="AN575" s="81">
        <v>0</v>
      </c>
      <c r="AO575" s="81">
        <v>0</v>
      </c>
      <c r="AP575" s="82"/>
      <c r="AQ575" s="81">
        <v>59086</v>
      </c>
      <c r="AR575" s="81">
        <v>9253</v>
      </c>
      <c r="AS575" s="81">
        <v>13</v>
      </c>
      <c r="AT575" s="81">
        <v>10</v>
      </c>
      <c r="AU575" s="81">
        <v>1</v>
      </c>
      <c r="AV575" s="81">
        <v>14</v>
      </c>
      <c r="AW575" s="81" t="s">
        <v>564</v>
      </c>
      <c r="AX575" s="82"/>
      <c r="AY575" s="81">
        <v>258102.7000000003</v>
      </c>
      <c r="AZ575" s="81">
        <v>1212178.8</v>
      </c>
      <c r="BA575" s="81">
        <v>28049</v>
      </c>
      <c r="BB575" s="81">
        <v>1666.7</v>
      </c>
      <c r="BC575" s="81">
        <v>49.5</v>
      </c>
      <c r="BD575" s="81">
        <v>81785.10500000001</v>
      </c>
      <c r="BE575" s="81" t="s">
        <v>564</v>
      </c>
      <c r="BF575" s="82"/>
      <c r="BG575" s="81">
        <v>9.2970000000000006</v>
      </c>
      <c r="BH575" s="81">
        <v>14.526999999999999</v>
      </c>
      <c r="BI575" s="81">
        <v>3286.8580000000002</v>
      </c>
      <c r="BJ575" s="81">
        <v>1229.4770000000001</v>
      </c>
      <c r="BK575" s="81">
        <v>774.50800000000004</v>
      </c>
      <c r="BL575" s="81">
        <v>0</v>
      </c>
      <c r="BM575" s="82"/>
      <c r="BN575" s="81">
        <v>2</v>
      </c>
      <c r="BO575" s="81">
        <v>4</v>
      </c>
      <c r="BP575" s="81">
        <v>124</v>
      </c>
      <c r="BQ575" s="81">
        <v>10</v>
      </c>
      <c r="BR575" s="81">
        <v>82</v>
      </c>
      <c r="BS575" s="81">
        <v>0</v>
      </c>
      <c r="BT575"/>
      <c r="BU575" s="80">
        <v>5026.9170000000004</v>
      </c>
      <c r="BV575" s="80">
        <v>239.51400000000001</v>
      </c>
      <c r="BW575" s="80">
        <v>0</v>
      </c>
      <c r="BX575" s="80">
        <v>0.55200000000000005</v>
      </c>
      <c r="BY575" s="80">
        <v>25.364000000000001</v>
      </c>
      <c r="BZ575" s="80">
        <v>3.7389999999999999</v>
      </c>
      <c r="CA575" s="80">
        <v>8.7579999999999991</v>
      </c>
      <c r="CB575" s="80">
        <v>2.5000000000000001E-2</v>
      </c>
      <c r="CC575" s="80">
        <v>9.798</v>
      </c>
    </row>
    <row r="576" spans="1:81">
      <c r="A576" s="80" t="s">
        <v>2409</v>
      </c>
      <c r="B576" s="80">
        <v>527</v>
      </c>
      <c r="C576" s="80">
        <v>17</v>
      </c>
      <c r="D576" s="80">
        <v>31</v>
      </c>
      <c r="E576" s="80">
        <v>2020</v>
      </c>
      <c r="F576" s="80" t="s">
        <v>218</v>
      </c>
      <c r="G576" s="80" t="s">
        <v>2392</v>
      </c>
      <c r="H576" s="80" t="s">
        <v>2393</v>
      </c>
      <c r="I576" s="177"/>
      <c r="J576" s="81">
        <v>4467.0127726715264</v>
      </c>
      <c r="K576" s="81">
        <v>215.70115769944368</v>
      </c>
      <c r="L576" s="81">
        <v>468.28937130558512</v>
      </c>
      <c r="M576" s="81">
        <v>3135.0796043106907</v>
      </c>
      <c r="N576" s="81">
        <v>3058.9057825409759</v>
      </c>
      <c r="O576" s="81">
        <v>1879.9574921976298</v>
      </c>
      <c r="P576" s="81">
        <v>1463.5867151681205</v>
      </c>
      <c r="Q576" s="81">
        <v>134.56020643724747</v>
      </c>
      <c r="R576" s="81">
        <v>200.64242154468809</v>
      </c>
      <c r="S576" s="81">
        <v>308.395746068878</v>
      </c>
      <c r="T576" s="82"/>
      <c r="U576" s="81">
        <v>435799851</v>
      </c>
      <c r="V576" s="81">
        <v>97512</v>
      </c>
      <c r="W576" s="81">
        <v>11516</v>
      </c>
      <c r="X576" s="81">
        <v>893781</v>
      </c>
      <c r="Y576" s="81">
        <v>1016612</v>
      </c>
      <c r="Z576" s="81">
        <v>1343370</v>
      </c>
      <c r="AA576" s="81">
        <v>330188</v>
      </c>
      <c r="AB576" s="81">
        <v>2282106</v>
      </c>
      <c r="AC576" s="81">
        <v>35565467</v>
      </c>
      <c r="AD576" s="81">
        <v>308.395746068878</v>
      </c>
      <c r="AE576" s="82"/>
      <c r="AF576" s="81">
        <v>2739240039.2827392</v>
      </c>
      <c r="AG576" s="81">
        <v>150769557.18171871</v>
      </c>
      <c r="AH576" s="81">
        <v>89141027.165365234</v>
      </c>
      <c r="AI576" s="81">
        <v>4533093077.1712246</v>
      </c>
      <c r="AJ576" s="81">
        <v>3997133254.2314806</v>
      </c>
      <c r="AK576" s="81">
        <v>0</v>
      </c>
      <c r="AL576" s="81">
        <v>0</v>
      </c>
      <c r="AM576" s="81">
        <v>297840187.72648466</v>
      </c>
      <c r="AN576" s="81">
        <v>0</v>
      </c>
      <c r="AO576" s="81">
        <v>0</v>
      </c>
      <c r="AP576" s="82"/>
      <c r="AQ576" s="81">
        <v>62051</v>
      </c>
      <c r="AR576" s="81">
        <v>9871</v>
      </c>
      <c r="AS576" s="81">
        <v>18</v>
      </c>
      <c r="AT576" s="81">
        <v>10</v>
      </c>
      <c r="AU576" s="81">
        <v>1</v>
      </c>
      <c r="AV576" s="81">
        <v>15</v>
      </c>
      <c r="AW576" s="81">
        <v>18</v>
      </c>
      <c r="AX576" s="82"/>
      <c r="AY576" s="81">
        <v>273425.90000000061</v>
      </c>
      <c r="AZ576" s="81">
        <v>1620095.8</v>
      </c>
      <c r="BA576" s="81">
        <v>28148</v>
      </c>
      <c r="BB576" s="81">
        <v>1666.7</v>
      </c>
      <c r="BC576" s="81">
        <v>49.5</v>
      </c>
      <c r="BD576" s="81">
        <v>122885.105</v>
      </c>
      <c r="BE576" s="81">
        <v>28148</v>
      </c>
      <c r="BF576" s="82"/>
      <c r="BG576" s="81">
        <v>8.702</v>
      </c>
      <c r="BH576" s="81">
        <v>3.6890000000000001</v>
      </c>
      <c r="BI576" s="81">
        <v>3369.4490000000001</v>
      </c>
      <c r="BJ576" s="81">
        <v>1061.883</v>
      </c>
      <c r="BK576" s="81">
        <v>710.36</v>
      </c>
      <c r="BL576" s="81">
        <v>0</v>
      </c>
      <c r="BM576" s="82"/>
      <c r="BN576" s="81">
        <v>2</v>
      </c>
      <c r="BO576" s="81">
        <v>1</v>
      </c>
      <c r="BP576" s="81">
        <v>130</v>
      </c>
      <c r="BQ576" s="81">
        <v>8</v>
      </c>
      <c r="BR576" s="81">
        <v>81</v>
      </c>
      <c r="BS576" s="81">
        <v>0</v>
      </c>
      <c r="BT576"/>
      <c r="BU576" s="80">
        <v>4677.9260000000004</v>
      </c>
      <c r="BV576" s="80">
        <v>223.333</v>
      </c>
      <c r="BW576" s="80">
        <v>136.58500000000001</v>
      </c>
      <c r="BX576" s="80">
        <v>3.2069999999999999</v>
      </c>
      <c r="BY576" s="80">
        <v>86.777000000000001</v>
      </c>
      <c r="BZ576" s="80">
        <v>5.3529999999999998</v>
      </c>
      <c r="CA576" s="80">
        <v>9.2379999999999995</v>
      </c>
      <c r="CB576" s="80">
        <v>0</v>
      </c>
      <c r="CC576" s="80">
        <v>11.664</v>
      </c>
    </row>
    <row r="577" spans="1:81">
      <c r="A577" s="80" t="s">
        <v>2410</v>
      </c>
      <c r="B577" s="80">
        <v>527</v>
      </c>
      <c r="C577" s="80">
        <v>18</v>
      </c>
      <c r="D577" s="80">
        <v>31</v>
      </c>
      <c r="E577" s="80">
        <v>2021</v>
      </c>
      <c r="F577" s="80" t="s">
        <v>75</v>
      </c>
      <c r="G577" s="174" t="s">
        <v>2392</v>
      </c>
      <c r="H577" s="80" t="s">
        <v>2393</v>
      </c>
      <c r="I577" s="177"/>
      <c r="J577" s="81">
        <v>4865.3414440276028</v>
      </c>
      <c r="K577" s="81">
        <v>230.77752733831696</v>
      </c>
      <c r="L577" s="81">
        <v>467.03111090919765</v>
      </c>
      <c r="M577" s="81">
        <v>3536.5399965524307</v>
      </c>
      <c r="N577" s="81">
        <v>2796.1794094087145</v>
      </c>
      <c r="O577" s="81">
        <v>1826.4592163274963</v>
      </c>
      <c r="P577" s="81">
        <v>1492.0738852963989</v>
      </c>
      <c r="Q577" s="81">
        <v>135.35450517566059</v>
      </c>
      <c r="R577" s="81">
        <v>197.30564257429418</v>
      </c>
      <c r="S577" s="81">
        <v>281.32578009386515</v>
      </c>
      <c r="T577" s="82"/>
      <c r="U577" s="81">
        <v>500337912</v>
      </c>
      <c r="V577" s="81">
        <v>97512</v>
      </c>
      <c r="W577" s="81">
        <v>11516</v>
      </c>
      <c r="X577" s="81">
        <v>893781</v>
      </c>
      <c r="Y577" s="81">
        <v>1023972</v>
      </c>
      <c r="Z577" s="81">
        <v>1343885</v>
      </c>
      <c r="AA577" s="81">
        <v>328268</v>
      </c>
      <c r="AB577" s="81">
        <v>2268355</v>
      </c>
      <c r="AC577" s="81">
        <v>33899028</v>
      </c>
      <c r="AD577" s="81">
        <v>281.32578009386515</v>
      </c>
      <c r="AE577" s="82"/>
      <c r="AF577" s="81">
        <v>3127755922.2238269</v>
      </c>
      <c r="AG577" s="81">
        <v>160363524.08015507</v>
      </c>
      <c r="AH577" s="81">
        <v>74715496.413447976</v>
      </c>
      <c r="AI577" s="81">
        <v>5202186590.62327</v>
      </c>
      <c r="AJ577" s="81">
        <v>3629233083.2598634</v>
      </c>
      <c r="AK577" s="81">
        <v>0</v>
      </c>
      <c r="AL577" s="81">
        <v>0</v>
      </c>
      <c r="AM577" s="81">
        <v>297753096.2282688</v>
      </c>
      <c r="AN577" s="81">
        <v>0</v>
      </c>
      <c r="AO577" s="81">
        <v>0</v>
      </c>
      <c r="AP577" s="82"/>
      <c r="AQ577" s="81">
        <v>65385</v>
      </c>
      <c r="AR577" s="81">
        <v>10405</v>
      </c>
      <c r="AS577" s="81">
        <v>18</v>
      </c>
      <c r="AT577" s="81">
        <v>13</v>
      </c>
      <c r="AU577" s="81">
        <v>1</v>
      </c>
      <c r="AV577" s="81">
        <v>18</v>
      </c>
      <c r="AW577" s="81"/>
      <c r="AX577" s="82"/>
      <c r="AY577" s="81">
        <v>290947.79999998963</v>
      </c>
      <c r="AZ577" s="81">
        <v>1773835.599999991</v>
      </c>
      <c r="BA577" s="81">
        <v>28148</v>
      </c>
      <c r="BB577" s="81">
        <v>4669.3</v>
      </c>
      <c r="BC577" s="81">
        <v>49.5</v>
      </c>
      <c r="BD577" s="81">
        <v>125331.931</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2411</v>
      </c>
      <c r="B578" s="80">
        <v>527</v>
      </c>
      <c r="C578" s="80">
        <v>19</v>
      </c>
      <c r="D578" s="80">
        <v>31</v>
      </c>
      <c r="E578" s="80">
        <v>2022</v>
      </c>
      <c r="F578" s="80" t="s">
        <v>568</v>
      </c>
      <c r="G578" s="174" t="s">
        <v>2392</v>
      </c>
      <c r="H578" s="80" t="s">
        <v>2393</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69523</v>
      </c>
      <c r="AR578" s="81">
        <v>10767</v>
      </c>
      <c r="AS578" s="81">
        <v>18</v>
      </c>
      <c r="AT578" s="81">
        <v>13</v>
      </c>
      <c r="AU578" s="81">
        <v>1</v>
      </c>
      <c r="AV578" s="81">
        <v>18</v>
      </c>
      <c r="AW578" s="81"/>
      <c r="AX578" s="82"/>
      <c r="AY578" s="81">
        <v>314046.1999999847</v>
      </c>
      <c r="AZ578" s="81">
        <v>1832921.9999999914</v>
      </c>
      <c r="BA578" s="81">
        <v>28148</v>
      </c>
      <c r="BB578" s="81">
        <v>4669.3</v>
      </c>
      <c r="BC578" s="81">
        <v>49.5</v>
      </c>
      <c r="BD578" s="81">
        <v>125331.93100000001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1987</v>
      </c>
      <c r="B9" s="80">
        <v>1</v>
      </c>
      <c r="C9" s="80">
        <v>1</v>
      </c>
      <c r="D9" s="80">
        <v>1</v>
      </c>
      <c r="E9" s="80">
        <v>1990</v>
      </c>
      <c r="F9" s="80" t="s">
        <v>562</v>
      </c>
      <c r="G9" s="182" t="s">
        <v>1988</v>
      </c>
      <c r="H9" s="80" t="s">
        <v>1989</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1990</v>
      </c>
      <c r="B10" s="80">
        <v>2</v>
      </c>
      <c r="C10" s="80">
        <v>2</v>
      </c>
      <c r="D10" s="80">
        <v>1</v>
      </c>
      <c r="E10" s="80">
        <v>2005</v>
      </c>
      <c r="F10" s="80" t="s">
        <v>565</v>
      </c>
      <c r="G10" s="182" t="s">
        <v>1988</v>
      </c>
      <c r="H10" s="80" t="s">
        <v>1989</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1991</v>
      </c>
      <c r="B11" s="80">
        <v>3</v>
      </c>
      <c r="C11" s="80">
        <v>3</v>
      </c>
      <c r="D11" s="80">
        <v>1</v>
      </c>
      <c r="E11" s="80">
        <v>2006</v>
      </c>
      <c r="F11" s="80" t="s">
        <v>566</v>
      </c>
      <c r="G11" s="182" t="s">
        <v>1988</v>
      </c>
      <c r="H11" s="80" t="s">
        <v>1989</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1992</v>
      </c>
      <c r="B12" s="80">
        <v>4</v>
      </c>
      <c r="C12" s="80">
        <v>4</v>
      </c>
      <c r="D12" s="80">
        <v>1</v>
      </c>
      <c r="E12" s="80">
        <v>2007</v>
      </c>
      <c r="F12" s="80" t="s">
        <v>567</v>
      </c>
      <c r="G12" s="182" t="s">
        <v>1988</v>
      </c>
      <c r="H12" s="80" t="s">
        <v>1989</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1993</v>
      </c>
      <c r="B13" s="80">
        <v>5</v>
      </c>
      <c r="C13" s="80">
        <v>5</v>
      </c>
      <c r="D13" s="80">
        <v>1</v>
      </c>
      <c r="E13" s="80">
        <v>2008</v>
      </c>
      <c r="F13" s="80" t="s">
        <v>84</v>
      </c>
      <c r="G13" s="182" t="s">
        <v>1988</v>
      </c>
      <c r="H13" s="80" t="s">
        <v>1989</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1994</v>
      </c>
      <c r="B14" s="80">
        <v>6</v>
      </c>
      <c r="C14" s="80">
        <v>6</v>
      </c>
      <c r="D14" s="80">
        <v>1</v>
      </c>
      <c r="E14" s="80">
        <v>2009</v>
      </c>
      <c r="F14" s="80" t="s">
        <v>85</v>
      </c>
      <c r="G14" s="182" t="s">
        <v>1988</v>
      </c>
      <c r="H14" s="80" t="s">
        <v>1989</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1995</v>
      </c>
      <c r="B15" s="80">
        <v>7</v>
      </c>
      <c r="C15" s="80">
        <v>7</v>
      </c>
      <c r="D15" s="80">
        <v>1</v>
      </c>
      <c r="E15" s="80">
        <v>2010</v>
      </c>
      <c r="F15" s="80" t="s">
        <v>86</v>
      </c>
      <c r="G15" s="182" t="s">
        <v>1988</v>
      </c>
      <c r="H15" s="80" t="s">
        <v>1989</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1996</v>
      </c>
      <c r="B16" s="80">
        <v>8</v>
      </c>
      <c r="C16" s="80">
        <v>8</v>
      </c>
      <c r="D16" s="80">
        <v>1</v>
      </c>
      <c r="E16" s="80">
        <v>2011</v>
      </c>
      <c r="F16" s="80" t="s">
        <v>87</v>
      </c>
      <c r="G16" s="182" t="s">
        <v>1988</v>
      </c>
      <c r="H16" s="80" t="s">
        <v>1989</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1997</v>
      </c>
      <c r="B17" s="80">
        <v>9</v>
      </c>
      <c r="C17" s="80">
        <v>9</v>
      </c>
      <c r="D17" s="80">
        <v>1</v>
      </c>
      <c r="E17" s="80">
        <v>2012</v>
      </c>
      <c r="F17" s="80" t="s">
        <v>88</v>
      </c>
      <c r="G17" s="182" t="s">
        <v>1988</v>
      </c>
      <c r="H17" s="80" t="s">
        <v>1989</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1998</v>
      </c>
      <c r="B18" s="80">
        <v>10</v>
      </c>
      <c r="C18" s="80">
        <v>10</v>
      </c>
      <c r="D18" s="80">
        <v>1</v>
      </c>
      <c r="E18" s="80">
        <v>2013</v>
      </c>
      <c r="F18" s="80" t="s">
        <v>89</v>
      </c>
      <c r="G18" s="182" t="s">
        <v>1988</v>
      </c>
      <c r="H18" s="80" t="s">
        <v>1989</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1999</v>
      </c>
      <c r="B19" s="80">
        <v>11</v>
      </c>
      <c r="C19" s="80">
        <v>11</v>
      </c>
      <c r="D19" s="80">
        <v>1</v>
      </c>
      <c r="E19" s="80">
        <v>2014</v>
      </c>
      <c r="F19" s="80" t="s">
        <v>90</v>
      </c>
      <c r="G19" s="182" t="s">
        <v>1988</v>
      </c>
      <c r="H19" s="80" t="s">
        <v>1989</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2000</v>
      </c>
      <c r="B20" s="80">
        <v>12</v>
      </c>
      <c r="C20" s="80">
        <v>12</v>
      </c>
      <c r="D20" s="80">
        <v>1</v>
      </c>
      <c r="E20" s="80">
        <v>2015</v>
      </c>
      <c r="F20" s="80" t="s">
        <v>91</v>
      </c>
      <c r="G20" s="182" t="s">
        <v>1988</v>
      </c>
      <c r="H20" s="80" t="s">
        <v>1989</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2001</v>
      </c>
      <c r="B21" s="80">
        <v>13</v>
      </c>
      <c r="C21" s="80">
        <v>13</v>
      </c>
      <c r="D21" s="80">
        <v>1</v>
      </c>
      <c r="E21" s="80">
        <v>2016</v>
      </c>
      <c r="F21" s="80" t="s">
        <v>92</v>
      </c>
      <c r="G21" s="182" t="s">
        <v>1988</v>
      </c>
      <c r="H21" s="80" t="s">
        <v>1989</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2002</v>
      </c>
      <c r="B22" s="80">
        <v>14</v>
      </c>
      <c r="C22" s="80">
        <v>14</v>
      </c>
      <c r="D22" s="80">
        <v>1</v>
      </c>
      <c r="E22" s="80">
        <v>2017</v>
      </c>
      <c r="F22" s="80" t="s">
        <v>71</v>
      </c>
      <c r="G22" s="182" t="s">
        <v>1988</v>
      </c>
      <c r="H22" s="80" t="s">
        <v>1989</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2003</v>
      </c>
      <c r="B23" s="80">
        <v>15</v>
      </c>
      <c r="C23" s="80">
        <v>15</v>
      </c>
      <c r="D23" s="80">
        <v>1</v>
      </c>
      <c r="E23" s="80">
        <v>2018</v>
      </c>
      <c r="F23" s="80" t="s">
        <v>93</v>
      </c>
      <c r="G23" s="182" t="s">
        <v>1988</v>
      </c>
      <c r="H23" s="80" t="s">
        <v>1989</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2004</v>
      </c>
      <c r="B24" s="80">
        <v>16</v>
      </c>
      <c r="C24" s="80">
        <v>16</v>
      </c>
      <c r="D24" s="80">
        <v>1</v>
      </c>
      <c r="E24" s="80">
        <v>2019</v>
      </c>
      <c r="F24" s="80" t="s">
        <v>73</v>
      </c>
      <c r="G24" s="182" t="s">
        <v>1988</v>
      </c>
      <c r="H24" s="80" t="s">
        <v>1989</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2005</v>
      </c>
      <c r="B25" s="80">
        <v>17</v>
      </c>
      <c r="C25" s="80">
        <v>17</v>
      </c>
      <c r="D25" s="80">
        <v>1</v>
      </c>
      <c r="E25" s="80">
        <v>2020</v>
      </c>
      <c r="F25" s="80" t="s">
        <v>218</v>
      </c>
      <c r="G25" s="182" t="s">
        <v>1988</v>
      </c>
      <c r="H25" s="80" t="s">
        <v>1989</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1721</v>
      </c>
      <c r="B10" s="80">
        <v>2</v>
      </c>
      <c r="C10" s="80">
        <v>18</v>
      </c>
      <c r="D10" s="80">
        <v>2</v>
      </c>
      <c r="E10" s="80">
        <v>2022</v>
      </c>
      <c r="F10" s="80" t="s">
        <v>568</v>
      </c>
      <c r="G10" s="182" t="s">
        <v>1718</v>
      </c>
      <c r="H10" s="80" t="s">
        <v>1719</v>
      </c>
      <c r="I10" s="173"/>
      <c r="J10" s="83">
        <v>674017</v>
      </c>
      <c r="K10" s="81">
        <v>906806931</v>
      </c>
      <c r="L10" s="81">
        <v>578683</v>
      </c>
      <c r="M10" s="81">
        <v>774149504</v>
      </c>
      <c r="N10" s="81">
        <v>601000</v>
      </c>
      <c r="O10" s="81">
        <v>1854366987</v>
      </c>
      <c r="P10" s="81">
        <v>195</v>
      </c>
      <c r="Q10" s="81">
        <v>1212289.9999999998</v>
      </c>
      <c r="R10" s="81">
        <v>0</v>
      </c>
      <c r="S10" s="81">
        <v>0</v>
      </c>
      <c r="T10" s="81">
        <v>0</v>
      </c>
      <c r="U10" s="81">
        <v>0</v>
      </c>
      <c r="V10" s="81">
        <v>0</v>
      </c>
      <c r="W10" s="81">
        <v>0</v>
      </c>
      <c r="X10" s="81">
        <v>0</v>
      </c>
      <c r="Y10" s="81">
        <v>0</v>
      </c>
      <c r="Z10" s="81">
        <v>3536535712</v>
      </c>
      <c r="AA10" s="81">
        <v>1300177161</v>
      </c>
      <c r="AB10" s="81">
        <v>7471216025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1758</v>
      </c>
      <c r="B11" s="80">
        <v>3</v>
      </c>
      <c r="C11" s="80">
        <v>18</v>
      </c>
      <c r="D11" s="80">
        <v>3</v>
      </c>
      <c r="E11" s="80">
        <v>2022</v>
      </c>
      <c r="F11" s="80" t="s">
        <v>568</v>
      </c>
      <c r="G11" s="182" t="s">
        <v>1755</v>
      </c>
      <c r="H11" s="80" t="s">
        <v>1756</v>
      </c>
      <c r="I11" s="173"/>
      <c r="J11" s="83">
        <v>175662</v>
      </c>
      <c r="K11" s="81">
        <v>226140910</v>
      </c>
      <c r="L11" s="81">
        <v>102444</v>
      </c>
      <c r="M11" s="81">
        <v>131280821</v>
      </c>
      <c r="N11" s="81">
        <v>6000</v>
      </c>
      <c r="O11" s="81">
        <v>12540376</v>
      </c>
      <c r="P11" s="81">
        <v>0</v>
      </c>
      <c r="Q11" s="81">
        <v>0</v>
      </c>
      <c r="R11" s="81">
        <v>0</v>
      </c>
      <c r="S11" s="81">
        <v>0</v>
      </c>
      <c r="T11" s="81">
        <v>0</v>
      </c>
      <c r="U11" s="81">
        <v>0</v>
      </c>
      <c r="V11" s="81">
        <v>0</v>
      </c>
      <c r="W11" s="81">
        <v>0</v>
      </c>
      <c r="X11" s="81">
        <v>0</v>
      </c>
      <c r="Y11" s="81">
        <v>0</v>
      </c>
      <c r="Z11" s="81">
        <v>369962107</v>
      </c>
      <c r="AA11" s="81">
        <v>477206141</v>
      </c>
      <c r="AB11" s="81">
        <v>2218538199</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1738</v>
      </c>
      <c r="B12" s="80">
        <v>4</v>
      </c>
      <c r="C12" s="80">
        <v>18</v>
      </c>
      <c r="D12" s="80">
        <v>4</v>
      </c>
      <c r="E12" s="80">
        <v>2022</v>
      </c>
      <c r="F12" s="80" t="s">
        <v>568</v>
      </c>
      <c r="G12" s="182" t="s">
        <v>1735</v>
      </c>
      <c r="H12" s="80" t="s">
        <v>1736</v>
      </c>
      <c r="I12" s="173"/>
      <c r="J12" s="83">
        <v>96679</v>
      </c>
      <c r="K12" s="81">
        <v>122976948</v>
      </c>
      <c r="L12" s="81">
        <v>100316</v>
      </c>
      <c r="M12" s="81">
        <v>126967525.99999999</v>
      </c>
      <c r="N12" s="81">
        <v>0</v>
      </c>
      <c r="O12" s="81">
        <v>0</v>
      </c>
      <c r="P12" s="81">
        <v>0</v>
      </c>
      <c r="Q12" s="81">
        <v>0</v>
      </c>
      <c r="R12" s="81">
        <v>0</v>
      </c>
      <c r="S12" s="81">
        <v>0</v>
      </c>
      <c r="T12" s="81">
        <v>0</v>
      </c>
      <c r="U12" s="81">
        <v>0</v>
      </c>
      <c r="V12" s="81">
        <v>0</v>
      </c>
      <c r="W12" s="81">
        <v>0</v>
      </c>
      <c r="X12" s="81">
        <v>0</v>
      </c>
      <c r="Y12" s="81">
        <v>0</v>
      </c>
      <c r="Z12" s="81">
        <v>249944474.00000003</v>
      </c>
      <c r="AA12" s="81">
        <v>242642766.99999997</v>
      </c>
      <c r="AB12" s="81">
        <v>1255651471</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1725</v>
      </c>
      <c r="B13" s="80">
        <v>5</v>
      </c>
      <c r="C13" s="80">
        <v>18</v>
      </c>
      <c r="D13" s="80">
        <v>5</v>
      </c>
      <c r="E13" s="80">
        <v>2022</v>
      </c>
      <c r="F13" s="80" t="s">
        <v>568</v>
      </c>
      <c r="G13" s="182" t="s">
        <v>1722</v>
      </c>
      <c r="H13" s="80" t="s">
        <v>1723</v>
      </c>
      <c r="I13" s="173"/>
      <c r="J13" s="83">
        <v>788261</v>
      </c>
      <c r="K13" s="81">
        <v>993484228</v>
      </c>
      <c r="L13" s="81">
        <v>2548728</v>
      </c>
      <c r="M13" s="81">
        <v>3200311185</v>
      </c>
      <c r="N13" s="81">
        <v>779400</v>
      </c>
      <c r="O13" s="81">
        <v>2310989573</v>
      </c>
      <c r="P13" s="81">
        <v>10490</v>
      </c>
      <c r="Q13" s="81">
        <v>64988911</v>
      </c>
      <c r="R13" s="81">
        <v>790.63791000000003</v>
      </c>
      <c r="S13" s="81">
        <v>4115965.1839700001</v>
      </c>
      <c r="T13" s="81">
        <v>98159</v>
      </c>
      <c r="U13" s="81">
        <v>3123</v>
      </c>
      <c r="V13" s="81">
        <v>1219</v>
      </c>
      <c r="W13" s="81">
        <v>682773086</v>
      </c>
      <c r="X13" s="81">
        <v>19151708</v>
      </c>
      <c r="Y13" s="81">
        <v>7475889</v>
      </c>
      <c r="Z13" s="81">
        <v>7283290545.1839705</v>
      </c>
      <c r="AA13" s="81">
        <v>1905919633</v>
      </c>
      <c r="AB13" s="81">
        <v>8372034044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1734</v>
      </c>
      <c r="B14" s="80">
        <v>6</v>
      </c>
      <c r="C14" s="80">
        <v>18</v>
      </c>
      <c r="D14" s="80">
        <v>6</v>
      </c>
      <c r="E14" s="80">
        <v>2022</v>
      </c>
      <c r="F14" s="80" t="s">
        <v>568</v>
      </c>
      <c r="G14" s="182" t="s">
        <v>1731</v>
      </c>
      <c r="H14" s="80" t="s">
        <v>1732</v>
      </c>
      <c r="I14" s="173"/>
      <c r="J14" s="83">
        <v>68266</v>
      </c>
      <c r="K14" s="81">
        <v>89290035</v>
      </c>
      <c r="L14" s="81">
        <v>213911</v>
      </c>
      <c r="M14" s="81">
        <v>278810124.00000006</v>
      </c>
      <c r="N14" s="81">
        <v>22600</v>
      </c>
      <c r="O14" s="81">
        <v>48462052</v>
      </c>
      <c r="P14" s="81">
        <v>0</v>
      </c>
      <c r="Q14" s="81">
        <v>0</v>
      </c>
      <c r="R14" s="81">
        <v>0</v>
      </c>
      <c r="S14" s="81">
        <v>0</v>
      </c>
      <c r="T14" s="81">
        <v>0</v>
      </c>
      <c r="U14" s="81">
        <v>0</v>
      </c>
      <c r="V14" s="81">
        <v>0</v>
      </c>
      <c r="W14" s="81">
        <v>0</v>
      </c>
      <c r="X14" s="81">
        <v>0</v>
      </c>
      <c r="Y14" s="81">
        <v>0</v>
      </c>
      <c r="Z14" s="81">
        <v>416562211.00000006</v>
      </c>
      <c r="AA14" s="81">
        <v>43217789</v>
      </c>
      <c r="AB14" s="81">
        <v>510877611</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2366</v>
      </c>
      <c r="B15" s="80">
        <v>7</v>
      </c>
      <c r="C15" s="80">
        <v>18</v>
      </c>
      <c r="D15" s="80">
        <v>7</v>
      </c>
      <c r="E15" s="80">
        <v>2022</v>
      </c>
      <c r="F15" s="80" t="s">
        <v>568</v>
      </c>
      <c r="G15" s="182" t="s">
        <v>2363</v>
      </c>
      <c r="H15" s="80" t="s">
        <v>2364</v>
      </c>
      <c r="I15" s="173"/>
      <c r="J15" s="83">
        <v>66090</v>
      </c>
      <c r="K15" s="81">
        <v>83317329</v>
      </c>
      <c r="L15" s="81">
        <v>250582</v>
      </c>
      <c r="M15" s="81">
        <v>314989704</v>
      </c>
      <c r="N15" s="81">
        <v>82700</v>
      </c>
      <c r="O15" s="81">
        <v>203725758.99999997</v>
      </c>
      <c r="P15" s="81">
        <v>0</v>
      </c>
      <c r="Q15" s="81">
        <v>0</v>
      </c>
      <c r="R15" s="81">
        <v>0</v>
      </c>
      <c r="S15" s="81">
        <v>0</v>
      </c>
      <c r="T15" s="81">
        <v>0</v>
      </c>
      <c r="U15" s="81">
        <v>0</v>
      </c>
      <c r="V15" s="81">
        <v>0</v>
      </c>
      <c r="W15" s="81">
        <v>0</v>
      </c>
      <c r="X15" s="81">
        <v>0</v>
      </c>
      <c r="Y15" s="81">
        <v>0</v>
      </c>
      <c r="Z15" s="81">
        <v>602032792</v>
      </c>
      <c r="AA15" s="81">
        <v>44346969</v>
      </c>
      <c r="AB15" s="81">
        <v>430196757.00000006</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2362</v>
      </c>
      <c r="B16" s="80">
        <v>8</v>
      </c>
      <c r="C16" s="80">
        <v>18</v>
      </c>
      <c r="D16" s="80">
        <v>8</v>
      </c>
      <c r="E16" s="80">
        <v>2022</v>
      </c>
      <c r="F16" s="80" t="s">
        <v>568</v>
      </c>
      <c r="G16" s="182" t="s">
        <v>2359</v>
      </c>
      <c r="H16" s="80" t="s">
        <v>2360</v>
      </c>
      <c r="I16" s="173"/>
      <c r="J16" s="83">
        <v>29759</v>
      </c>
      <c r="K16" s="81">
        <v>40222093</v>
      </c>
      <c r="L16" s="81">
        <v>1004.9999999999999</v>
      </c>
      <c r="M16" s="81">
        <v>1350611</v>
      </c>
      <c r="N16" s="81">
        <v>111500</v>
      </c>
      <c r="O16" s="81">
        <v>343817769</v>
      </c>
      <c r="P16" s="81">
        <v>90</v>
      </c>
      <c r="Q16" s="81">
        <v>562732</v>
      </c>
      <c r="R16" s="81">
        <v>0</v>
      </c>
      <c r="S16" s="81">
        <v>0</v>
      </c>
      <c r="T16" s="81">
        <v>0</v>
      </c>
      <c r="U16" s="81">
        <v>0</v>
      </c>
      <c r="V16" s="81">
        <v>0</v>
      </c>
      <c r="W16" s="81">
        <v>0</v>
      </c>
      <c r="X16" s="81">
        <v>0</v>
      </c>
      <c r="Y16" s="81">
        <v>0</v>
      </c>
      <c r="Z16" s="81">
        <v>385953204.99999994</v>
      </c>
      <c r="AA16" s="81">
        <v>30960737</v>
      </c>
      <c r="AB16" s="81">
        <v>512162239.99999994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1771</v>
      </c>
      <c r="B17" s="80">
        <v>9</v>
      </c>
      <c r="C17" s="80">
        <v>18</v>
      </c>
      <c r="D17" s="80">
        <v>9</v>
      </c>
      <c r="E17" s="80">
        <v>2022</v>
      </c>
      <c r="F17" s="80" t="s">
        <v>568</v>
      </c>
      <c r="G17" s="182" t="s">
        <v>1768</v>
      </c>
      <c r="H17" s="80" t="s">
        <v>1769</v>
      </c>
      <c r="I17" s="173"/>
      <c r="J17" s="83">
        <v>182400</v>
      </c>
      <c r="K17" s="81">
        <v>236925204</v>
      </c>
      <c r="L17" s="81">
        <v>311588</v>
      </c>
      <c r="M17" s="81">
        <v>402761626</v>
      </c>
      <c r="N17" s="81">
        <v>19700</v>
      </c>
      <c r="O17" s="81">
        <v>47094063.999999993</v>
      </c>
      <c r="P17" s="81">
        <v>270</v>
      </c>
      <c r="Q17" s="81">
        <v>1597885</v>
      </c>
      <c r="R17" s="81">
        <v>0</v>
      </c>
      <c r="S17" s="81">
        <v>0</v>
      </c>
      <c r="T17" s="81">
        <v>0</v>
      </c>
      <c r="U17" s="81">
        <v>0</v>
      </c>
      <c r="V17" s="81">
        <v>0</v>
      </c>
      <c r="W17" s="81">
        <v>0</v>
      </c>
      <c r="X17" s="81">
        <v>0</v>
      </c>
      <c r="Y17" s="81">
        <v>0</v>
      </c>
      <c r="Z17" s="81">
        <v>688378779</v>
      </c>
      <c r="AA17" s="81">
        <v>451449709</v>
      </c>
      <c r="AB17" s="81">
        <v>1985383049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2374</v>
      </c>
      <c r="B18" s="80">
        <v>10</v>
      </c>
      <c r="C18" s="80">
        <v>18</v>
      </c>
      <c r="D18" s="80">
        <v>10</v>
      </c>
      <c r="E18" s="80">
        <v>2022</v>
      </c>
      <c r="F18" s="80" t="s">
        <v>568</v>
      </c>
      <c r="G18" s="182" t="s">
        <v>2371</v>
      </c>
      <c r="H18" s="80" t="s">
        <v>2372</v>
      </c>
      <c r="I18" s="173"/>
      <c r="J18" s="83">
        <v>179799</v>
      </c>
      <c r="K18" s="81">
        <v>225917899</v>
      </c>
      <c r="L18" s="81">
        <v>1519085</v>
      </c>
      <c r="M18" s="81">
        <v>1902765406</v>
      </c>
      <c r="N18" s="81">
        <v>1878800</v>
      </c>
      <c r="O18" s="81">
        <v>6234751867.999999</v>
      </c>
      <c r="P18" s="81">
        <v>13285</v>
      </c>
      <c r="Q18" s="81">
        <v>79419437</v>
      </c>
      <c r="R18" s="81">
        <v>201.18162000000001</v>
      </c>
      <c r="S18" s="81">
        <v>1066385.57057</v>
      </c>
      <c r="T18" s="81">
        <v>0</v>
      </c>
      <c r="U18" s="81">
        <v>0</v>
      </c>
      <c r="V18" s="81">
        <v>24</v>
      </c>
      <c r="W18" s="81">
        <v>0</v>
      </c>
      <c r="X18" s="81">
        <v>0</v>
      </c>
      <c r="Y18" s="81">
        <v>144960</v>
      </c>
      <c r="Z18" s="81">
        <v>8444065955.570569</v>
      </c>
      <c r="AA18" s="81">
        <v>475138438</v>
      </c>
      <c r="AB18" s="81">
        <v>2034065919</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2358</v>
      </c>
      <c r="B19" s="80">
        <v>11</v>
      </c>
      <c r="C19" s="80">
        <v>18</v>
      </c>
      <c r="D19" s="80">
        <v>11</v>
      </c>
      <c r="E19" s="80">
        <v>2022</v>
      </c>
      <c r="F19" s="80" t="s">
        <v>568</v>
      </c>
      <c r="G19" s="182" t="s">
        <v>2356</v>
      </c>
      <c r="H19" s="80" t="s">
        <v>1754</v>
      </c>
      <c r="I19" s="173"/>
      <c r="J19" s="83">
        <v>80156</v>
      </c>
      <c r="K19" s="81">
        <v>97748768</v>
      </c>
      <c r="L19" s="81">
        <v>379475</v>
      </c>
      <c r="M19" s="81">
        <v>461526147</v>
      </c>
      <c r="N19" s="81">
        <v>281900</v>
      </c>
      <c r="O19" s="81">
        <v>757883665.00000012</v>
      </c>
      <c r="P19" s="81">
        <v>9250</v>
      </c>
      <c r="Q19" s="81">
        <v>54095546</v>
      </c>
      <c r="R19" s="81">
        <v>0</v>
      </c>
      <c r="S19" s="81">
        <v>0</v>
      </c>
      <c r="T19" s="81">
        <v>0</v>
      </c>
      <c r="U19" s="81">
        <v>0</v>
      </c>
      <c r="V19" s="81">
        <v>0</v>
      </c>
      <c r="W19" s="81">
        <v>0</v>
      </c>
      <c r="X19" s="81">
        <v>0</v>
      </c>
      <c r="Y19" s="81">
        <v>0</v>
      </c>
      <c r="Z19" s="81">
        <v>1371254126</v>
      </c>
      <c r="AA19" s="81">
        <v>33331388</v>
      </c>
      <c r="AB19" s="81">
        <v>505165454.00000006</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2412</v>
      </c>
      <c r="B20" s="80">
        <v>12</v>
      </c>
      <c r="C20" s="80">
        <v>18</v>
      </c>
      <c r="D20" s="80">
        <v>12</v>
      </c>
      <c r="E20" s="80">
        <v>2022</v>
      </c>
      <c r="F20" s="80" t="s">
        <v>568</v>
      </c>
      <c r="G20" s="182" t="s">
        <v>2413</v>
      </c>
      <c r="H20" s="80" t="s">
        <v>2414</v>
      </c>
      <c r="I20" s="173"/>
      <c r="J20" s="83">
        <v>602207</v>
      </c>
      <c r="K20" s="81">
        <v>752086179</v>
      </c>
      <c r="L20" s="81">
        <v>2920682</v>
      </c>
      <c r="M20" s="81">
        <v>3636024182</v>
      </c>
      <c r="N20" s="81">
        <v>701500</v>
      </c>
      <c r="O20" s="81">
        <v>1842356097</v>
      </c>
      <c r="P20" s="81">
        <v>13081</v>
      </c>
      <c r="Q20" s="81">
        <v>79914566.000000015</v>
      </c>
      <c r="R20" s="81">
        <v>1961.9856600000001</v>
      </c>
      <c r="S20" s="81">
        <v>7928185.0237500006</v>
      </c>
      <c r="T20" s="81">
        <v>0</v>
      </c>
      <c r="U20" s="81">
        <v>4</v>
      </c>
      <c r="V20" s="81">
        <v>207</v>
      </c>
      <c r="W20" s="81">
        <v>0</v>
      </c>
      <c r="X20" s="81">
        <v>27226</v>
      </c>
      <c r="Y20" s="81">
        <v>1267362</v>
      </c>
      <c r="Z20" s="81">
        <v>6319603797.0237503</v>
      </c>
      <c r="AA20" s="81">
        <v>1217648314</v>
      </c>
      <c r="AB20" s="81">
        <v>5677968775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2390</v>
      </c>
      <c r="B21" s="80">
        <v>13</v>
      </c>
      <c r="C21" s="80">
        <v>18</v>
      </c>
      <c r="D21" s="80">
        <v>13</v>
      </c>
      <c r="E21" s="80">
        <v>2022</v>
      </c>
      <c r="F21" s="80" t="s">
        <v>568</v>
      </c>
      <c r="G21" s="182" t="s">
        <v>2387</v>
      </c>
      <c r="H21" s="80" t="s">
        <v>2388</v>
      </c>
      <c r="I21" s="173"/>
      <c r="J21" s="83">
        <v>338410</v>
      </c>
      <c r="K21" s="81">
        <v>436492001</v>
      </c>
      <c r="L21" s="81">
        <v>249083</v>
      </c>
      <c r="M21" s="81">
        <v>319447160</v>
      </c>
      <c r="N21" s="81">
        <v>417400</v>
      </c>
      <c r="O21" s="81">
        <v>1316409068</v>
      </c>
      <c r="P21" s="81">
        <v>4594</v>
      </c>
      <c r="Q21" s="81">
        <v>28367876</v>
      </c>
      <c r="R21" s="81">
        <v>0</v>
      </c>
      <c r="S21" s="81">
        <v>0</v>
      </c>
      <c r="T21" s="81">
        <v>0</v>
      </c>
      <c r="U21" s="81">
        <v>0</v>
      </c>
      <c r="V21" s="81">
        <v>0</v>
      </c>
      <c r="W21" s="81">
        <v>0</v>
      </c>
      <c r="X21" s="81">
        <v>0</v>
      </c>
      <c r="Y21" s="81">
        <v>0</v>
      </c>
      <c r="Z21" s="81">
        <v>2100716105</v>
      </c>
      <c r="AA21" s="81">
        <v>761826610</v>
      </c>
      <c r="AB21" s="81">
        <v>4000089221.0000005</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1717</v>
      </c>
      <c r="B22" s="80">
        <v>14</v>
      </c>
      <c r="C22" s="80">
        <v>18</v>
      </c>
      <c r="D22" s="80">
        <v>14</v>
      </c>
      <c r="E22" s="80">
        <v>2022</v>
      </c>
      <c r="F22" s="80" t="s">
        <v>568</v>
      </c>
      <c r="G22" s="182" t="s">
        <v>1714</v>
      </c>
      <c r="H22" s="80" t="s">
        <v>1715</v>
      </c>
      <c r="I22" s="173"/>
      <c r="J22" s="83">
        <v>121743</v>
      </c>
      <c r="K22" s="81">
        <v>151444356</v>
      </c>
      <c r="L22" s="81">
        <v>469207</v>
      </c>
      <c r="M22" s="81">
        <v>581711151</v>
      </c>
      <c r="N22" s="81">
        <v>95500</v>
      </c>
      <c r="O22" s="81">
        <v>262155721.00000003</v>
      </c>
      <c r="P22" s="81">
        <v>7475</v>
      </c>
      <c r="Q22" s="81">
        <v>44312146</v>
      </c>
      <c r="R22" s="81">
        <v>0</v>
      </c>
      <c r="S22" s="81">
        <v>0</v>
      </c>
      <c r="T22" s="81">
        <v>0</v>
      </c>
      <c r="U22" s="81">
        <v>0</v>
      </c>
      <c r="V22" s="81">
        <v>793</v>
      </c>
      <c r="W22" s="81">
        <v>0</v>
      </c>
      <c r="X22" s="81">
        <v>0</v>
      </c>
      <c r="Y22" s="81">
        <v>4859733</v>
      </c>
      <c r="Z22" s="81">
        <v>1044483107.0000001</v>
      </c>
      <c r="AA22" s="81">
        <v>87249694</v>
      </c>
      <c r="AB22" s="81">
        <v>717878543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2378</v>
      </c>
      <c r="B23" s="80">
        <v>15</v>
      </c>
      <c r="C23" s="80">
        <v>18</v>
      </c>
      <c r="D23" s="80">
        <v>15</v>
      </c>
      <c r="E23" s="80">
        <v>2022</v>
      </c>
      <c r="F23" s="80" t="s">
        <v>568</v>
      </c>
      <c r="G23" s="182" t="s">
        <v>2375</v>
      </c>
      <c r="H23" s="80" t="s">
        <v>2376</v>
      </c>
      <c r="I23" s="173"/>
      <c r="J23" s="83">
        <v>161286</v>
      </c>
      <c r="K23" s="81">
        <v>207858554</v>
      </c>
      <c r="L23" s="81">
        <v>6972</v>
      </c>
      <c r="M23" s="81">
        <v>8921327</v>
      </c>
      <c r="N23" s="81">
        <v>1300</v>
      </c>
      <c r="O23" s="81">
        <v>2743429</v>
      </c>
      <c r="P23" s="81">
        <v>0</v>
      </c>
      <c r="Q23" s="81">
        <v>0</v>
      </c>
      <c r="R23" s="81">
        <v>0</v>
      </c>
      <c r="S23" s="81">
        <v>0</v>
      </c>
      <c r="T23" s="81">
        <v>0</v>
      </c>
      <c r="U23" s="81">
        <v>0</v>
      </c>
      <c r="V23" s="81">
        <v>0</v>
      </c>
      <c r="W23" s="81">
        <v>0</v>
      </c>
      <c r="X23" s="81">
        <v>0</v>
      </c>
      <c r="Y23" s="81">
        <v>0</v>
      </c>
      <c r="Z23" s="81">
        <v>219523309.99999997</v>
      </c>
      <c r="AA23" s="81">
        <v>414166233</v>
      </c>
      <c r="AB23" s="81">
        <v>2859986527</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1762</v>
      </c>
      <c r="B24" s="80">
        <v>16</v>
      </c>
      <c r="C24" s="80">
        <v>18</v>
      </c>
      <c r="D24" s="80">
        <v>16</v>
      </c>
      <c r="E24" s="80">
        <v>2022</v>
      </c>
      <c r="F24" s="80" t="s">
        <v>568</v>
      </c>
      <c r="G24" s="182" t="s">
        <v>1759</v>
      </c>
      <c r="H24" s="80" t="s">
        <v>1760</v>
      </c>
      <c r="I24" s="173"/>
      <c r="J24" s="83">
        <v>64706.999999999993</v>
      </c>
      <c r="K24" s="81">
        <v>81327206</v>
      </c>
      <c r="L24" s="81">
        <v>717855</v>
      </c>
      <c r="M24" s="81">
        <v>899916372</v>
      </c>
      <c r="N24" s="81">
        <v>404100</v>
      </c>
      <c r="O24" s="81">
        <v>1473700492.0000002</v>
      </c>
      <c r="P24" s="81">
        <v>7403</v>
      </c>
      <c r="Q24" s="81">
        <v>44257785.000000007</v>
      </c>
      <c r="R24" s="81">
        <v>0</v>
      </c>
      <c r="S24" s="81">
        <v>0</v>
      </c>
      <c r="T24" s="81">
        <v>0</v>
      </c>
      <c r="U24" s="81">
        <v>0</v>
      </c>
      <c r="V24" s="81">
        <v>4</v>
      </c>
      <c r="W24" s="81">
        <v>0</v>
      </c>
      <c r="X24" s="81">
        <v>0</v>
      </c>
      <c r="Y24" s="81">
        <v>26981</v>
      </c>
      <c r="Z24" s="81">
        <v>2499228836</v>
      </c>
      <c r="AA24" s="81">
        <v>178187886</v>
      </c>
      <c r="AB24" s="81">
        <v>710485142</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2007</v>
      </c>
      <c r="B25" s="80">
        <v>17</v>
      </c>
      <c r="C25" s="80">
        <v>18</v>
      </c>
      <c r="D25" s="80">
        <v>17</v>
      </c>
      <c r="E25" s="80">
        <v>2022</v>
      </c>
      <c r="F25" s="80" t="s">
        <v>568</v>
      </c>
      <c r="G25" s="182" t="s">
        <v>1988</v>
      </c>
      <c r="H25" s="80" t="s">
        <v>1989</v>
      </c>
      <c r="I25" s="173"/>
      <c r="J25" s="83">
        <v>18730</v>
      </c>
      <c r="K25" s="81">
        <v>22932509</v>
      </c>
      <c r="L25" s="81">
        <v>94440</v>
      </c>
      <c r="M25" s="81">
        <v>115390964.00000001</v>
      </c>
      <c r="N25" s="81">
        <v>534600</v>
      </c>
      <c r="O25" s="81">
        <v>1514736053</v>
      </c>
      <c r="P25" s="81">
        <v>7990</v>
      </c>
      <c r="Q25" s="81">
        <v>47361213.000000007</v>
      </c>
      <c r="R25" s="81">
        <v>0</v>
      </c>
      <c r="S25" s="81">
        <v>0</v>
      </c>
      <c r="T25" s="81">
        <v>0</v>
      </c>
      <c r="U25" s="81">
        <v>0</v>
      </c>
      <c r="V25" s="81">
        <v>25</v>
      </c>
      <c r="W25" s="81">
        <v>0</v>
      </c>
      <c r="X25" s="81">
        <v>0</v>
      </c>
      <c r="Y25" s="81">
        <v>150847</v>
      </c>
      <c r="Z25" s="81">
        <v>1700571586.0000002</v>
      </c>
      <c r="AA25" s="81">
        <v>5773121</v>
      </c>
      <c r="AB25" s="81">
        <v>86704983</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1730</v>
      </c>
      <c r="B26" s="80">
        <v>18</v>
      </c>
      <c r="C26" s="80">
        <v>18</v>
      </c>
      <c r="D26" s="80">
        <v>18</v>
      </c>
      <c r="E26" s="80">
        <v>2022</v>
      </c>
      <c r="F26" s="80" t="s">
        <v>568</v>
      </c>
      <c r="G26" s="182" t="s">
        <v>1727</v>
      </c>
      <c r="H26" s="80" t="s">
        <v>1728</v>
      </c>
      <c r="I26" s="173"/>
      <c r="J26" s="83">
        <v>58398</v>
      </c>
      <c r="K26" s="81">
        <v>74530372</v>
      </c>
      <c r="L26" s="81">
        <v>30346</v>
      </c>
      <c r="M26" s="81">
        <v>38424033</v>
      </c>
      <c r="N26" s="81">
        <v>0</v>
      </c>
      <c r="O26" s="81">
        <v>0</v>
      </c>
      <c r="P26" s="81">
        <v>0</v>
      </c>
      <c r="Q26" s="81">
        <v>0</v>
      </c>
      <c r="R26" s="81">
        <v>0</v>
      </c>
      <c r="S26" s="81">
        <v>0</v>
      </c>
      <c r="T26" s="81">
        <v>0</v>
      </c>
      <c r="U26" s="81">
        <v>0</v>
      </c>
      <c r="V26" s="81">
        <v>0</v>
      </c>
      <c r="W26" s="81">
        <v>0</v>
      </c>
      <c r="X26" s="81">
        <v>0</v>
      </c>
      <c r="Y26" s="81">
        <v>0</v>
      </c>
      <c r="Z26" s="81">
        <v>112954405.00000001</v>
      </c>
      <c r="AA26" s="81">
        <v>147882208</v>
      </c>
      <c r="AB26" s="81">
        <v>826472544</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1749</v>
      </c>
      <c r="B27" s="80">
        <v>19</v>
      </c>
      <c r="C27" s="80">
        <v>18</v>
      </c>
      <c r="D27" s="80">
        <v>19</v>
      </c>
      <c r="E27" s="80">
        <v>2022</v>
      </c>
      <c r="F27" s="80" t="s">
        <v>568</v>
      </c>
      <c r="G27" s="182" t="s">
        <v>1746</v>
      </c>
      <c r="H27" s="80" t="s">
        <v>1747</v>
      </c>
      <c r="I27" s="173"/>
      <c r="J27" s="83">
        <v>153179</v>
      </c>
      <c r="K27" s="81">
        <v>195734111.99999997</v>
      </c>
      <c r="L27" s="81">
        <v>69662</v>
      </c>
      <c r="M27" s="81">
        <v>88580720</v>
      </c>
      <c r="N27" s="81">
        <v>2200</v>
      </c>
      <c r="O27" s="81">
        <v>3616967.0000000005</v>
      </c>
      <c r="P27" s="81">
        <v>0</v>
      </c>
      <c r="Q27" s="81">
        <v>0</v>
      </c>
      <c r="R27" s="81">
        <v>0</v>
      </c>
      <c r="S27" s="81">
        <v>0</v>
      </c>
      <c r="T27" s="81">
        <v>0</v>
      </c>
      <c r="U27" s="81">
        <v>0</v>
      </c>
      <c r="V27" s="81">
        <v>0</v>
      </c>
      <c r="W27" s="81">
        <v>0</v>
      </c>
      <c r="X27" s="81">
        <v>0</v>
      </c>
      <c r="Y27" s="81">
        <v>0</v>
      </c>
      <c r="Z27" s="81">
        <v>287931798.99999994</v>
      </c>
      <c r="AA27" s="81">
        <v>274773961</v>
      </c>
      <c r="AB27" s="81">
        <v>1837746332</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1701</v>
      </c>
      <c r="B28" s="80">
        <v>20</v>
      </c>
      <c r="C28" s="80">
        <v>18</v>
      </c>
      <c r="D28" s="80">
        <v>20</v>
      </c>
      <c r="E28" s="80">
        <v>2022</v>
      </c>
      <c r="F28" s="80" t="s">
        <v>568</v>
      </c>
      <c r="G28" s="182" t="s">
        <v>1698</v>
      </c>
      <c r="H28" s="80" t="s">
        <v>1699</v>
      </c>
      <c r="I28" s="173"/>
      <c r="J28" s="83">
        <v>218467</v>
      </c>
      <c r="K28" s="81">
        <v>278237732</v>
      </c>
      <c r="L28" s="81">
        <v>631833</v>
      </c>
      <c r="M28" s="81">
        <v>801121707</v>
      </c>
      <c r="N28" s="81">
        <v>357800</v>
      </c>
      <c r="O28" s="81">
        <v>1071915730.9999999</v>
      </c>
      <c r="P28" s="81">
        <v>6202</v>
      </c>
      <c r="Q28" s="81">
        <v>33251052</v>
      </c>
      <c r="R28" s="81">
        <v>1795.9214399999998</v>
      </c>
      <c r="S28" s="81">
        <v>7633279.3534899987</v>
      </c>
      <c r="T28" s="81">
        <v>0</v>
      </c>
      <c r="U28" s="81">
        <v>0</v>
      </c>
      <c r="V28" s="81">
        <v>22</v>
      </c>
      <c r="W28" s="81">
        <v>0</v>
      </c>
      <c r="X28" s="81">
        <v>0</v>
      </c>
      <c r="Y28" s="81">
        <v>135884.99999999997</v>
      </c>
      <c r="Z28" s="81">
        <v>2192295386.3534899</v>
      </c>
      <c r="AA28" s="81">
        <v>416152216.99999994</v>
      </c>
      <c r="AB28" s="81">
        <v>2016300683</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1661</v>
      </c>
      <c r="B29" s="80">
        <v>21</v>
      </c>
      <c r="C29" s="80">
        <v>18</v>
      </c>
      <c r="D29" s="80">
        <v>21</v>
      </c>
      <c r="E29" s="80">
        <v>2022</v>
      </c>
      <c r="F29" s="80" t="s">
        <v>568</v>
      </c>
      <c r="G29" s="182" t="s">
        <v>1658</v>
      </c>
      <c r="H29" s="80" t="s">
        <v>1659</v>
      </c>
      <c r="I29" s="173"/>
      <c r="J29" s="83">
        <v>2661555</v>
      </c>
      <c r="K29" s="81">
        <v>3388523902</v>
      </c>
      <c r="L29" s="81">
        <v>823456</v>
      </c>
      <c r="M29" s="81">
        <v>1042113145</v>
      </c>
      <c r="N29" s="81">
        <v>704700</v>
      </c>
      <c r="O29" s="81">
        <v>1930182973.9999998</v>
      </c>
      <c r="P29" s="81">
        <v>17854</v>
      </c>
      <c r="Q29" s="81">
        <v>105521516</v>
      </c>
      <c r="R29" s="81">
        <v>174.94395</v>
      </c>
      <c r="S29" s="81">
        <v>1456933.1936899999</v>
      </c>
      <c r="T29" s="81">
        <v>0</v>
      </c>
      <c r="U29" s="81">
        <v>0</v>
      </c>
      <c r="V29" s="81">
        <v>106</v>
      </c>
      <c r="W29" s="81">
        <v>0</v>
      </c>
      <c r="X29" s="81">
        <v>0</v>
      </c>
      <c r="Y29" s="81">
        <v>649501</v>
      </c>
      <c r="Z29" s="81">
        <v>6468447971.1936893</v>
      </c>
      <c r="AA29" s="81">
        <v>6939370606</v>
      </c>
      <c r="AB29" s="81">
        <v>38159480794</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1767</v>
      </c>
      <c r="B30" s="80">
        <v>22</v>
      </c>
      <c r="C30" s="80">
        <v>18</v>
      </c>
      <c r="D30" s="80">
        <v>22</v>
      </c>
      <c r="E30" s="80">
        <v>2022</v>
      </c>
      <c r="F30" s="80" t="s">
        <v>568</v>
      </c>
      <c r="G30" s="182" t="s">
        <v>1764</v>
      </c>
      <c r="H30" s="80" t="s">
        <v>1765</v>
      </c>
      <c r="I30" s="173"/>
      <c r="J30" s="83">
        <v>169553</v>
      </c>
      <c r="K30" s="81">
        <v>213826810</v>
      </c>
      <c r="L30" s="81">
        <v>320353</v>
      </c>
      <c r="M30" s="81">
        <v>402684337</v>
      </c>
      <c r="N30" s="81">
        <v>715300</v>
      </c>
      <c r="O30" s="81">
        <v>2326085565</v>
      </c>
      <c r="P30" s="81">
        <v>4059</v>
      </c>
      <c r="Q30" s="81">
        <v>24151556</v>
      </c>
      <c r="R30" s="81">
        <v>0</v>
      </c>
      <c r="S30" s="81">
        <v>0</v>
      </c>
      <c r="T30" s="81">
        <v>0</v>
      </c>
      <c r="U30" s="81">
        <v>0</v>
      </c>
      <c r="V30" s="81">
        <v>2</v>
      </c>
      <c r="W30" s="81">
        <v>0</v>
      </c>
      <c r="X30" s="81">
        <v>0</v>
      </c>
      <c r="Y30" s="81">
        <v>12263.999999999998</v>
      </c>
      <c r="Z30" s="81">
        <v>2966760531.9999995</v>
      </c>
      <c r="AA30" s="81">
        <v>233924426</v>
      </c>
      <c r="AB30" s="81">
        <v>1594380785</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2386</v>
      </c>
      <c r="B31" s="80">
        <v>23</v>
      </c>
      <c r="C31" s="80">
        <v>18</v>
      </c>
      <c r="D31" s="80">
        <v>23</v>
      </c>
      <c r="E31" s="80">
        <v>2022</v>
      </c>
      <c r="F31" s="80" t="s">
        <v>568</v>
      </c>
      <c r="G31" s="182" t="s">
        <v>2383</v>
      </c>
      <c r="H31" s="80" t="s">
        <v>2384</v>
      </c>
      <c r="I31" s="173"/>
      <c r="J31" s="83">
        <v>161297</v>
      </c>
      <c r="K31" s="81">
        <v>208182064.00000003</v>
      </c>
      <c r="L31" s="81">
        <v>58022</v>
      </c>
      <c r="M31" s="81">
        <v>74446810</v>
      </c>
      <c r="N31" s="81">
        <v>0</v>
      </c>
      <c r="O31" s="81">
        <v>0</v>
      </c>
      <c r="P31" s="81">
        <v>0</v>
      </c>
      <c r="Q31" s="81">
        <v>0</v>
      </c>
      <c r="R31" s="81">
        <v>0</v>
      </c>
      <c r="S31" s="81">
        <v>0</v>
      </c>
      <c r="T31" s="81">
        <v>0</v>
      </c>
      <c r="U31" s="81">
        <v>0</v>
      </c>
      <c r="V31" s="81">
        <v>0</v>
      </c>
      <c r="W31" s="81">
        <v>0</v>
      </c>
      <c r="X31" s="81">
        <v>0</v>
      </c>
      <c r="Y31" s="81">
        <v>0</v>
      </c>
      <c r="Z31" s="81">
        <v>282628874</v>
      </c>
      <c r="AA31" s="81">
        <v>424622332.00000006</v>
      </c>
      <c r="AB31" s="81">
        <v>3402448942</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2382</v>
      </c>
      <c r="B32" s="80">
        <v>24</v>
      </c>
      <c r="C32" s="80">
        <v>18</v>
      </c>
      <c r="D32" s="80">
        <v>24</v>
      </c>
      <c r="E32" s="80">
        <v>2022</v>
      </c>
      <c r="F32" s="80" t="s">
        <v>568</v>
      </c>
      <c r="G32" s="182" t="s">
        <v>2379</v>
      </c>
      <c r="H32" s="80" t="s">
        <v>2380</v>
      </c>
      <c r="I32" s="173"/>
      <c r="J32" s="83">
        <v>158435</v>
      </c>
      <c r="K32" s="81">
        <v>202567780</v>
      </c>
      <c r="L32" s="81">
        <v>115099</v>
      </c>
      <c r="M32" s="81">
        <v>146277513</v>
      </c>
      <c r="N32" s="81">
        <v>100</v>
      </c>
      <c r="O32" s="81">
        <v>161796</v>
      </c>
      <c r="P32" s="81">
        <v>0</v>
      </c>
      <c r="Q32" s="81">
        <v>0</v>
      </c>
      <c r="R32" s="81">
        <v>0</v>
      </c>
      <c r="S32" s="81">
        <v>0</v>
      </c>
      <c r="T32" s="81">
        <v>0</v>
      </c>
      <c r="U32" s="81">
        <v>0</v>
      </c>
      <c r="V32" s="81">
        <v>0</v>
      </c>
      <c r="W32" s="81">
        <v>0</v>
      </c>
      <c r="X32" s="81">
        <v>0</v>
      </c>
      <c r="Y32" s="81">
        <v>0</v>
      </c>
      <c r="Z32" s="81">
        <v>349007089</v>
      </c>
      <c r="AA32" s="81">
        <v>318032747</v>
      </c>
      <c r="AB32" s="81">
        <v>2113796248.9999995</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1689</v>
      </c>
      <c r="B33" s="80">
        <v>25</v>
      </c>
      <c r="C33" s="80">
        <v>18</v>
      </c>
      <c r="D33" s="80">
        <v>25</v>
      </c>
      <c r="E33" s="80">
        <v>2022</v>
      </c>
      <c r="F33" s="80" t="s">
        <v>568</v>
      </c>
      <c r="G33" s="182" t="s">
        <v>1686</v>
      </c>
      <c r="H33" s="80" t="s">
        <v>1687</v>
      </c>
      <c r="I33" s="173"/>
      <c r="J33" s="83">
        <v>645324</v>
      </c>
      <c r="K33" s="81">
        <v>829988075</v>
      </c>
      <c r="L33" s="81">
        <v>2007650</v>
      </c>
      <c r="M33" s="81">
        <v>2572512511</v>
      </c>
      <c r="N33" s="81">
        <v>393000</v>
      </c>
      <c r="O33" s="81">
        <v>988496471.99999988</v>
      </c>
      <c r="P33" s="81">
        <v>0</v>
      </c>
      <c r="Q33" s="81">
        <v>0</v>
      </c>
      <c r="R33" s="81">
        <v>0</v>
      </c>
      <c r="S33" s="81">
        <v>0</v>
      </c>
      <c r="T33" s="81">
        <v>0</v>
      </c>
      <c r="U33" s="81">
        <v>0</v>
      </c>
      <c r="V33" s="81">
        <v>0</v>
      </c>
      <c r="W33" s="81">
        <v>0</v>
      </c>
      <c r="X33" s="81">
        <v>0</v>
      </c>
      <c r="Y33" s="81">
        <v>0</v>
      </c>
      <c r="Z33" s="81">
        <v>4390997058</v>
      </c>
      <c r="AA33" s="81">
        <v>1065224090.0000001</v>
      </c>
      <c r="AB33" s="81">
        <v>5367189149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2415</v>
      </c>
      <c r="B34" s="80">
        <v>26</v>
      </c>
      <c r="C34" s="80">
        <v>18</v>
      </c>
      <c r="D34" s="80">
        <v>26</v>
      </c>
      <c r="E34" s="80">
        <v>2022</v>
      </c>
      <c r="F34" s="80" t="s">
        <v>568</v>
      </c>
      <c r="G34" s="182" t="s">
        <v>2416</v>
      </c>
      <c r="H34" s="80" t="s">
        <v>2417</v>
      </c>
      <c r="I34" s="173"/>
      <c r="J34" s="83">
        <v>267872</v>
      </c>
      <c r="K34" s="81">
        <v>346963700</v>
      </c>
      <c r="L34" s="81">
        <v>387813</v>
      </c>
      <c r="M34" s="81">
        <v>499810017</v>
      </c>
      <c r="N34" s="81">
        <v>9800</v>
      </c>
      <c r="O34" s="81">
        <v>17526940</v>
      </c>
      <c r="P34" s="81">
        <v>0</v>
      </c>
      <c r="Q34" s="81">
        <v>0</v>
      </c>
      <c r="R34" s="81">
        <v>0</v>
      </c>
      <c r="S34" s="81">
        <v>0</v>
      </c>
      <c r="T34" s="81">
        <v>0</v>
      </c>
      <c r="U34" s="81">
        <v>0</v>
      </c>
      <c r="V34" s="81">
        <v>2</v>
      </c>
      <c r="W34" s="81">
        <v>0</v>
      </c>
      <c r="X34" s="81">
        <v>0</v>
      </c>
      <c r="Y34" s="81">
        <v>10792</v>
      </c>
      <c r="Z34" s="81">
        <v>864311449</v>
      </c>
      <c r="AA34" s="81">
        <v>714491595</v>
      </c>
      <c r="AB34" s="81">
        <v>3426440360</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1745</v>
      </c>
      <c r="B35" s="80">
        <v>27</v>
      </c>
      <c r="C35" s="80">
        <v>18</v>
      </c>
      <c r="D35" s="80">
        <v>27</v>
      </c>
      <c r="E35" s="80">
        <v>2022</v>
      </c>
      <c r="F35" s="80" t="s">
        <v>568</v>
      </c>
      <c r="G35" s="182" t="s">
        <v>1742</v>
      </c>
      <c r="H35" s="80" t="s">
        <v>1743</v>
      </c>
      <c r="I35" s="173"/>
      <c r="J35" s="83">
        <v>152997</v>
      </c>
      <c r="K35" s="81">
        <v>205147136</v>
      </c>
      <c r="L35" s="81">
        <v>325364</v>
      </c>
      <c r="M35" s="81">
        <v>433840767</v>
      </c>
      <c r="N35" s="81">
        <v>11400</v>
      </c>
      <c r="O35" s="81">
        <v>26467645</v>
      </c>
      <c r="P35" s="81">
        <v>0</v>
      </c>
      <c r="Q35" s="81">
        <v>0</v>
      </c>
      <c r="R35" s="81">
        <v>0</v>
      </c>
      <c r="S35" s="81">
        <v>0</v>
      </c>
      <c r="T35" s="81">
        <v>0</v>
      </c>
      <c r="U35" s="81">
        <v>0</v>
      </c>
      <c r="V35" s="81">
        <v>54</v>
      </c>
      <c r="W35" s="81">
        <v>0</v>
      </c>
      <c r="X35" s="81">
        <v>0</v>
      </c>
      <c r="Y35" s="81">
        <v>329902</v>
      </c>
      <c r="Z35" s="81">
        <v>665785449.99999988</v>
      </c>
      <c r="AA35" s="81">
        <v>453231393</v>
      </c>
      <c r="AB35" s="81">
        <v>2215711926</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1775</v>
      </c>
      <c r="B36" s="80">
        <v>28</v>
      </c>
      <c r="C36" s="80">
        <v>18</v>
      </c>
      <c r="D36" s="80">
        <v>28</v>
      </c>
      <c r="E36" s="80">
        <v>2022</v>
      </c>
      <c r="F36" s="80" t="s">
        <v>568</v>
      </c>
      <c r="G36" s="182" t="s">
        <v>1772</v>
      </c>
      <c r="H36" s="80" t="s">
        <v>1773</v>
      </c>
      <c r="I36" s="173"/>
      <c r="J36" s="83">
        <v>69577</v>
      </c>
      <c r="K36" s="81">
        <v>89667992</v>
      </c>
      <c r="L36" s="81">
        <v>97254</v>
      </c>
      <c r="M36" s="81">
        <v>124808333</v>
      </c>
      <c r="N36" s="81">
        <v>2500</v>
      </c>
      <c r="O36" s="81">
        <v>5441657</v>
      </c>
      <c r="P36" s="81">
        <v>0</v>
      </c>
      <c r="Q36" s="81">
        <v>0</v>
      </c>
      <c r="R36" s="81">
        <v>0</v>
      </c>
      <c r="S36" s="81">
        <v>0</v>
      </c>
      <c r="T36" s="81">
        <v>0</v>
      </c>
      <c r="U36" s="81">
        <v>0</v>
      </c>
      <c r="V36" s="81">
        <v>1</v>
      </c>
      <c r="W36" s="81">
        <v>0</v>
      </c>
      <c r="X36" s="81">
        <v>0</v>
      </c>
      <c r="Y36" s="81">
        <v>7358</v>
      </c>
      <c r="Z36" s="81">
        <v>219925340</v>
      </c>
      <c r="AA36" s="81">
        <v>221579675</v>
      </c>
      <c r="AB36" s="81">
        <v>856808159.99999988</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1705</v>
      </c>
      <c r="B37" s="80">
        <v>29</v>
      </c>
      <c r="C37" s="80">
        <v>18</v>
      </c>
      <c r="D37" s="80">
        <v>29</v>
      </c>
      <c r="E37" s="80">
        <v>2022</v>
      </c>
      <c r="F37" s="80" t="s">
        <v>568</v>
      </c>
      <c r="G37" s="182" t="s">
        <v>1702</v>
      </c>
      <c r="H37" s="80" t="s">
        <v>1703</v>
      </c>
      <c r="I37" s="173"/>
      <c r="J37" s="83">
        <v>129342.99999999999</v>
      </c>
      <c r="K37" s="81">
        <v>167752892</v>
      </c>
      <c r="L37" s="81">
        <v>361508</v>
      </c>
      <c r="M37" s="81">
        <v>466488860</v>
      </c>
      <c r="N37" s="81">
        <v>339300</v>
      </c>
      <c r="O37" s="81">
        <v>1101986244</v>
      </c>
      <c r="P37" s="81">
        <v>5727</v>
      </c>
      <c r="Q37" s="81">
        <v>33948535.000000007</v>
      </c>
      <c r="R37" s="81">
        <v>0</v>
      </c>
      <c r="S37" s="81">
        <v>0</v>
      </c>
      <c r="T37" s="81">
        <v>0</v>
      </c>
      <c r="U37" s="81">
        <v>0</v>
      </c>
      <c r="V37" s="81">
        <v>0</v>
      </c>
      <c r="W37" s="81">
        <v>0</v>
      </c>
      <c r="X37" s="81">
        <v>0</v>
      </c>
      <c r="Y37" s="81">
        <v>0</v>
      </c>
      <c r="Z37" s="81">
        <v>1770176531</v>
      </c>
      <c r="AA37" s="81">
        <v>52634966.000000007</v>
      </c>
      <c r="AB37" s="81">
        <v>766724709</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1741</v>
      </c>
      <c r="B38" s="80">
        <v>30</v>
      </c>
      <c r="C38" s="80">
        <v>18</v>
      </c>
      <c r="D38" s="80">
        <v>30</v>
      </c>
      <c r="E38" s="80">
        <v>2022</v>
      </c>
      <c r="F38" s="80" t="s">
        <v>568</v>
      </c>
      <c r="G38" s="182" t="s">
        <v>1739</v>
      </c>
      <c r="H38" s="80" t="s">
        <v>1726</v>
      </c>
      <c r="I38" s="173"/>
      <c r="J38" s="83">
        <v>154488</v>
      </c>
      <c r="K38" s="81">
        <v>200502887</v>
      </c>
      <c r="L38" s="81">
        <v>203891</v>
      </c>
      <c r="M38" s="81">
        <v>263693025.00000003</v>
      </c>
      <c r="N38" s="81">
        <v>0</v>
      </c>
      <c r="O38" s="81">
        <v>0</v>
      </c>
      <c r="P38" s="81">
        <v>0</v>
      </c>
      <c r="Q38" s="81">
        <v>0</v>
      </c>
      <c r="R38" s="81">
        <v>0</v>
      </c>
      <c r="S38" s="81">
        <v>0</v>
      </c>
      <c r="T38" s="81">
        <v>0</v>
      </c>
      <c r="U38" s="81">
        <v>0</v>
      </c>
      <c r="V38" s="81">
        <v>0</v>
      </c>
      <c r="W38" s="81">
        <v>0</v>
      </c>
      <c r="X38" s="81">
        <v>0</v>
      </c>
      <c r="Y38" s="81">
        <v>0</v>
      </c>
      <c r="Z38" s="81">
        <v>464195912</v>
      </c>
      <c r="AA38" s="81">
        <v>467620496</v>
      </c>
      <c r="AB38" s="81">
        <v>2303444841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1709</v>
      </c>
      <c r="B39" s="80">
        <v>31</v>
      </c>
      <c r="C39" s="80">
        <v>18</v>
      </c>
      <c r="D39" s="80">
        <v>31</v>
      </c>
      <c r="E39" s="80">
        <v>2022</v>
      </c>
      <c r="F39" s="80" t="s">
        <v>568</v>
      </c>
      <c r="G39" s="182" t="s">
        <v>1706</v>
      </c>
      <c r="H39" s="80" t="s">
        <v>1707</v>
      </c>
      <c r="I39" s="173"/>
      <c r="J39" s="83">
        <v>76919</v>
      </c>
      <c r="K39" s="81">
        <v>98975595</v>
      </c>
      <c r="L39" s="81">
        <v>134707</v>
      </c>
      <c r="M39" s="81">
        <v>172503954</v>
      </c>
      <c r="N39" s="81">
        <v>343100</v>
      </c>
      <c r="O39" s="81">
        <v>959129876.00000012</v>
      </c>
      <c r="P39" s="81">
        <v>708</v>
      </c>
      <c r="Q39" s="81">
        <v>4374383</v>
      </c>
      <c r="R39" s="81">
        <v>0</v>
      </c>
      <c r="S39" s="81">
        <v>0</v>
      </c>
      <c r="T39" s="81">
        <v>0</v>
      </c>
      <c r="U39" s="81">
        <v>0</v>
      </c>
      <c r="V39" s="81">
        <v>0</v>
      </c>
      <c r="W39" s="81">
        <v>0</v>
      </c>
      <c r="X39" s="81">
        <v>0</v>
      </c>
      <c r="Y39" s="81">
        <v>0</v>
      </c>
      <c r="Z39" s="81">
        <v>1234983808.0000002</v>
      </c>
      <c r="AA39" s="81">
        <v>42758782</v>
      </c>
      <c r="AB39" s="81">
        <v>890157404</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2355</v>
      </c>
      <c r="B40" s="80">
        <v>32</v>
      </c>
      <c r="C40" s="80">
        <v>18</v>
      </c>
      <c r="D40" s="80">
        <v>32</v>
      </c>
      <c r="E40" s="80">
        <v>2022</v>
      </c>
      <c r="F40" s="80" t="s">
        <v>568</v>
      </c>
      <c r="G40" s="182" t="s">
        <v>2352</v>
      </c>
      <c r="H40" s="80" t="s">
        <v>2353</v>
      </c>
      <c r="I40" s="173"/>
      <c r="J40" s="83">
        <v>81203</v>
      </c>
      <c r="K40" s="81">
        <v>102945180</v>
      </c>
      <c r="L40" s="81">
        <v>167867</v>
      </c>
      <c r="M40" s="81">
        <v>212095356.99999997</v>
      </c>
      <c r="N40" s="81">
        <v>18700</v>
      </c>
      <c r="O40" s="81">
        <v>34557490</v>
      </c>
      <c r="P40" s="81">
        <v>0</v>
      </c>
      <c r="Q40" s="81">
        <v>0</v>
      </c>
      <c r="R40" s="81">
        <v>0</v>
      </c>
      <c r="S40" s="81">
        <v>0</v>
      </c>
      <c r="T40" s="81">
        <v>0</v>
      </c>
      <c r="U40" s="81">
        <v>0</v>
      </c>
      <c r="V40" s="81">
        <v>0</v>
      </c>
      <c r="W40" s="81">
        <v>0</v>
      </c>
      <c r="X40" s="81">
        <v>0</v>
      </c>
      <c r="Y40" s="81">
        <v>0</v>
      </c>
      <c r="Z40" s="81">
        <v>349598027</v>
      </c>
      <c r="AA40" s="81">
        <v>92162719</v>
      </c>
      <c r="AB40" s="81">
        <v>645366564</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1713</v>
      </c>
      <c r="B41" s="80">
        <v>33</v>
      </c>
      <c r="C41" s="80">
        <v>18</v>
      </c>
      <c r="D41" s="80">
        <v>33</v>
      </c>
      <c r="E41" s="80">
        <v>2022</v>
      </c>
      <c r="F41" s="80" t="s">
        <v>568</v>
      </c>
      <c r="G41" s="182" t="s">
        <v>1710</v>
      </c>
      <c r="H41" s="80" t="s">
        <v>1711</v>
      </c>
      <c r="I41" s="173"/>
      <c r="J41" s="83">
        <v>66433</v>
      </c>
      <c r="K41" s="81">
        <v>86194985</v>
      </c>
      <c r="L41" s="81">
        <v>418020</v>
      </c>
      <c r="M41" s="81">
        <v>539592102</v>
      </c>
      <c r="N41" s="81">
        <v>19600</v>
      </c>
      <c r="O41" s="81">
        <v>52307914</v>
      </c>
      <c r="P41" s="81">
        <v>0</v>
      </c>
      <c r="Q41" s="81">
        <v>0</v>
      </c>
      <c r="R41" s="81">
        <v>0</v>
      </c>
      <c r="S41" s="81">
        <v>0</v>
      </c>
      <c r="T41" s="81">
        <v>0</v>
      </c>
      <c r="U41" s="81">
        <v>0</v>
      </c>
      <c r="V41" s="81">
        <v>0</v>
      </c>
      <c r="W41" s="81">
        <v>0</v>
      </c>
      <c r="X41" s="81">
        <v>0</v>
      </c>
      <c r="Y41" s="81">
        <v>0</v>
      </c>
      <c r="Z41" s="81">
        <v>678095000.99999988</v>
      </c>
      <c r="AA41" s="81">
        <v>232543197</v>
      </c>
      <c r="AB41" s="81">
        <v>1174110615</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1753</v>
      </c>
      <c r="B42" s="80">
        <v>34</v>
      </c>
      <c r="C42" s="80">
        <v>18</v>
      </c>
      <c r="D42" s="80">
        <v>34</v>
      </c>
      <c r="E42" s="80">
        <v>2022</v>
      </c>
      <c r="F42" s="80" t="s">
        <v>568</v>
      </c>
      <c r="G42" s="182" t="s">
        <v>1750</v>
      </c>
      <c r="H42" s="80" t="s">
        <v>1751</v>
      </c>
      <c r="I42" s="173"/>
      <c r="J42" s="83">
        <v>116152</v>
      </c>
      <c r="K42" s="81">
        <v>151190375</v>
      </c>
      <c r="L42" s="81">
        <v>60753</v>
      </c>
      <c r="M42" s="81">
        <v>78455992</v>
      </c>
      <c r="N42" s="81">
        <v>32800</v>
      </c>
      <c r="O42" s="81">
        <v>66155457.999999993</v>
      </c>
      <c r="P42" s="81">
        <v>0</v>
      </c>
      <c r="Q42" s="81">
        <v>0</v>
      </c>
      <c r="R42" s="81">
        <v>0</v>
      </c>
      <c r="S42" s="81">
        <v>0</v>
      </c>
      <c r="T42" s="81">
        <v>0</v>
      </c>
      <c r="U42" s="81">
        <v>0</v>
      </c>
      <c r="V42" s="81">
        <v>0</v>
      </c>
      <c r="W42" s="81">
        <v>0</v>
      </c>
      <c r="X42" s="81">
        <v>0</v>
      </c>
      <c r="Y42" s="81">
        <v>0</v>
      </c>
      <c r="Z42" s="81">
        <v>295801825</v>
      </c>
      <c r="AA42" s="81">
        <v>253170069</v>
      </c>
      <c r="AB42" s="81">
        <v>1430867203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2370</v>
      </c>
      <c r="B43" s="80">
        <v>35</v>
      </c>
      <c r="C43" s="80">
        <v>18</v>
      </c>
      <c r="D43" s="80">
        <v>35</v>
      </c>
      <c r="E43" s="80">
        <v>2022</v>
      </c>
      <c r="F43" s="80" t="s">
        <v>568</v>
      </c>
      <c r="G43" s="182" t="s">
        <v>2367</v>
      </c>
      <c r="H43" s="80" t="s">
        <v>2368</v>
      </c>
      <c r="I43" s="173"/>
      <c r="J43" s="83">
        <v>120438</v>
      </c>
      <c r="K43" s="81">
        <v>158169598.99999997</v>
      </c>
      <c r="L43" s="81">
        <v>202017</v>
      </c>
      <c r="M43" s="81">
        <v>264300955.00000003</v>
      </c>
      <c r="N43" s="81">
        <v>3400</v>
      </c>
      <c r="O43" s="81">
        <v>9799662</v>
      </c>
      <c r="P43" s="81">
        <v>0</v>
      </c>
      <c r="Q43" s="81">
        <v>0</v>
      </c>
      <c r="R43" s="81">
        <v>0</v>
      </c>
      <c r="S43" s="81">
        <v>0</v>
      </c>
      <c r="T43" s="81">
        <v>0</v>
      </c>
      <c r="U43" s="81">
        <v>0</v>
      </c>
      <c r="V43" s="81">
        <v>0</v>
      </c>
      <c r="W43" s="81">
        <v>0</v>
      </c>
      <c r="X43" s="81">
        <v>0</v>
      </c>
      <c r="Y43" s="81">
        <v>0</v>
      </c>
      <c r="Z43" s="81">
        <v>432270216</v>
      </c>
      <c r="AA43" s="81">
        <v>197417565</v>
      </c>
      <c r="AB43" s="81">
        <v>1047703036</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1697</v>
      </c>
      <c r="B44" s="80">
        <v>36</v>
      </c>
      <c r="C44" s="80">
        <v>18</v>
      </c>
      <c r="D44" s="80">
        <v>36</v>
      </c>
      <c r="E44" s="80">
        <v>2022</v>
      </c>
      <c r="F44" s="80" t="s">
        <v>568</v>
      </c>
      <c r="G44" s="182" t="s">
        <v>1694</v>
      </c>
      <c r="H44" s="80" t="s">
        <v>1695</v>
      </c>
      <c r="I44" s="173"/>
      <c r="J44" s="83">
        <v>137209</v>
      </c>
      <c r="K44" s="81">
        <v>177780909</v>
      </c>
      <c r="L44" s="81">
        <v>273054</v>
      </c>
      <c r="M44" s="81">
        <v>351702135</v>
      </c>
      <c r="N44" s="81">
        <v>400</v>
      </c>
      <c r="O44" s="81">
        <v>754812</v>
      </c>
      <c r="P44" s="81">
        <v>0</v>
      </c>
      <c r="Q44" s="81">
        <v>0</v>
      </c>
      <c r="R44" s="81">
        <v>0</v>
      </c>
      <c r="S44" s="81">
        <v>0</v>
      </c>
      <c r="T44" s="81">
        <v>0</v>
      </c>
      <c r="U44" s="81">
        <v>0</v>
      </c>
      <c r="V44" s="81">
        <v>0</v>
      </c>
      <c r="W44" s="81">
        <v>0</v>
      </c>
      <c r="X44" s="81">
        <v>0</v>
      </c>
      <c r="Y44" s="81">
        <v>0</v>
      </c>
      <c r="Z44" s="81">
        <v>530237856</v>
      </c>
      <c r="AA44" s="81">
        <v>218062794</v>
      </c>
      <c r="AB44" s="81">
        <v>1714519655.9999998</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1720</v>
      </c>
      <c r="B190" s="80">
        <v>182</v>
      </c>
      <c r="C190" s="80">
        <v>16</v>
      </c>
      <c r="D190" s="80">
        <v>2</v>
      </c>
      <c r="E190" s="80">
        <v>2021</v>
      </c>
      <c r="F190" s="80" t="s">
        <v>75</v>
      </c>
      <c r="G190" s="182" t="s">
        <v>1718</v>
      </c>
      <c r="H190" s="80" t="s">
        <v>1719</v>
      </c>
      <c r="I190" s="173"/>
      <c r="J190" s="83"/>
      <c r="K190" s="81"/>
      <c r="L190" s="81"/>
      <c r="M190" s="81"/>
      <c r="N190" s="81"/>
      <c r="O190" s="81"/>
      <c r="P190" s="81"/>
      <c r="Q190" s="81"/>
      <c r="R190" s="81"/>
      <c r="S190" s="81"/>
      <c r="T190" s="81"/>
      <c r="U190" s="81"/>
      <c r="V190" s="81"/>
      <c r="W190" s="81"/>
      <c r="X190" s="81"/>
      <c r="Y190" s="81"/>
      <c r="Z190" s="81"/>
      <c r="AA190" s="81"/>
      <c r="AB190" s="81"/>
      <c r="AC190" s="82"/>
      <c r="AD190" s="81">
        <v>221410911.19035637</v>
      </c>
      <c r="AE190" s="81">
        <v>11071121.955324514</v>
      </c>
      <c r="AF190" s="81">
        <v>9057210.2286534701</v>
      </c>
      <c r="AG190" s="81">
        <v>266104077.77375582</v>
      </c>
      <c r="AH190" s="81">
        <v>219507264.4032582</v>
      </c>
      <c r="AI190" s="81">
        <v>0</v>
      </c>
      <c r="AJ190" s="81">
        <v>0</v>
      </c>
      <c r="AK190" s="81">
        <v>18204463.544512954</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1757</v>
      </c>
      <c r="B191" s="80">
        <v>183</v>
      </c>
      <c r="C191" s="80">
        <v>16</v>
      </c>
      <c r="D191" s="80">
        <v>3</v>
      </c>
      <c r="E191" s="80">
        <v>2021</v>
      </c>
      <c r="F191" s="80" t="s">
        <v>75</v>
      </c>
      <c r="G191" s="182" t="s">
        <v>1755</v>
      </c>
      <c r="H191" s="80" t="s">
        <v>1756</v>
      </c>
      <c r="I191" s="173"/>
      <c r="J191" s="83"/>
      <c r="K191" s="81"/>
      <c r="L191" s="81"/>
      <c r="M191" s="81"/>
      <c r="N191" s="81"/>
      <c r="O191" s="81"/>
      <c r="P191" s="81"/>
      <c r="Q191" s="81"/>
      <c r="R191" s="81"/>
      <c r="S191" s="81"/>
      <c r="T191" s="81"/>
      <c r="U191" s="81"/>
      <c r="V191" s="81"/>
      <c r="W191" s="81"/>
      <c r="X191" s="81"/>
      <c r="Y191" s="81"/>
      <c r="Z191" s="81"/>
      <c r="AA191" s="81"/>
      <c r="AB191" s="81"/>
      <c r="AC191" s="82"/>
      <c r="AD191" s="81">
        <v>97384894.280954704</v>
      </c>
      <c r="AE191" s="81">
        <v>2583590.6999130738</v>
      </c>
      <c r="AF191" s="81">
        <v>2549773.3666624743</v>
      </c>
      <c r="AG191" s="81">
        <v>89296982.899996981</v>
      </c>
      <c r="AH191" s="81">
        <v>65423677.096535653</v>
      </c>
      <c r="AI191" s="81">
        <v>0</v>
      </c>
      <c r="AJ191" s="81">
        <v>0</v>
      </c>
      <c r="AK191" s="81">
        <v>5759596.8692307761</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1737</v>
      </c>
      <c r="B192" s="80">
        <v>184</v>
      </c>
      <c r="C192" s="80">
        <v>16</v>
      </c>
      <c r="D192" s="80">
        <v>4</v>
      </c>
      <c r="E192" s="80">
        <v>2021</v>
      </c>
      <c r="F192" s="80" t="s">
        <v>75</v>
      </c>
      <c r="G192" s="182" t="s">
        <v>1735</v>
      </c>
      <c r="H192" s="80" t="s">
        <v>1736</v>
      </c>
      <c r="I192" s="173"/>
      <c r="J192" s="83"/>
      <c r="K192" s="81"/>
      <c r="L192" s="81"/>
      <c r="M192" s="81"/>
      <c r="N192" s="81"/>
      <c r="O192" s="81"/>
      <c r="P192" s="81"/>
      <c r="Q192" s="81"/>
      <c r="R192" s="81"/>
      <c r="S192" s="81"/>
      <c r="T192" s="81"/>
      <c r="U192" s="81"/>
      <c r="V192" s="81"/>
      <c r="W192" s="81"/>
      <c r="X192" s="81"/>
      <c r="Y192" s="81"/>
      <c r="Z192" s="81"/>
      <c r="AA192" s="81"/>
      <c r="AB192" s="81"/>
      <c r="AC192" s="82"/>
      <c r="AD192" s="81">
        <v>13643065.214402724</v>
      </c>
      <c r="AE192" s="81">
        <v>1116650.5953157078</v>
      </c>
      <c r="AF192" s="81">
        <v>622845.4025435053</v>
      </c>
      <c r="AG192" s="81">
        <v>54822596.919245966</v>
      </c>
      <c r="AH192" s="81">
        <v>35896365.005347699</v>
      </c>
      <c r="AI192" s="81">
        <v>0</v>
      </c>
      <c r="AJ192" s="81">
        <v>0</v>
      </c>
      <c r="AK192" s="81">
        <v>3105703.5855326173</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1724</v>
      </c>
      <c r="B193" s="80">
        <v>185</v>
      </c>
      <c r="C193" s="80">
        <v>16</v>
      </c>
      <c r="D193" s="80">
        <v>5</v>
      </c>
      <c r="E193" s="80">
        <v>2021</v>
      </c>
      <c r="F193" s="80" t="s">
        <v>75</v>
      </c>
      <c r="G193" s="182" t="s">
        <v>1722</v>
      </c>
      <c r="H193" s="80" t="s">
        <v>1723</v>
      </c>
      <c r="I193" s="173"/>
      <c r="J193" s="83"/>
      <c r="K193" s="81"/>
      <c r="L193" s="81"/>
      <c r="M193" s="81"/>
      <c r="N193" s="81"/>
      <c r="O193" s="81"/>
      <c r="P193" s="81"/>
      <c r="Q193" s="81"/>
      <c r="R193" s="81"/>
      <c r="S193" s="81"/>
      <c r="T193" s="81"/>
      <c r="U193" s="81"/>
      <c r="V193" s="81"/>
      <c r="W193" s="81"/>
      <c r="X193" s="81"/>
      <c r="Y193" s="81"/>
      <c r="Z193" s="81"/>
      <c r="AA193" s="81"/>
      <c r="AB193" s="81"/>
      <c r="AC193" s="82"/>
      <c r="AD193" s="81">
        <v>322527748.83940935</v>
      </c>
      <c r="AE193" s="81">
        <v>7791885.8919084305</v>
      </c>
      <c r="AF193" s="81">
        <v>5852151.5947316848</v>
      </c>
      <c r="AG193" s="81">
        <v>242892217.01210886</v>
      </c>
      <c r="AH193" s="81">
        <v>185538982.19440627</v>
      </c>
      <c r="AI193" s="81">
        <v>0</v>
      </c>
      <c r="AJ193" s="81">
        <v>0</v>
      </c>
      <c r="AK193" s="81">
        <v>16648986.473990491</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1733</v>
      </c>
      <c r="B194" s="80">
        <v>186</v>
      </c>
      <c r="C194" s="80">
        <v>16</v>
      </c>
      <c r="D194" s="80">
        <v>6</v>
      </c>
      <c r="E194" s="80">
        <v>2021</v>
      </c>
      <c r="F194" s="80" t="s">
        <v>75</v>
      </c>
      <c r="G194" s="182" t="s">
        <v>1731</v>
      </c>
      <c r="H194" s="80" t="s">
        <v>1732</v>
      </c>
      <c r="I194" s="173"/>
      <c r="J194" s="83"/>
      <c r="K194" s="81"/>
      <c r="L194" s="81"/>
      <c r="M194" s="81"/>
      <c r="N194" s="81"/>
      <c r="O194" s="81"/>
      <c r="P194" s="81"/>
      <c r="Q194" s="81"/>
      <c r="R194" s="81"/>
      <c r="S194" s="81"/>
      <c r="T194" s="81"/>
      <c r="U194" s="81"/>
      <c r="V194" s="81"/>
      <c r="W194" s="81"/>
      <c r="X194" s="81"/>
      <c r="Y194" s="81"/>
      <c r="Z194" s="81"/>
      <c r="AA194" s="81"/>
      <c r="AB194" s="81"/>
      <c r="AC194" s="82"/>
      <c r="AD194" s="81">
        <v>18589833.702284489</v>
      </c>
      <c r="AE194" s="81">
        <v>703868.12193685269</v>
      </c>
      <c r="AF194" s="81">
        <v>1096467.4273942958</v>
      </c>
      <c r="AG194" s="81">
        <v>12094846.204288473</v>
      </c>
      <c r="AH194" s="81">
        <v>10115346.141909787</v>
      </c>
      <c r="AI194" s="81">
        <v>0</v>
      </c>
      <c r="AJ194" s="81">
        <v>0</v>
      </c>
      <c r="AK194" s="81">
        <v>1027927.5054229046</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2365</v>
      </c>
      <c r="B195" s="80">
        <v>187</v>
      </c>
      <c r="C195" s="80">
        <v>16</v>
      </c>
      <c r="D195" s="80">
        <v>7</v>
      </c>
      <c r="E195" s="80">
        <v>2021</v>
      </c>
      <c r="F195" s="80" t="s">
        <v>75</v>
      </c>
      <c r="G195" s="182" t="s">
        <v>2363</v>
      </c>
      <c r="H195" s="80" t="s">
        <v>2364</v>
      </c>
      <c r="I195" s="173"/>
      <c r="J195" s="83"/>
      <c r="K195" s="81"/>
      <c r="L195" s="81"/>
      <c r="M195" s="81"/>
      <c r="N195" s="81"/>
      <c r="O195" s="81"/>
      <c r="P195" s="81"/>
      <c r="Q195" s="81"/>
      <c r="R195" s="81"/>
      <c r="S195" s="81"/>
      <c r="T195" s="81"/>
      <c r="U195" s="81"/>
      <c r="V195" s="81"/>
      <c r="W195" s="81"/>
      <c r="X195" s="81"/>
      <c r="Y195" s="81"/>
      <c r="Z195" s="81"/>
      <c r="AA195" s="81"/>
      <c r="AB195" s="81"/>
      <c r="AC195" s="82"/>
      <c r="AD195" s="81">
        <v>210612700.45172921</v>
      </c>
      <c r="AE195" s="81">
        <v>840365.9119386255</v>
      </c>
      <c r="AF195" s="81">
        <v>551477.70016872871</v>
      </c>
      <c r="AG195" s="81">
        <v>19189946.071000528</v>
      </c>
      <c r="AH195" s="81">
        <v>7464232.2967281053</v>
      </c>
      <c r="AI195" s="81">
        <v>0</v>
      </c>
      <c r="AJ195" s="81">
        <v>0</v>
      </c>
      <c r="AK195" s="81">
        <v>757392.63265102287</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2361</v>
      </c>
      <c r="B196" s="80">
        <v>188</v>
      </c>
      <c r="C196" s="80">
        <v>16</v>
      </c>
      <c r="D196" s="80">
        <v>8</v>
      </c>
      <c r="E196" s="80">
        <v>2021</v>
      </c>
      <c r="F196" s="80" t="s">
        <v>75</v>
      </c>
      <c r="G196" s="182" t="s">
        <v>2359</v>
      </c>
      <c r="H196" s="80" t="s">
        <v>2360</v>
      </c>
      <c r="I196" s="173"/>
      <c r="J196" s="83"/>
      <c r="K196" s="81"/>
      <c r="L196" s="81"/>
      <c r="M196" s="81"/>
      <c r="N196" s="81"/>
      <c r="O196" s="81"/>
      <c r="P196" s="81"/>
      <c r="Q196" s="81"/>
      <c r="R196" s="81"/>
      <c r="S196" s="81"/>
      <c r="T196" s="81"/>
      <c r="U196" s="81"/>
      <c r="V196" s="81"/>
      <c r="W196" s="81"/>
      <c r="X196" s="81"/>
      <c r="Y196" s="81"/>
      <c r="Z196" s="81"/>
      <c r="AA196" s="81"/>
      <c r="AB196" s="81"/>
      <c r="AC196" s="82"/>
      <c r="AD196" s="81">
        <v>9303134.1680018213</v>
      </c>
      <c r="AE196" s="81">
        <v>1060735.8379655841</v>
      </c>
      <c r="AF196" s="81">
        <v>532013.78133924399</v>
      </c>
      <c r="AG196" s="81">
        <v>16052736.203766894</v>
      </c>
      <c r="AH196" s="81">
        <v>10600911.11088023</v>
      </c>
      <c r="AI196" s="81">
        <v>0</v>
      </c>
      <c r="AJ196" s="81">
        <v>0</v>
      </c>
      <c r="AK196" s="81">
        <v>800447.18785198219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1770</v>
      </c>
      <c r="B197" s="80">
        <v>189</v>
      </c>
      <c r="C197" s="80">
        <v>16</v>
      </c>
      <c r="D197" s="80">
        <v>9</v>
      </c>
      <c r="E197" s="80">
        <v>2021</v>
      </c>
      <c r="F197" s="80" t="s">
        <v>75</v>
      </c>
      <c r="G197" s="182" t="s">
        <v>1768</v>
      </c>
      <c r="H197" s="80" t="s">
        <v>1769</v>
      </c>
      <c r="I197" s="173"/>
      <c r="J197" s="83"/>
      <c r="K197" s="81"/>
      <c r="L197" s="81"/>
      <c r="M197" s="81"/>
      <c r="N197" s="81"/>
      <c r="O197" s="81"/>
      <c r="P197" s="81"/>
      <c r="Q197" s="81"/>
      <c r="R197" s="81"/>
      <c r="S197" s="81"/>
      <c r="T197" s="81"/>
      <c r="U197" s="81"/>
      <c r="V197" s="81"/>
      <c r="W197" s="81"/>
      <c r="X197" s="81"/>
      <c r="Y197" s="81"/>
      <c r="Z197" s="81"/>
      <c r="AA197" s="81"/>
      <c r="AB197" s="81"/>
      <c r="AC197" s="82"/>
      <c r="AD197" s="81">
        <v>189955066.01090467</v>
      </c>
      <c r="AE197" s="81">
        <v>1473518.3113444394</v>
      </c>
      <c r="AF197" s="81">
        <v>1343010.3992344332</v>
      </c>
      <c r="AG197" s="81">
        <v>40248249.038813651</v>
      </c>
      <c r="AH197" s="81">
        <v>40617332.440885127</v>
      </c>
      <c r="AI197" s="81">
        <v>0</v>
      </c>
      <c r="AJ197" s="81">
        <v>0</v>
      </c>
      <c r="AK197" s="81">
        <v>3645198.1644226871</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2373</v>
      </c>
      <c r="B198" s="80">
        <v>190</v>
      </c>
      <c r="C198" s="80">
        <v>16</v>
      </c>
      <c r="D198" s="80">
        <v>10</v>
      </c>
      <c r="E198" s="80">
        <v>2021</v>
      </c>
      <c r="F198" s="80" t="s">
        <v>75</v>
      </c>
      <c r="G198" s="182" t="s">
        <v>2371</v>
      </c>
      <c r="H198" s="80" t="s">
        <v>2372</v>
      </c>
      <c r="I198" s="173"/>
      <c r="J198" s="83"/>
      <c r="K198" s="81"/>
      <c r="L198" s="81"/>
      <c r="M198" s="81"/>
      <c r="N198" s="81"/>
      <c r="O198" s="81"/>
      <c r="P198" s="81"/>
      <c r="Q198" s="81"/>
      <c r="R198" s="81"/>
      <c r="S198" s="81"/>
      <c r="T198" s="81"/>
      <c r="U198" s="81"/>
      <c r="V198" s="81"/>
      <c r="W198" s="81"/>
      <c r="X198" s="81"/>
      <c r="Y198" s="81"/>
      <c r="Z198" s="81"/>
      <c r="AA198" s="81"/>
      <c r="AB198" s="81"/>
      <c r="AC198" s="82"/>
      <c r="AD198" s="81">
        <v>39538521.818015896</v>
      </c>
      <c r="AE198" s="81">
        <v>1858343.4060482325</v>
      </c>
      <c r="AF198" s="81">
        <v>2309718.3677654988</v>
      </c>
      <c r="AG198" s="81">
        <v>32117113.26047343</v>
      </c>
      <c r="AH198" s="81">
        <v>28956684.645901531</v>
      </c>
      <c r="AI198" s="81">
        <v>0</v>
      </c>
      <c r="AJ198" s="81">
        <v>0</v>
      </c>
      <c r="AK198" s="81">
        <v>2902900.8788695615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2357</v>
      </c>
      <c r="B199" s="80">
        <v>191</v>
      </c>
      <c r="C199" s="80">
        <v>16</v>
      </c>
      <c r="D199" s="80">
        <v>11</v>
      </c>
      <c r="E199" s="80">
        <v>2021</v>
      </c>
      <c r="F199" s="80" t="s">
        <v>75</v>
      </c>
      <c r="G199" s="182" t="s">
        <v>2356</v>
      </c>
      <c r="H199" s="80" t="s">
        <v>1754</v>
      </c>
      <c r="I199" s="173"/>
      <c r="J199" s="83"/>
      <c r="K199" s="81"/>
      <c r="L199" s="81"/>
      <c r="M199" s="81"/>
      <c r="N199" s="81"/>
      <c r="O199" s="81"/>
      <c r="P199" s="81"/>
      <c r="Q199" s="81"/>
      <c r="R199" s="81"/>
      <c r="S199" s="81"/>
      <c r="T199" s="81"/>
      <c r="U199" s="81"/>
      <c r="V199" s="81"/>
      <c r="W199" s="81"/>
      <c r="X199" s="81"/>
      <c r="Y199" s="81"/>
      <c r="Z199" s="81"/>
      <c r="AA199" s="81"/>
      <c r="AB199" s="81"/>
      <c r="AC199" s="82"/>
      <c r="AD199" s="81">
        <v>8978948.6715995297</v>
      </c>
      <c r="AE199" s="81">
        <v>738403.707358988</v>
      </c>
      <c r="AF199" s="81">
        <v>1161347.1568259108</v>
      </c>
      <c r="AG199" s="81">
        <v>12228716.01309436</v>
      </c>
      <c r="AH199" s="81">
        <v>12057606.017791554</v>
      </c>
      <c r="AI199" s="81">
        <v>0</v>
      </c>
      <c r="AJ199" s="81">
        <v>0</v>
      </c>
      <c r="AK199" s="81">
        <v>1106554.5742197786</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2418</v>
      </c>
      <c r="B200" s="80">
        <v>192</v>
      </c>
      <c r="C200" s="80">
        <v>16</v>
      </c>
      <c r="D200" s="80">
        <v>12</v>
      </c>
      <c r="E200" s="80">
        <v>2021</v>
      </c>
      <c r="F200" s="80" t="s">
        <v>75</v>
      </c>
      <c r="G200" s="182" t="s">
        <v>2413</v>
      </c>
      <c r="H200" s="80" t="s">
        <v>2414</v>
      </c>
      <c r="I200" s="173"/>
      <c r="J200" s="83"/>
      <c r="K200" s="81"/>
      <c r="L200" s="81"/>
      <c r="M200" s="81"/>
      <c r="N200" s="81"/>
      <c r="O200" s="81"/>
      <c r="P200" s="81"/>
      <c r="Q200" s="81"/>
      <c r="R200" s="81"/>
      <c r="S200" s="81"/>
      <c r="T200" s="81"/>
      <c r="U200" s="81"/>
      <c r="V200" s="81"/>
      <c r="W200" s="81"/>
      <c r="X200" s="81"/>
      <c r="Y200" s="81"/>
      <c r="Z200" s="81"/>
      <c r="AA200" s="81"/>
      <c r="AB200" s="81"/>
      <c r="AC200" s="82"/>
      <c r="AD200" s="81">
        <v>78396478.514792964</v>
      </c>
      <c r="AE200" s="81">
        <v>4445223.2093348419</v>
      </c>
      <c r="AF200" s="81">
        <v>6007862.9453675607</v>
      </c>
      <c r="AG200" s="81">
        <v>111304015.38239099</v>
      </c>
      <c r="AH200" s="81">
        <v>88262951.987378925</v>
      </c>
      <c r="AI200" s="81">
        <v>0</v>
      </c>
      <c r="AJ200" s="81">
        <v>0</v>
      </c>
      <c r="AK200" s="81">
        <v>8482403.6940280329</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2389</v>
      </c>
      <c r="B201" s="80">
        <v>193</v>
      </c>
      <c r="C201" s="80">
        <v>16</v>
      </c>
      <c r="D201" s="80">
        <v>13</v>
      </c>
      <c r="E201" s="80">
        <v>2021</v>
      </c>
      <c r="F201" s="80" t="s">
        <v>75</v>
      </c>
      <c r="G201" s="182" t="s">
        <v>2387</v>
      </c>
      <c r="H201" s="80" t="s">
        <v>2388</v>
      </c>
      <c r="I201" s="173"/>
      <c r="J201" s="83"/>
      <c r="K201" s="81"/>
      <c r="L201" s="81"/>
      <c r="M201" s="81"/>
      <c r="N201" s="81"/>
      <c r="O201" s="81"/>
      <c r="P201" s="81"/>
      <c r="Q201" s="81"/>
      <c r="R201" s="81"/>
      <c r="S201" s="81"/>
      <c r="T201" s="81"/>
      <c r="U201" s="81"/>
      <c r="V201" s="81"/>
      <c r="W201" s="81"/>
      <c r="X201" s="81"/>
      <c r="Y201" s="81"/>
      <c r="Z201" s="81"/>
      <c r="AA201" s="81"/>
      <c r="AB201" s="81"/>
      <c r="AC201" s="82"/>
      <c r="AD201" s="81">
        <v>55900659.360965893</v>
      </c>
      <c r="AE201" s="81">
        <v>4019284.3224618412</v>
      </c>
      <c r="AF201" s="81">
        <v>3600824.9834546391</v>
      </c>
      <c r="AG201" s="81">
        <v>115547106.27889064</v>
      </c>
      <c r="AH201" s="81">
        <v>92874047.05767487</v>
      </c>
      <c r="AI201" s="81">
        <v>0</v>
      </c>
      <c r="AJ201" s="81">
        <v>0</v>
      </c>
      <c r="AK201" s="81">
        <v>7895654.1155271539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1716</v>
      </c>
      <c r="B202" s="80">
        <v>194</v>
      </c>
      <c r="C202" s="80">
        <v>16</v>
      </c>
      <c r="D202" s="80">
        <v>14</v>
      </c>
      <c r="E202" s="80">
        <v>2021</v>
      </c>
      <c r="F202" s="80" t="s">
        <v>75</v>
      </c>
      <c r="G202" s="182" t="s">
        <v>1714</v>
      </c>
      <c r="H202" s="80" t="s">
        <v>1715</v>
      </c>
      <c r="I202" s="173"/>
      <c r="J202" s="83"/>
      <c r="K202" s="81"/>
      <c r="L202" s="81"/>
      <c r="M202" s="81"/>
      <c r="N202" s="81"/>
      <c r="O202" s="81"/>
      <c r="P202" s="81"/>
      <c r="Q202" s="81"/>
      <c r="R202" s="81"/>
      <c r="S202" s="81"/>
      <c r="T202" s="81"/>
      <c r="U202" s="81"/>
      <c r="V202" s="81"/>
      <c r="W202" s="81"/>
      <c r="X202" s="81"/>
      <c r="Y202" s="81"/>
      <c r="Z202" s="81"/>
      <c r="AA202" s="81"/>
      <c r="AB202" s="81"/>
      <c r="AC202" s="82"/>
      <c r="AD202" s="81">
        <v>39531507.873918183</v>
      </c>
      <c r="AE202" s="81">
        <v>1177499.0077261366</v>
      </c>
      <c r="AF202" s="81">
        <v>947244.04970158089</v>
      </c>
      <c r="AG202" s="81">
        <v>18322702.526997164</v>
      </c>
      <c r="AH202" s="81">
        <v>16027188.24587108</v>
      </c>
      <c r="AI202" s="81">
        <v>0</v>
      </c>
      <c r="AJ202" s="81">
        <v>0</v>
      </c>
      <c r="AK202" s="81">
        <v>1508222.0709116557</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2377</v>
      </c>
      <c r="B203" s="80">
        <v>195</v>
      </c>
      <c r="C203" s="80">
        <v>16</v>
      </c>
      <c r="D203" s="80">
        <v>15</v>
      </c>
      <c r="E203" s="80">
        <v>2021</v>
      </c>
      <c r="F203" s="80" t="s">
        <v>75</v>
      </c>
      <c r="G203" s="182" t="s">
        <v>2375</v>
      </c>
      <c r="H203" s="80" t="s">
        <v>2376</v>
      </c>
      <c r="I203" s="173"/>
      <c r="J203" s="83"/>
      <c r="K203" s="81"/>
      <c r="L203" s="81"/>
      <c r="M203" s="81"/>
      <c r="N203" s="81"/>
      <c r="O203" s="81"/>
      <c r="P203" s="81"/>
      <c r="Q203" s="81"/>
      <c r="R203" s="81"/>
      <c r="S203" s="81"/>
      <c r="T203" s="81"/>
      <c r="U203" s="81"/>
      <c r="V203" s="81"/>
      <c r="W203" s="81"/>
      <c r="X203" s="81"/>
      <c r="Y203" s="81"/>
      <c r="Z203" s="81"/>
      <c r="AA203" s="81"/>
      <c r="AB203" s="81"/>
      <c r="AC203" s="82"/>
      <c r="AD203" s="81">
        <v>59439406.702023327</v>
      </c>
      <c r="AE203" s="81">
        <v>2475050.2885863627</v>
      </c>
      <c r="AF203" s="81">
        <v>1187299.0485985568</v>
      </c>
      <c r="AG203" s="81">
        <v>90746269.090982467</v>
      </c>
      <c r="AH203" s="81">
        <v>84548557.188247368</v>
      </c>
      <c r="AI203" s="81">
        <v>0</v>
      </c>
      <c r="AJ203" s="81">
        <v>0</v>
      </c>
      <c r="AK203" s="81">
        <v>6956329.7343745157</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1761</v>
      </c>
      <c r="B204" s="80">
        <v>196</v>
      </c>
      <c r="C204" s="80">
        <v>16</v>
      </c>
      <c r="D204" s="80">
        <v>16</v>
      </c>
      <c r="E204" s="80">
        <v>2021</v>
      </c>
      <c r="F204" s="80" t="s">
        <v>75</v>
      </c>
      <c r="G204" s="182" t="s">
        <v>1759</v>
      </c>
      <c r="H204" s="80" t="s">
        <v>1760</v>
      </c>
      <c r="I204" s="173"/>
      <c r="J204" s="83"/>
      <c r="K204" s="81"/>
      <c r="L204" s="81"/>
      <c r="M204" s="81"/>
      <c r="N204" s="81"/>
      <c r="O204" s="81"/>
      <c r="P204" s="81"/>
      <c r="Q204" s="81"/>
      <c r="R204" s="81"/>
      <c r="S204" s="81"/>
      <c r="T204" s="81"/>
      <c r="U204" s="81"/>
      <c r="V204" s="81"/>
      <c r="W204" s="81"/>
      <c r="X204" s="81"/>
      <c r="Y204" s="81"/>
      <c r="Z204" s="81"/>
      <c r="AA204" s="81"/>
      <c r="AB204" s="81"/>
      <c r="AC204" s="82"/>
      <c r="AD204" s="81">
        <v>13976627.641416933</v>
      </c>
      <c r="AE204" s="81">
        <v>453896.26554806391</v>
      </c>
      <c r="AF204" s="81">
        <v>2640604.9878667356</v>
      </c>
      <c r="AG204" s="81">
        <v>8224262.601857367</v>
      </c>
      <c r="AH204" s="81">
        <v>7372081.2807191173</v>
      </c>
      <c r="AI204" s="81">
        <v>0</v>
      </c>
      <c r="AJ204" s="81">
        <v>0</v>
      </c>
      <c r="AK204" s="81">
        <v>856234.34017029847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2006</v>
      </c>
      <c r="B205" s="80">
        <v>197</v>
      </c>
      <c r="C205" s="80">
        <v>16</v>
      </c>
      <c r="D205" s="80">
        <v>17</v>
      </c>
      <c r="E205" s="80">
        <v>2021</v>
      </c>
      <c r="F205" s="80" t="s">
        <v>75</v>
      </c>
      <c r="G205" s="182" t="s">
        <v>1988</v>
      </c>
      <c r="H205" s="80" t="s">
        <v>1989</v>
      </c>
      <c r="I205" s="173"/>
      <c r="J205" s="83"/>
      <c r="K205" s="81"/>
      <c r="L205" s="81"/>
      <c r="M205" s="81"/>
      <c r="N205" s="81"/>
      <c r="O205" s="81"/>
      <c r="P205" s="81"/>
      <c r="Q205" s="81"/>
      <c r="R205" s="81"/>
      <c r="S205" s="81"/>
      <c r="T205" s="81"/>
      <c r="U205" s="81"/>
      <c r="V205" s="81"/>
      <c r="W205" s="81"/>
      <c r="X205" s="81"/>
      <c r="Y205" s="81"/>
      <c r="Z205" s="81"/>
      <c r="AA205" s="81"/>
      <c r="AB205" s="81"/>
      <c r="AC205" s="82"/>
      <c r="AD205" s="81">
        <v>924015.24507251068</v>
      </c>
      <c r="AE205" s="81">
        <v>97028.54951933249</v>
      </c>
      <c r="AF205" s="81">
        <v>285470.8094991066</v>
      </c>
      <c r="AG205" s="81">
        <v>2677396.1761177559</v>
      </c>
      <c r="AH205" s="81">
        <v>2204535.8445227356</v>
      </c>
      <c r="AI205" s="81">
        <v>0</v>
      </c>
      <c r="AJ205" s="81">
        <v>0</v>
      </c>
      <c r="AK205" s="81">
        <v>168674.09583302675</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1729</v>
      </c>
      <c r="B206" s="80">
        <v>198</v>
      </c>
      <c r="C206" s="80">
        <v>16</v>
      </c>
      <c r="D206" s="80">
        <v>18</v>
      </c>
      <c r="E206" s="80">
        <v>2021</v>
      </c>
      <c r="F206" s="80" t="s">
        <v>75</v>
      </c>
      <c r="G206" s="182" t="s">
        <v>1727</v>
      </c>
      <c r="H206" s="80" t="s">
        <v>1728</v>
      </c>
      <c r="I206" s="173"/>
      <c r="J206" s="83"/>
      <c r="K206" s="81"/>
      <c r="L206" s="81"/>
      <c r="M206" s="81"/>
      <c r="N206" s="81"/>
      <c r="O206" s="81"/>
      <c r="P206" s="81"/>
      <c r="Q206" s="81"/>
      <c r="R206" s="81"/>
      <c r="S206" s="81"/>
      <c r="T206" s="81"/>
      <c r="U206" s="81"/>
      <c r="V206" s="81"/>
      <c r="W206" s="81"/>
      <c r="X206" s="81"/>
      <c r="Y206" s="81"/>
      <c r="Z206" s="81"/>
      <c r="AA206" s="81"/>
      <c r="AB206" s="81"/>
      <c r="AC206" s="82"/>
      <c r="AD206" s="81">
        <v>1590796.278311823</v>
      </c>
      <c r="AE206" s="81">
        <v>861745.08386661392</v>
      </c>
      <c r="AF206" s="81">
        <v>311422.70127175265</v>
      </c>
      <c r="AG206" s="81">
        <v>13200727.233554503</v>
      </c>
      <c r="AH206" s="81">
        <v>24115212.035583109</v>
      </c>
      <c r="AI206" s="81">
        <v>0</v>
      </c>
      <c r="AJ206" s="81">
        <v>0</v>
      </c>
      <c r="AK206" s="81">
        <v>2395172.1608289802</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1748</v>
      </c>
      <c r="B207" s="80">
        <v>199</v>
      </c>
      <c r="C207" s="80">
        <v>16</v>
      </c>
      <c r="D207" s="80">
        <v>19</v>
      </c>
      <c r="E207" s="80">
        <v>2021</v>
      </c>
      <c r="F207" s="80" t="s">
        <v>75</v>
      </c>
      <c r="G207" s="182" t="s">
        <v>1746</v>
      </c>
      <c r="H207" s="80" t="s">
        <v>1747</v>
      </c>
      <c r="I207" s="173"/>
      <c r="J207" s="83"/>
      <c r="K207" s="81"/>
      <c r="L207" s="81"/>
      <c r="M207" s="81"/>
      <c r="N207" s="81"/>
      <c r="O207" s="81"/>
      <c r="P207" s="81"/>
      <c r="Q207" s="81"/>
      <c r="R207" s="81"/>
      <c r="S207" s="81"/>
      <c r="T207" s="81"/>
      <c r="U207" s="81"/>
      <c r="V207" s="81"/>
      <c r="W207" s="81"/>
      <c r="X207" s="81"/>
      <c r="Y207" s="81"/>
      <c r="Z207" s="81"/>
      <c r="AA207" s="81"/>
      <c r="AB207" s="81"/>
      <c r="AC207" s="82"/>
      <c r="AD207" s="81">
        <v>92280149.517410427</v>
      </c>
      <c r="AE207" s="81">
        <v>1259726.5920645539</v>
      </c>
      <c r="AF207" s="81">
        <v>629333.3754866668</v>
      </c>
      <c r="AG207" s="81">
        <v>51883281.551986247</v>
      </c>
      <c r="AH207" s="81">
        <v>57108820.036647663</v>
      </c>
      <c r="AI207" s="81">
        <v>0</v>
      </c>
      <c r="AJ207" s="81">
        <v>0</v>
      </c>
      <c r="AK207" s="81">
        <v>4891811.3069333909</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1700</v>
      </c>
      <c r="B208" s="80">
        <v>200</v>
      </c>
      <c r="C208" s="80">
        <v>16</v>
      </c>
      <c r="D208" s="80">
        <v>20</v>
      </c>
      <c r="E208" s="80">
        <v>2021</v>
      </c>
      <c r="F208" s="80" t="s">
        <v>75</v>
      </c>
      <c r="G208" s="182" t="s">
        <v>1698</v>
      </c>
      <c r="H208" s="80" t="s">
        <v>1699</v>
      </c>
      <c r="I208" s="173"/>
      <c r="J208" s="83"/>
      <c r="K208" s="81"/>
      <c r="L208" s="81"/>
      <c r="M208" s="81"/>
      <c r="N208" s="81"/>
      <c r="O208" s="81"/>
      <c r="P208" s="81"/>
      <c r="Q208" s="81"/>
      <c r="R208" s="81"/>
      <c r="S208" s="81"/>
      <c r="T208" s="81"/>
      <c r="U208" s="81"/>
      <c r="V208" s="81"/>
      <c r="W208" s="81"/>
      <c r="X208" s="81"/>
      <c r="Y208" s="81"/>
      <c r="Z208" s="81"/>
      <c r="AA208" s="81"/>
      <c r="AB208" s="81"/>
      <c r="AC208" s="82"/>
      <c r="AD208" s="81">
        <v>95933770.509750918</v>
      </c>
      <c r="AE208" s="81">
        <v>1894523.5431571361</v>
      </c>
      <c r="AF208" s="81">
        <v>2303230.3948223367</v>
      </c>
      <c r="AG208" s="81">
        <v>54298758.536962055</v>
      </c>
      <c r="AH208" s="81">
        <v>50250657.883670978</v>
      </c>
      <c r="AI208" s="81">
        <v>0</v>
      </c>
      <c r="AJ208" s="81">
        <v>0</v>
      </c>
      <c r="AK208" s="81">
        <v>4269489.2148365974</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1660</v>
      </c>
      <c r="B209" s="80">
        <v>201</v>
      </c>
      <c r="C209" s="80">
        <v>16</v>
      </c>
      <c r="D209" s="80">
        <v>21</v>
      </c>
      <c r="E209" s="80">
        <v>2021</v>
      </c>
      <c r="F209" s="80" t="s">
        <v>75</v>
      </c>
      <c r="G209" s="182" t="s">
        <v>1658</v>
      </c>
      <c r="H209" s="80" t="s">
        <v>1659</v>
      </c>
      <c r="I209" s="173"/>
      <c r="J209" s="83"/>
      <c r="K209" s="81"/>
      <c r="L209" s="81"/>
      <c r="M209" s="81"/>
      <c r="N209" s="81"/>
      <c r="O209" s="81"/>
      <c r="P209" s="81"/>
      <c r="Q209" s="81"/>
      <c r="R209" s="81"/>
      <c r="S209" s="81"/>
      <c r="T209" s="81"/>
      <c r="U209" s="81"/>
      <c r="V209" s="81"/>
      <c r="W209" s="81"/>
      <c r="X209" s="81"/>
      <c r="Y209" s="81"/>
      <c r="Z209" s="81"/>
      <c r="AA209" s="81"/>
      <c r="AB209" s="81"/>
      <c r="AC209" s="82"/>
      <c r="AD209" s="81">
        <v>633152521.98064375</v>
      </c>
      <c r="AE209" s="81">
        <v>84684544.558449268</v>
      </c>
      <c r="AF209" s="81">
        <v>7143258.2104208255</v>
      </c>
      <c r="AG209" s="81">
        <v>3131517490.1461463</v>
      </c>
      <c r="AH209" s="81">
        <v>1875453933.5450969</v>
      </c>
      <c r="AI209" s="81">
        <v>0</v>
      </c>
      <c r="AJ209" s="81">
        <v>0</v>
      </c>
      <c r="AK209" s="81">
        <v>139843951.83435994</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1766</v>
      </c>
      <c r="B210" s="80">
        <v>202</v>
      </c>
      <c r="C210" s="80">
        <v>16</v>
      </c>
      <c r="D210" s="80">
        <v>22</v>
      </c>
      <c r="E210" s="80">
        <v>2021</v>
      </c>
      <c r="F210" s="80" t="s">
        <v>75</v>
      </c>
      <c r="G210" s="182" t="s">
        <v>1764</v>
      </c>
      <c r="H210" s="80" t="s">
        <v>1765</v>
      </c>
      <c r="I210" s="173"/>
      <c r="J210" s="83"/>
      <c r="K210" s="81"/>
      <c r="L210" s="81"/>
      <c r="M210" s="81"/>
      <c r="N210" s="81"/>
      <c r="O210" s="81"/>
      <c r="P210" s="81"/>
      <c r="Q210" s="81"/>
      <c r="R210" s="81"/>
      <c r="S210" s="81"/>
      <c r="T210" s="81"/>
      <c r="U210" s="81"/>
      <c r="V210" s="81"/>
      <c r="W210" s="81"/>
      <c r="X210" s="81"/>
      <c r="Y210" s="81"/>
      <c r="Z210" s="81"/>
      <c r="AA210" s="81"/>
      <c r="AB210" s="81"/>
      <c r="AC210" s="82"/>
      <c r="AD210" s="81">
        <v>501207187.06651169</v>
      </c>
      <c r="AE210" s="81">
        <v>1777760.3733965834</v>
      </c>
      <c r="AF210" s="81">
        <v>1803656.4781989004</v>
      </c>
      <c r="AG210" s="81">
        <v>67482024.491107091</v>
      </c>
      <c r="AH210" s="81">
        <v>42719084.459859379</v>
      </c>
      <c r="AI210" s="81">
        <v>0</v>
      </c>
      <c r="AJ210" s="81">
        <v>0</v>
      </c>
      <c r="AK210" s="81">
        <v>3692453.1640334963</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2385</v>
      </c>
      <c r="B211" s="80">
        <v>203</v>
      </c>
      <c r="C211" s="80">
        <v>16</v>
      </c>
      <c r="D211" s="80">
        <v>23</v>
      </c>
      <c r="E211" s="80">
        <v>2021</v>
      </c>
      <c r="F211" s="80" t="s">
        <v>75</v>
      </c>
      <c r="G211" s="182" t="s">
        <v>2383</v>
      </c>
      <c r="H211" s="80" t="s">
        <v>2384</v>
      </c>
      <c r="I211" s="173"/>
      <c r="J211" s="83"/>
      <c r="K211" s="81"/>
      <c r="L211" s="81"/>
      <c r="M211" s="81"/>
      <c r="N211" s="81"/>
      <c r="O211" s="81"/>
      <c r="P211" s="81"/>
      <c r="Q211" s="81"/>
      <c r="R211" s="81"/>
      <c r="S211" s="81"/>
      <c r="T211" s="81"/>
      <c r="U211" s="81"/>
      <c r="V211" s="81"/>
      <c r="W211" s="81"/>
      <c r="X211" s="81"/>
      <c r="Y211" s="81"/>
      <c r="Z211" s="81"/>
      <c r="AA211" s="81"/>
      <c r="AB211" s="81"/>
      <c r="AC211" s="82"/>
      <c r="AD211" s="81">
        <v>41376287.694784403</v>
      </c>
      <c r="AE211" s="81">
        <v>2871387.2450975347</v>
      </c>
      <c r="AF211" s="81">
        <v>129759.45886323026</v>
      </c>
      <c r="AG211" s="81">
        <v>105262412.70671657</v>
      </c>
      <c r="AH211" s="81">
        <v>97988428.446173772</v>
      </c>
      <c r="AI211" s="81">
        <v>0</v>
      </c>
      <c r="AJ211" s="81">
        <v>0</v>
      </c>
      <c r="AK211" s="81">
        <v>8156212.9328256426</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2381</v>
      </c>
      <c r="B212" s="80">
        <v>204</v>
      </c>
      <c r="C212" s="80">
        <v>16</v>
      </c>
      <c r="D212" s="80">
        <v>24</v>
      </c>
      <c r="E212" s="80">
        <v>2021</v>
      </c>
      <c r="F212" s="80" t="s">
        <v>75</v>
      </c>
      <c r="G212" s="182" t="s">
        <v>2379</v>
      </c>
      <c r="H212" s="80" t="s">
        <v>2380</v>
      </c>
      <c r="I212" s="173"/>
      <c r="J212" s="83"/>
      <c r="K212" s="81"/>
      <c r="L212" s="81"/>
      <c r="M212" s="81"/>
      <c r="N212" s="81"/>
      <c r="O212" s="81"/>
      <c r="P212" s="81"/>
      <c r="Q212" s="81"/>
      <c r="R212" s="81"/>
      <c r="S212" s="81"/>
      <c r="T212" s="81"/>
      <c r="U212" s="81"/>
      <c r="V212" s="81"/>
      <c r="W212" s="81"/>
      <c r="X212" s="81"/>
      <c r="Y212" s="81"/>
      <c r="Z212" s="81"/>
      <c r="AA212" s="81"/>
      <c r="AB212" s="81"/>
      <c r="AC212" s="82"/>
      <c r="AD212" s="81">
        <v>14197741.916533023</v>
      </c>
      <c r="AE212" s="81">
        <v>2073779.6770148859</v>
      </c>
      <c r="AF212" s="81">
        <v>71367.702374776651</v>
      </c>
      <c r="AG212" s="81">
        <v>72400284.858106017</v>
      </c>
      <c r="AH212" s="81">
        <v>70626665.231197044</v>
      </c>
      <c r="AI212" s="81">
        <v>0</v>
      </c>
      <c r="AJ212" s="81">
        <v>0</v>
      </c>
      <c r="AK212" s="81">
        <v>6890566.5265828064</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1688</v>
      </c>
      <c r="B213" s="80">
        <v>205</v>
      </c>
      <c r="C213" s="80">
        <v>16</v>
      </c>
      <c r="D213" s="80">
        <v>25</v>
      </c>
      <c r="E213" s="80">
        <v>2021</v>
      </c>
      <c r="F213" s="80" t="s">
        <v>75</v>
      </c>
      <c r="G213" s="182" t="s">
        <v>1686</v>
      </c>
      <c r="H213" s="80" t="s">
        <v>1687</v>
      </c>
      <c r="I213" s="173"/>
      <c r="J213" s="83"/>
      <c r="K213" s="81"/>
      <c r="L213" s="81"/>
      <c r="M213" s="81"/>
      <c r="N213" s="81"/>
      <c r="O213" s="81"/>
      <c r="P213" s="81"/>
      <c r="Q213" s="81"/>
      <c r="R213" s="81"/>
      <c r="S213" s="81"/>
      <c r="T213" s="81"/>
      <c r="U213" s="81"/>
      <c r="V213" s="81"/>
      <c r="W213" s="81"/>
      <c r="X213" s="81"/>
      <c r="Y213" s="81"/>
      <c r="Z213" s="81"/>
      <c r="AA213" s="81"/>
      <c r="AB213" s="81"/>
      <c r="AC213" s="82"/>
      <c r="AD213" s="81">
        <v>76424872.581756994</v>
      </c>
      <c r="AE213" s="81">
        <v>5945054.3476675758</v>
      </c>
      <c r="AF213" s="81">
        <v>7422241.0469767703</v>
      </c>
      <c r="AG213" s="81">
        <v>124405795.36595851</v>
      </c>
      <c r="AH213" s="81">
        <v>96489202.301104441</v>
      </c>
      <c r="AI213" s="81">
        <v>0</v>
      </c>
      <c r="AJ213" s="81">
        <v>0</v>
      </c>
      <c r="AK213" s="81">
        <v>9991807.1399299596</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2419</v>
      </c>
      <c r="B214" s="80">
        <v>206</v>
      </c>
      <c r="C214" s="80">
        <v>16</v>
      </c>
      <c r="D214" s="80">
        <v>26</v>
      </c>
      <c r="E214" s="80">
        <v>2021</v>
      </c>
      <c r="F214" s="80" t="s">
        <v>75</v>
      </c>
      <c r="G214" s="182" t="s">
        <v>2416</v>
      </c>
      <c r="H214" s="80" t="s">
        <v>2417</v>
      </c>
      <c r="I214" s="173"/>
      <c r="J214" s="83"/>
      <c r="K214" s="81"/>
      <c r="L214" s="81"/>
      <c r="M214" s="81"/>
      <c r="N214" s="81"/>
      <c r="O214" s="81"/>
      <c r="P214" s="81"/>
      <c r="Q214" s="81"/>
      <c r="R214" s="81"/>
      <c r="S214" s="81"/>
      <c r="T214" s="81"/>
      <c r="U214" s="81"/>
      <c r="V214" s="81"/>
      <c r="W214" s="81"/>
      <c r="X214" s="81"/>
      <c r="Y214" s="81"/>
      <c r="Z214" s="81"/>
      <c r="AA214" s="81"/>
      <c r="AB214" s="81"/>
      <c r="AC214" s="82"/>
      <c r="AD214" s="81">
        <v>61884603.892544791</v>
      </c>
      <c r="AE214" s="81">
        <v>4963256.9906668728</v>
      </c>
      <c r="AF214" s="81">
        <v>966707.96853106539</v>
      </c>
      <c r="AG214" s="81">
        <v>157896529.27330974</v>
      </c>
      <c r="AH214" s="81">
        <v>114650040.99456827</v>
      </c>
      <c r="AI214" s="81">
        <v>0</v>
      </c>
      <c r="AJ214" s="81">
        <v>0</v>
      </c>
      <c r="AK214" s="81">
        <v>10436004.136271564</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1744</v>
      </c>
      <c r="B215" s="80">
        <v>207</v>
      </c>
      <c r="C215" s="80">
        <v>16</v>
      </c>
      <c r="D215" s="80">
        <v>27</v>
      </c>
      <c r="E215" s="80">
        <v>2021</v>
      </c>
      <c r="F215" s="80" t="s">
        <v>75</v>
      </c>
      <c r="G215" s="182" t="s">
        <v>1742</v>
      </c>
      <c r="H215" s="80" t="s">
        <v>1743</v>
      </c>
      <c r="I215" s="173"/>
      <c r="J215" s="83"/>
      <c r="K215" s="81"/>
      <c r="L215" s="81"/>
      <c r="M215" s="81"/>
      <c r="N215" s="81"/>
      <c r="O215" s="81"/>
      <c r="P215" s="81"/>
      <c r="Q215" s="81"/>
      <c r="R215" s="81"/>
      <c r="S215" s="81"/>
      <c r="T215" s="81"/>
      <c r="U215" s="81"/>
      <c r="V215" s="81"/>
      <c r="W215" s="81"/>
      <c r="X215" s="81"/>
      <c r="Y215" s="81"/>
      <c r="Z215" s="81"/>
      <c r="AA215" s="81"/>
      <c r="AB215" s="81"/>
      <c r="AC215" s="82"/>
      <c r="AD215" s="81">
        <v>12791521.140386188</v>
      </c>
      <c r="AE215" s="81">
        <v>2478339.3919598991</v>
      </c>
      <c r="AF215" s="81">
        <v>2919587.8244226808</v>
      </c>
      <c r="AG215" s="81">
        <v>53739997.595859222</v>
      </c>
      <c r="AH215" s="81">
        <v>58172100.990597539</v>
      </c>
      <c r="AI215" s="81">
        <v>0</v>
      </c>
      <c r="AJ215" s="81">
        <v>0</v>
      </c>
      <c r="AK215" s="81">
        <v>5159195.8463978861</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1774</v>
      </c>
      <c r="B216" s="80">
        <v>208</v>
      </c>
      <c r="C216" s="80">
        <v>16</v>
      </c>
      <c r="D216" s="80">
        <v>28</v>
      </c>
      <c r="E216" s="80">
        <v>2021</v>
      </c>
      <c r="F216" s="80" t="s">
        <v>75</v>
      </c>
      <c r="G216" s="182" t="s">
        <v>1772</v>
      </c>
      <c r="H216" s="80" t="s">
        <v>1773</v>
      </c>
      <c r="I216" s="173"/>
      <c r="J216" s="83"/>
      <c r="K216" s="81"/>
      <c r="L216" s="81"/>
      <c r="M216" s="81"/>
      <c r="N216" s="81"/>
      <c r="O216" s="81"/>
      <c r="P216" s="81"/>
      <c r="Q216" s="81"/>
      <c r="R216" s="81"/>
      <c r="S216" s="81"/>
      <c r="T216" s="81"/>
      <c r="U216" s="81"/>
      <c r="V216" s="81"/>
      <c r="W216" s="81"/>
      <c r="X216" s="81"/>
      <c r="Y216" s="81"/>
      <c r="Z216" s="81"/>
      <c r="AA216" s="81"/>
      <c r="AB216" s="81"/>
      <c r="AC216" s="82"/>
      <c r="AD216" s="81">
        <v>2498251.8639236875</v>
      </c>
      <c r="AE216" s="81">
        <v>534479.298199713</v>
      </c>
      <c r="AF216" s="81">
        <v>512549.86250975955</v>
      </c>
      <c r="AG216" s="81">
        <v>23130374.791069485</v>
      </c>
      <c r="AH216" s="81">
        <v>20205882.394894078</v>
      </c>
      <c r="AI216" s="81">
        <v>0</v>
      </c>
      <c r="AJ216" s="81">
        <v>0</v>
      </c>
      <c r="AK216" s="81">
        <v>1772325.0131809551</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1704</v>
      </c>
      <c r="B217" s="80">
        <v>209</v>
      </c>
      <c r="C217" s="80">
        <v>16</v>
      </c>
      <c r="D217" s="80">
        <v>29</v>
      </c>
      <c r="E217" s="80">
        <v>2021</v>
      </c>
      <c r="F217" s="80" t="s">
        <v>75</v>
      </c>
      <c r="G217" s="182" t="s">
        <v>1702</v>
      </c>
      <c r="H217" s="80" t="s">
        <v>1703</v>
      </c>
      <c r="I217" s="173"/>
      <c r="J217" s="83"/>
      <c r="K217" s="81"/>
      <c r="L217" s="81"/>
      <c r="M217" s="81"/>
      <c r="N217" s="81"/>
      <c r="O217" s="81"/>
      <c r="P217" s="81"/>
      <c r="Q217" s="81"/>
      <c r="R217" s="81"/>
      <c r="S217" s="81"/>
      <c r="T217" s="81"/>
      <c r="U217" s="81"/>
      <c r="V217" s="81"/>
      <c r="W217" s="81"/>
      <c r="X217" s="81"/>
      <c r="Y217" s="81"/>
      <c r="Z217" s="81"/>
      <c r="AA217" s="81"/>
      <c r="AB217" s="81"/>
      <c r="AC217" s="82"/>
      <c r="AD217" s="81">
        <v>21776402.283419523</v>
      </c>
      <c r="AE217" s="81">
        <v>1004821.0806154603</v>
      </c>
      <c r="AF217" s="81">
        <v>843436.4826109967</v>
      </c>
      <c r="AG217" s="81">
        <v>13468466.851166278</v>
      </c>
      <c r="AH217" s="81">
        <v>17632742.486335389</v>
      </c>
      <c r="AI217" s="81">
        <v>0</v>
      </c>
      <c r="AJ217" s="81">
        <v>0</v>
      </c>
      <c r="AK217" s="81">
        <v>1645261.5697830017</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1740</v>
      </c>
      <c r="B218" s="80">
        <v>210</v>
      </c>
      <c r="C218" s="80">
        <v>16</v>
      </c>
      <c r="D218" s="80">
        <v>30</v>
      </c>
      <c r="E218" s="80">
        <v>2021</v>
      </c>
      <c r="F218" s="80" t="s">
        <v>75</v>
      </c>
      <c r="G218" s="182" t="s">
        <v>1739</v>
      </c>
      <c r="H218" s="80" t="s">
        <v>1726</v>
      </c>
      <c r="I218" s="173"/>
      <c r="J218" s="83"/>
      <c r="K218" s="81"/>
      <c r="L218" s="81"/>
      <c r="M218" s="81"/>
      <c r="N218" s="81"/>
      <c r="O218" s="81"/>
      <c r="P218" s="81"/>
      <c r="Q218" s="81"/>
      <c r="R218" s="81"/>
      <c r="S218" s="81"/>
      <c r="T218" s="81"/>
      <c r="U218" s="81"/>
      <c r="V218" s="81"/>
      <c r="W218" s="81"/>
      <c r="X218" s="81"/>
      <c r="Y218" s="81"/>
      <c r="Z218" s="81"/>
      <c r="AA218" s="81"/>
      <c r="AB218" s="81"/>
      <c r="AC218" s="82"/>
      <c r="AD218" s="81">
        <v>34843755.21468588</v>
      </c>
      <c r="AE218" s="81">
        <v>1070603.1480861942</v>
      </c>
      <c r="AF218" s="81">
        <v>3159642.8233196572</v>
      </c>
      <c r="AG218" s="81">
        <v>32966895.525067329</v>
      </c>
      <c r="AH218" s="81">
        <v>32759686.191195577</v>
      </c>
      <c r="AI218" s="81">
        <v>0</v>
      </c>
      <c r="AJ218" s="81">
        <v>0</v>
      </c>
      <c r="AK218" s="81">
        <v>3129987.4047770607</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1708</v>
      </c>
      <c r="B219" s="80">
        <v>211</v>
      </c>
      <c r="C219" s="80">
        <v>16</v>
      </c>
      <c r="D219" s="80">
        <v>31</v>
      </c>
      <c r="E219" s="80">
        <v>2021</v>
      </c>
      <c r="F219" s="80" t="s">
        <v>75</v>
      </c>
      <c r="G219" s="182" t="s">
        <v>1706</v>
      </c>
      <c r="H219" s="80" t="s">
        <v>1707</v>
      </c>
      <c r="I219" s="173"/>
      <c r="J219" s="83"/>
      <c r="K219" s="81"/>
      <c r="L219" s="81"/>
      <c r="M219" s="81"/>
      <c r="N219" s="81"/>
      <c r="O219" s="81"/>
      <c r="P219" s="81"/>
      <c r="Q219" s="81"/>
      <c r="R219" s="81"/>
      <c r="S219" s="81"/>
      <c r="T219" s="81"/>
      <c r="U219" s="81"/>
      <c r="V219" s="81"/>
      <c r="W219" s="81"/>
      <c r="X219" s="81"/>
      <c r="Y219" s="81"/>
      <c r="Z219" s="81"/>
      <c r="AA219" s="81"/>
      <c r="AB219" s="81"/>
      <c r="AC219" s="82"/>
      <c r="AD219" s="81">
        <v>14085306.267209057</v>
      </c>
      <c r="AE219" s="81">
        <v>1100205.0784480243</v>
      </c>
      <c r="AF219" s="81">
        <v>1297594.5886323026</v>
      </c>
      <c r="AG219" s="81">
        <v>16623137.997809373</v>
      </c>
      <c r="AH219" s="81">
        <v>15736558.118458113</v>
      </c>
      <c r="AI219" s="81">
        <v>0</v>
      </c>
      <c r="AJ219" s="81">
        <v>0</v>
      </c>
      <c r="AK219" s="81">
        <v>1603782.181235736</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2354</v>
      </c>
      <c r="B220" s="80">
        <v>212</v>
      </c>
      <c r="C220" s="80">
        <v>16</v>
      </c>
      <c r="D220" s="80">
        <v>32</v>
      </c>
      <c r="E220" s="80">
        <v>2021</v>
      </c>
      <c r="F220" s="80" t="s">
        <v>75</v>
      </c>
      <c r="G220" s="182" t="s">
        <v>2352</v>
      </c>
      <c r="H220" s="80" t="s">
        <v>2353</v>
      </c>
      <c r="I220" s="173"/>
      <c r="J220" s="83"/>
      <c r="K220" s="81"/>
      <c r="L220" s="81"/>
      <c r="M220" s="81"/>
      <c r="N220" s="81"/>
      <c r="O220" s="81"/>
      <c r="P220" s="81"/>
      <c r="Q220" s="81"/>
      <c r="R220" s="81"/>
      <c r="S220" s="81"/>
      <c r="T220" s="81"/>
      <c r="U220" s="81"/>
      <c r="V220" s="81"/>
      <c r="W220" s="81"/>
      <c r="X220" s="81"/>
      <c r="Y220" s="81"/>
      <c r="Z220" s="81"/>
      <c r="AA220" s="81"/>
      <c r="AB220" s="81"/>
      <c r="AC220" s="82"/>
      <c r="AD220" s="81">
        <v>28718475.333637089</v>
      </c>
      <c r="AE220" s="81">
        <v>769650.18940758647</v>
      </c>
      <c r="AF220" s="81">
        <v>207615.1341811684</v>
      </c>
      <c r="AG220" s="81">
        <v>14609270.439251233</v>
      </c>
      <c r="AH220" s="81">
        <v>14375558.497402277</v>
      </c>
      <c r="AI220" s="81">
        <v>0</v>
      </c>
      <c r="AJ220" s="81">
        <v>0</v>
      </c>
      <c r="AK220" s="81">
        <v>1365669.4887523816</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1712</v>
      </c>
      <c r="B221" s="80">
        <v>213</v>
      </c>
      <c r="C221" s="80">
        <v>16</v>
      </c>
      <c r="D221" s="80">
        <v>33</v>
      </c>
      <c r="E221" s="80">
        <v>2021</v>
      </c>
      <c r="F221" s="80" t="s">
        <v>75</v>
      </c>
      <c r="G221" s="182" t="s">
        <v>1710</v>
      </c>
      <c r="H221" s="80" t="s">
        <v>1711</v>
      </c>
      <c r="I221" s="173"/>
      <c r="J221" s="83"/>
      <c r="K221" s="81"/>
      <c r="L221" s="81"/>
      <c r="M221" s="81"/>
      <c r="N221" s="81"/>
      <c r="O221" s="81"/>
      <c r="P221" s="81"/>
      <c r="Q221" s="81"/>
      <c r="R221" s="81"/>
      <c r="S221" s="81"/>
      <c r="T221" s="81"/>
      <c r="U221" s="81"/>
      <c r="V221" s="81"/>
      <c r="W221" s="81"/>
      <c r="X221" s="81"/>
      <c r="Y221" s="81"/>
      <c r="Z221" s="81"/>
      <c r="AA221" s="81"/>
      <c r="AB221" s="81"/>
      <c r="AC221" s="82"/>
      <c r="AD221" s="81">
        <v>9772018.206320148</v>
      </c>
      <c r="AE221" s="81">
        <v>611773.22747782525</v>
      </c>
      <c r="AF221" s="81">
        <v>1991807.6935505841</v>
      </c>
      <c r="AG221" s="81">
        <v>15319362.468569422</v>
      </c>
      <c r="AH221" s="81">
        <v>17076292.120434955</v>
      </c>
      <c r="AI221" s="81">
        <v>0</v>
      </c>
      <c r="AJ221" s="81">
        <v>0</v>
      </c>
      <c r="AK221" s="81">
        <v>1567947.1398642061</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1752</v>
      </c>
      <c r="B222" s="80">
        <v>214</v>
      </c>
      <c r="C222" s="80">
        <v>16</v>
      </c>
      <c r="D222" s="80">
        <v>34</v>
      </c>
      <c r="E222" s="80">
        <v>2021</v>
      </c>
      <c r="F222" s="80" t="s">
        <v>75</v>
      </c>
      <c r="G222" s="182" t="s">
        <v>1750</v>
      </c>
      <c r="H222" s="80" t="s">
        <v>1751</v>
      </c>
      <c r="I222" s="173"/>
      <c r="J222" s="83"/>
      <c r="K222" s="81"/>
      <c r="L222" s="81"/>
      <c r="M222" s="81"/>
      <c r="N222" s="81"/>
      <c r="O222" s="81"/>
      <c r="P222" s="81"/>
      <c r="Q222" s="81"/>
      <c r="R222" s="81"/>
      <c r="S222" s="81"/>
      <c r="T222" s="81"/>
      <c r="U222" s="81"/>
      <c r="V222" s="81"/>
      <c r="W222" s="81"/>
      <c r="X222" s="81"/>
      <c r="Y222" s="81"/>
      <c r="Z222" s="81"/>
      <c r="AA222" s="81"/>
      <c r="AB222" s="81"/>
      <c r="AC222" s="82"/>
      <c r="AD222" s="81">
        <v>22664741.433157224</v>
      </c>
      <c r="AE222" s="81">
        <v>2067201.4702678125</v>
      </c>
      <c r="AF222" s="81">
        <v>0</v>
      </c>
      <c r="AG222" s="81">
        <v>62517200.712349609</v>
      </c>
      <c r="AH222" s="81">
        <v>49130668.612177111</v>
      </c>
      <c r="AI222" s="81">
        <v>0</v>
      </c>
      <c r="AJ222" s="81">
        <v>0</v>
      </c>
      <c r="AK222" s="81">
        <v>4735213.4887786824</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2369</v>
      </c>
      <c r="B223" s="80">
        <v>215</v>
      </c>
      <c r="C223" s="80">
        <v>16</v>
      </c>
      <c r="D223" s="80">
        <v>35</v>
      </c>
      <c r="E223" s="80">
        <v>2021</v>
      </c>
      <c r="F223" s="80" t="s">
        <v>75</v>
      </c>
      <c r="G223" s="182" t="s">
        <v>2367</v>
      </c>
      <c r="H223" s="80" t="s">
        <v>2368</v>
      </c>
      <c r="I223" s="173"/>
      <c r="J223" s="83"/>
      <c r="K223" s="81"/>
      <c r="L223" s="81"/>
      <c r="M223" s="81"/>
      <c r="N223" s="81"/>
      <c r="O223" s="81"/>
      <c r="P223" s="81"/>
      <c r="Q223" s="81"/>
      <c r="R223" s="81"/>
      <c r="S223" s="81"/>
      <c r="T223" s="81"/>
      <c r="U223" s="81"/>
      <c r="V223" s="81"/>
      <c r="W223" s="81"/>
      <c r="X223" s="81"/>
      <c r="Y223" s="81"/>
      <c r="Z223" s="81"/>
      <c r="AA223" s="81"/>
      <c r="AB223" s="81"/>
      <c r="AC223" s="82"/>
      <c r="AD223" s="81">
        <v>44701341.038483314</v>
      </c>
      <c r="AE223" s="81">
        <v>888057.91085490747</v>
      </c>
      <c r="AF223" s="81">
        <v>1855560.2617441926</v>
      </c>
      <c r="AG223" s="81">
        <v>21739292.864782214</v>
      </c>
      <c r="AH223" s="81">
        <v>21134481.094676968</v>
      </c>
      <c r="AI223" s="81">
        <v>0</v>
      </c>
      <c r="AJ223" s="81">
        <v>0</v>
      </c>
      <c r="AK223" s="81">
        <v>1992848.344698064</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1696</v>
      </c>
      <c r="B224" s="80">
        <v>216</v>
      </c>
      <c r="C224" s="80">
        <v>16</v>
      </c>
      <c r="D224" s="80">
        <v>36</v>
      </c>
      <c r="E224" s="80">
        <v>2021</v>
      </c>
      <c r="F224" s="80" t="s">
        <v>75</v>
      </c>
      <c r="G224" s="182" t="s">
        <v>1694</v>
      </c>
      <c r="H224" s="80" t="s">
        <v>1695</v>
      </c>
      <c r="I224" s="173"/>
      <c r="J224" s="83"/>
      <c r="K224" s="81"/>
      <c r="L224" s="81"/>
      <c r="M224" s="81"/>
      <c r="N224" s="81"/>
      <c r="O224" s="81"/>
      <c r="P224" s="81"/>
      <c r="Q224" s="81"/>
      <c r="R224" s="81"/>
      <c r="S224" s="81"/>
      <c r="T224" s="81"/>
      <c r="U224" s="81"/>
      <c r="V224" s="81"/>
      <c r="W224" s="81"/>
      <c r="X224" s="81"/>
      <c r="Y224" s="81"/>
      <c r="Z224" s="81"/>
      <c r="AA224" s="81"/>
      <c r="AB224" s="81"/>
      <c r="AC224" s="82"/>
      <c r="AD224" s="81">
        <v>37742658.318508506</v>
      </c>
      <c r="AE224" s="81">
        <v>1600148.7912256022</v>
      </c>
      <c r="AF224" s="81">
        <v>1401402.1557228866</v>
      </c>
      <c r="AG224" s="81">
        <v>37856053.759717144</v>
      </c>
      <c r="AH224" s="81">
        <v>46139304.861731477</v>
      </c>
      <c r="AI224" s="81">
        <v>0</v>
      </c>
      <c r="AJ224" s="81">
        <v>0</v>
      </c>
      <c r="AK224" s="81">
        <v>4386707.8666489655</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1988</v>
      </c>
      <c r="H6" s="87" t="s">
        <v>1989</v>
      </c>
      <c r="I6" s="87" t="s">
        <v>2392</v>
      </c>
      <c r="J6" s="87" t="s">
        <v>2393</v>
      </c>
      <c r="K6" s="87">
        <v>59</v>
      </c>
      <c r="L6" s="87">
        <v>7</v>
      </c>
      <c r="M6" s="18"/>
      <c r="N6" s="87">
        <v>1</v>
      </c>
      <c r="O6" s="87" t="s">
        <v>1671</v>
      </c>
      <c r="P6" s="87" t="s">
        <v>1672</v>
      </c>
      <c r="Q6" s="87" t="s">
        <v>1247</v>
      </c>
      <c r="R6" s="18"/>
      <c r="S6" s="87">
        <v>1</v>
      </c>
      <c r="T6" s="87" t="s">
        <v>1988</v>
      </c>
      <c r="U6" s="87" t="s">
        <v>1989</v>
      </c>
      <c r="V6" s="87" t="s">
        <v>1247</v>
      </c>
      <c r="W6" s="18"/>
      <c r="X6" s="87">
        <v>1</v>
      </c>
      <c r="Y6" s="769" t="s">
        <v>1671</v>
      </c>
      <c r="Z6" s="87" t="s">
        <v>1672</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1795</v>
      </c>
      <c r="P7" s="87" t="s">
        <v>1796</v>
      </c>
      <c r="Q7" s="87" t="s">
        <v>1247</v>
      </c>
      <c r="R7" s="18"/>
      <c r="S7" s="87">
        <v>2</v>
      </c>
      <c r="T7" s="86" t="s">
        <v>570</v>
      </c>
      <c r="U7" s="87" t="s">
        <v>1592</v>
      </c>
      <c r="V7" s="87" t="s">
        <v>1592</v>
      </c>
      <c r="W7" s="18"/>
      <c r="X7" s="87">
        <v>2</v>
      </c>
      <c r="Y7" s="769" t="s">
        <v>1795</v>
      </c>
      <c r="Z7" s="87" t="s">
        <v>1796</v>
      </c>
      <c r="AA7" s="87" t="s">
        <v>1247</v>
      </c>
      <c r="AB7" s="18"/>
      <c r="AC7" s="87">
        <v>2</v>
      </c>
      <c r="AD7" s="87" t="s">
        <v>1718</v>
      </c>
      <c r="AE7" s="87" t="s">
        <v>1719</v>
      </c>
      <c r="AF7" s="87" t="s">
        <v>1247</v>
      </c>
    </row>
    <row r="8" spans="1:32" ht="12">
      <c r="A8" s="18"/>
      <c r="B8" s="18"/>
      <c r="C8" s="18"/>
      <c r="D8" s="18"/>
      <c r="F8" s="18"/>
      <c r="G8" s="18"/>
      <c r="H8" s="18"/>
      <c r="I8" s="18"/>
      <c r="J8" s="18"/>
      <c r="K8" s="18"/>
      <c r="L8" s="18"/>
      <c r="M8" s="18"/>
      <c r="N8" s="87">
        <v>3</v>
      </c>
      <c r="O8" s="87" t="s">
        <v>1677</v>
      </c>
      <c r="P8" s="87" t="s">
        <v>1678</v>
      </c>
      <c r="Q8" s="87" t="s">
        <v>1247</v>
      </c>
      <c r="R8" s="18"/>
      <c r="S8" s="18"/>
      <c r="T8" s="18"/>
      <c r="U8" s="18"/>
      <c r="V8" s="18"/>
      <c r="W8" s="18"/>
      <c r="X8" s="87">
        <v>3</v>
      </c>
      <c r="Y8" s="769" t="s">
        <v>1677</v>
      </c>
      <c r="Z8" s="87" t="s">
        <v>1678</v>
      </c>
      <c r="AA8" s="87" t="s">
        <v>1247</v>
      </c>
      <c r="AB8" s="18"/>
      <c r="AC8" s="87">
        <v>3</v>
      </c>
      <c r="AD8" s="87" t="s">
        <v>1755</v>
      </c>
      <c r="AE8" s="87" t="s">
        <v>1756</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1833</v>
      </c>
      <c r="P9" s="87" t="s">
        <v>1834</v>
      </c>
      <c r="Q9" s="87" t="s">
        <v>1247</v>
      </c>
      <c r="R9" s="18"/>
      <c r="S9" s="18"/>
      <c r="T9" s="18"/>
      <c r="U9" s="18"/>
      <c r="V9" s="18"/>
      <c r="W9" s="18"/>
      <c r="X9" s="87">
        <v>4</v>
      </c>
      <c r="Y9" s="769" t="s">
        <v>1833</v>
      </c>
      <c r="Z9" s="87" t="s">
        <v>1834</v>
      </c>
      <c r="AA9" s="87" t="s">
        <v>1247</v>
      </c>
      <c r="AB9" s="18"/>
      <c r="AC9" s="87">
        <v>4</v>
      </c>
      <c r="AD9" s="87" t="s">
        <v>1735</v>
      </c>
      <c r="AE9" s="87" t="s">
        <v>1736</v>
      </c>
      <c r="AF9" s="87" t="s">
        <v>1247</v>
      </c>
    </row>
    <row r="10" spans="1:32" ht="12">
      <c r="A10" s="18"/>
      <c r="B10" s="18"/>
      <c r="C10" s="18"/>
      <c r="D10" s="18"/>
      <c r="F10" s="85" t="s">
        <v>1247</v>
      </c>
      <c r="G10" s="86" t="s">
        <v>1988</v>
      </c>
      <c r="H10" s="87" t="s">
        <v>1989</v>
      </c>
      <c r="I10" s="87" t="s">
        <v>2392</v>
      </c>
      <c r="J10" s="87" t="s">
        <v>2393</v>
      </c>
      <c r="K10" s="85">
        <v>59</v>
      </c>
      <c r="L10" s="85">
        <v>7</v>
      </c>
      <c r="M10" s="18"/>
      <c r="N10" s="87">
        <v>5</v>
      </c>
      <c r="O10" s="87" t="s">
        <v>1666</v>
      </c>
      <c r="P10" s="87" t="s">
        <v>1667</v>
      </c>
      <c r="Q10" s="87" t="s">
        <v>1247</v>
      </c>
      <c r="R10" s="18"/>
      <c r="S10" s="18"/>
      <c r="T10" s="18"/>
      <c r="U10" s="18"/>
      <c r="V10" s="18"/>
      <c r="W10" s="18"/>
      <c r="X10" s="87">
        <v>5</v>
      </c>
      <c r="Y10" s="769" t="s">
        <v>1666</v>
      </c>
      <c r="Z10" s="87" t="s">
        <v>1667</v>
      </c>
      <c r="AA10" s="87" t="s">
        <v>1247</v>
      </c>
      <c r="AB10" s="18"/>
      <c r="AC10" s="87">
        <v>5</v>
      </c>
      <c r="AD10" s="87" t="s">
        <v>1722</v>
      </c>
      <c r="AE10" s="87" t="s">
        <v>1723</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1680</v>
      </c>
      <c r="P11" s="87" t="s">
        <v>1681</v>
      </c>
      <c r="Q11" s="87" t="s">
        <v>1247</v>
      </c>
      <c r="R11" s="18"/>
      <c r="S11" s="18"/>
      <c r="T11" s="18"/>
      <c r="U11" s="18"/>
      <c r="V11" s="18"/>
      <c r="W11" s="18"/>
      <c r="X11" s="87">
        <v>6</v>
      </c>
      <c r="Y11" s="769" t="s">
        <v>1680</v>
      </c>
      <c r="Z11" s="87" t="s">
        <v>1681</v>
      </c>
      <c r="AA11" s="87" t="s">
        <v>1247</v>
      </c>
      <c r="AB11" s="18"/>
      <c r="AC11" s="87">
        <v>6</v>
      </c>
      <c r="AD11" s="87" t="s">
        <v>1731</v>
      </c>
      <c r="AE11" s="87" t="s">
        <v>1732</v>
      </c>
      <c r="AF11" s="87" t="s">
        <v>1247</v>
      </c>
    </row>
    <row r="12" spans="1:32" ht="12">
      <c r="A12" s="18"/>
      <c r="B12" s="18"/>
      <c r="C12" s="18"/>
      <c r="D12" s="18"/>
      <c r="F12" s="85" t="s">
        <v>1636</v>
      </c>
      <c r="G12" s="86" t="s">
        <v>1988</v>
      </c>
      <c r="H12" s="87"/>
      <c r="I12" s="87" t="s">
        <v>1988</v>
      </c>
      <c r="J12" s="87"/>
      <c r="K12" s="85" t="s">
        <v>1244</v>
      </c>
      <c r="L12" s="85"/>
      <c r="M12" s="18"/>
      <c r="N12" s="87">
        <v>7</v>
      </c>
      <c r="O12" s="87" t="s">
        <v>1888</v>
      </c>
      <c r="P12" s="87" t="s">
        <v>1889</v>
      </c>
      <c r="Q12" s="87" t="s">
        <v>1247</v>
      </c>
      <c r="R12" s="18"/>
      <c r="S12" s="18"/>
      <c r="T12" s="18"/>
      <c r="U12" s="18"/>
      <c r="V12" s="18"/>
      <c r="W12" s="18"/>
      <c r="X12" s="87">
        <v>7</v>
      </c>
      <c r="Y12" s="769" t="s">
        <v>1888</v>
      </c>
      <c r="Z12" s="87" t="s">
        <v>1889</v>
      </c>
      <c r="AA12" s="87" t="s">
        <v>1247</v>
      </c>
      <c r="AB12" s="18"/>
      <c r="AC12" s="87">
        <v>7</v>
      </c>
      <c r="AD12" s="87" t="s">
        <v>2363</v>
      </c>
      <c r="AE12" s="87" t="s">
        <v>2364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1909</v>
      </c>
      <c r="P13" s="87" t="s">
        <v>1910</v>
      </c>
      <c r="Q13" s="87" t="s">
        <v>1247</v>
      </c>
      <c r="R13" s="18"/>
      <c r="S13" s="18"/>
      <c r="T13" s="18"/>
      <c r="U13" s="18"/>
      <c r="V13" s="18"/>
      <c r="W13" s="18"/>
      <c r="X13" s="87">
        <v>8</v>
      </c>
      <c r="Y13" s="769" t="s">
        <v>1909</v>
      </c>
      <c r="Z13" s="87" t="s">
        <v>1910</v>
      </c>
      <c r="AA13" s="87" t="s">
        <v>1247</v>
      </c>
      <c r="AB13" s="18"/>
      <c r="AC13" s="87">
        <v>8</v>
      </c>
      <c r="AD13" s="87" t="s">
        <v>2359</v>
      </c>
      <c r="AE13" s="87" t="s">
        <v>2360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1637</v>
      </c>
      <c r="P14" s="87" t="s">
        <v>1638</v>
      </c>
      <c r="Q14" s="87" t="s">
        <v>1247</v>
      </c>
      <c r="R14" s="18"/>
      <c r="S14" s="18"/>
      <c r="T14" s="18"/>
      <c r="U14" s="18"/>
      <c r="V14" s="18"/>
      <c r="W14" s="18"/>
      <c r="X14" s="87">
        <v>9</v>
      </c>
      <c r="Y14" s="769" t="s">
        <v>1637</v>
      </c>
      <c r="Z14" s="87" t="s">
        <v>1638</v>
      </c>
      <c r="AA14" s="87" t="s">
        <v>1247</v>
      </c>
      <c r="AB14" s="18"/>
      <c r="AC14" s="87">
        <v>9</v>
      </c>
      <c r="AD14" s="87" t="s">
        <v>1768</v>
      </c>
      <c r="AE14" s="87" t="s">
        <v>1769</v>
      </c>
      <c r="AF14" s="87" t="s">
        <v>1247</v>
      </c>
    </row>
    <row r="15" spans="1:32" ht="12">
      <c r="A15" s="18"/>
      <c r="B15" s="18"/>
      <c r="C15" s="18"/>
      <c r="D15" s="18"/>
      <c r="E15" s="18"/>
      <c r="F15" s="18"/>
      <c r="G15" s="18"/>
      <c r="H15" s="18"/>
      <c r="I15" s="18"/>
      <c r="J15" s="18"/>
      <c r="K15" s="18"/>
      <c r="L15" s="18"/>
      <c r="M15" s="18"/>
      <c r="N15" s="87">
        <v>10</v>
      </c>
      <c r="O15" s="87" t="s">
        <v>1947</v>
      </c>
      <c r="P15" s="87" t="s">
        <v>1948</v>
      </c>
      <c r="Q15" s="87" t="s">
        <v>1247</v>
      </c>
      <c r="R15" s="18"/>
      <c r="S15" s="18"/>
      <c r="T15" s="18"/>
      <c r="U15" s="18"/>
      <c r="V15" s="18"/>
      <c r="W15" s="18"/>
      <c r="X15" s="87">
        <v>10</v>
      </c>
      <c r="Y15" s="769" t="s">
        <v>1947</v>
      </c>
      <c r="Z15" s="87" t="s">
        <v>1948</v>
      </c>
      <c r="AA15" s="87" t="s">
        <v>1247</v>
      </c>
      <c r="AB15" s="18"/>
      <c r="AC15" s="87">
        <v>10</v>
      </c>
      <c r="AD15" s="87" t="s">
        <v>2371</v>
      </c>
      <c r="AE15" s="87" t="s">
        <v>2372</v>
      </c>
      <c r="AF15" s="87" t="s">
        <v>1247</v>
      </c>
    </row>
    <row r="16" spans="1:32" ht="12">
      <c r="A16" s="18"/>
      <c r="B16" s="18"/>
      <c r="C16" s="18"/>
      <c r="D16" s="18"/>
      <c r="E16" s="18"/>
      <c r="F16" s="18"/>
      <c r="G16" s="18"/>
      <c r="H16" s="18"/>
      <c r="I16" s="18"/>
      <c r="J16" s="18"/>
      <c r="K16" s="18"/>
      <c r="L16" s="18"/>
      <c r="M16" s="18"/>
      <c r="N16" s="87">
        <v>11</v>
      </c>
      <c r="O16" s="87" t="s">
        <v>1968</v>
      </c>
      <c r="P16" s="87" t="s">
        <v>1763</v>
      </c>
      <c r="Q16" s="87" t="s">
        <v>1247</v>
      </c>
      <c r="R16" s="18"/>
      <c r="S16" s="18"/>
      <c r="T16" s="18"/>
      <c r="U16" s="18"/>
      <c r="V16" s="18"/>
      <c r="W16" s="18"/>
      <c r="X16" s="87">
        <v>11</v>
      </c>
      <c r="Y16" s="769" t="s">
        <v>1968</v>
      </c>
      <c r="Z16" s="87" t="s">
        <v>1763</v>
      </c>
      <c r="AA16" s="87" t="s">
        <v>1247</v>
      </c>
      <c r="AB16" s="18"/>
      <c r="AC16" s="87">
        <v>11</v>
      </c>
      <c r="AD16" s="87" t="s">
        <v>2356</v>
      </c>
      <c r="AE16" s="87" t="s">
        <v>1754</v>
      </c>
      <c r="AF16" s="87" t="s">
        <v>1247</v>
      </c>
    </row>
    <row r="17" spans="1:32" ht="12">
      <c r="A17" s="18"/>
      <c r="B17" s="18"/>
      <c r="C17" s="18"/>
      <c r="D17" s="18"/>
      <c r="E17" s="18"/>
      <c r="F17" s="18"/>
      <c r="G17" s="18"/>
      <c r="H17" s="18"/>
      <c r="I17" s="18"/>
      <c r="J17" s="18"/>
      <c r="K17" s="18"/>
      <c r="L17" s="18"/>
      <c r="M17" s="18"/>
      <c r="N17" s="87">
        <v>12</v>
      </c>
      <c r="O17" s="87" t="s">
        <v>1988</v>
      </c>
      <c r="P17" s="87" t="s">
        <v>1989</v>
      </c>
      <c r="Q17" s="87" t="s">
        <v>1247</v>
      </c>
      <c r="R17" s="18"/>
      <c r="S17" s="18"/>
      <c r="T17" s="18"/>
      <c r="U17" s="18"/>
      <c r="V17" s="18"/>
      <c r="W17" s="18"/>
      <c r="X17" s="87">
        <v>12</v>
      </c>
      <c r="Y17" s="769" t="s">
        <v>1988</v>
      </c>
      <c r="Z17" s="87" t="s">
        <v>1989</v>
      </c>
      <c r="AA17" s="87" t="s">
        <v>1247</v>
      </c>
      <c r="AB17" s="18"/>
      <c r="AC17" s="87">
        <v>12</v>
      </c>
      <c r="AD17" s="87" t="s">
        <v>2413</v>
      </c>
      <c r="AE17" s="87" t="s">
        <v>2414</v>
      </c>
      <c r="AF17" s="87" t="s">
        <v>1247</v>
      </c>
    </row>
    <row r="18" spans="1:32" ht="12">
      <c r="A18" s="18"/>
      <c r="B18" s="18"/>
      <c r="C18" s="18"/>
      <c r="D18" s="18"/>
      <c r="E18" s="18"/>
      <c r="F18" s="18"/>
      <c r="G18" s="18"/>
      <c r="H18" s="18"/>
      <c r="I18" s="18"/>
      <c r="J18" s="18"/>
      <c r="K18" s="18"/>
      <c r="L18" s="18"/>
      <c r="M18" s="18"/>
      <c r="N18" s="87">
        <v>13</v>
      </c>
      <c r="O18" s="87" t="s">
        <v>2009</v>
      </c>
      <c r="P18" s="87" t="s">
        <v>2010</v>
      </c>
      <c r="Q18" s="87" t="s">
        <v>1247</v>
      </c>
      <c r="R18" s="18"/>
      <c r="S18" s="18"/>
      <c r="T18" s="18"/>
      <c r="U18" s="18"/>
      <c r="V18" s="18"/>
      <c r="W18" s="18"/>
      <c r="X18" s="87">
        <v>13</v>
      </c>
      <c r="Y18" s="769" t="s">
        <v>2009</v>
      </c>
      <c r="Z18" s="87" t="s">
        <v>2010</v>
      </c>
      <c r="AA18" s="87" t="s">
        <v>1247</v>
      </c>
      <c r="AB18" s="18"/>
      <c r="AC18" s="87">
        <v>13</v>
      </c>
      <c r="AD18" s="87" t="s">
        <v>2387</v>
      </c>
      <c r="AE18" s="87" t="s">
        <v>2388</v>
      </c>
      <c r="AF18" s="87" t="s">
        <v>1247</v>
      </c>
    </row>
    <row r="19" spans="1:32" ht="12">
      <c r="A19" s="18"/>
      <c r="B19" s="18"/>
      <c r="C19" s="18"/>
      <c r="D19" s="18"/>
      <c r="E19" s="18"/>
      <c r="F19" s="18"/>
      <c r="G19" s="18"/>
      <c r="H19" s="18"/>
      <c r="I19" s="18"/>
      <c r="J19" s="18"/>
      <c r="K19" s="18"/>
      <c r="L19" s="18"/>
      <c r="M19" s="18"/>
      <c r="N19" s="87">
        <v>14</v>
      </c>
      <c r="O19" s="87" t="s">
        <v>2030</v>
      </c>
      <c r="P19" s="87" t="s">
        <v>2031</v>
      </c>
      <c r="Q19" s="87" t="s">
        <v>1247</v>
      </c>
      <c r="R19" s="18"/>
      <c r="S19" s="18"/>
      <c r="T19" s="18"/>
      <c r="U19" s="18"/>
      <c r="V19" s="18"/>
      <c r="W19" s="18"/>
      <c r="X19" s="87">
        <v>14</v>
      </c>
      <c r="Y19" s="769" t="s">
        <v>2030</v>
      </c>
      <c r="Z19" s="87" t="s">
        <v>2031</v>
      </c>
      <c r="AA19" s="87" t="s">
        <v>1247</v>
      </c>
      <c r="AB19" s="18"/>
      <c r="AC19" s="87">
        <v>14</v>
      </c>
      <c r="AD19" s="87" t="s">
        <v>1714</v>
      </c>
      <c r="AE19" s="87" t="s">
        <v>1715</v>
      </c>
      <c r="AF19" s="87" t="s">
        <v>1247</v>
      </c>
    </row>
    <row r="20" spans="1:32" ht="12">
      <c r="A20" s="18"/>
      <c r="B20" s="18"/>
      <c r="C20" s="18"/>
      <c r="D20" s="18"/>
      <c r="E20" s="18"/>
      <c r="F20" s="18"/>
      <c r="G20" s="18"/>
      <c r="H20" s="18"/>
      <c r="I20" s="18"/>
      <c r="J20" s="18"/>
      <c r="K20" s="18"/>
      <c r="L20" s="18"/>
      <c r="M20" s="18"/>
      <c r="N20" s="87">
        <v>15</v>
      </c>
      <c r="O20" s="87" t="s">
        <v>2051</v>
      </c>
      <c r="P20" s="87" t="s">
        <v>2052</v>
      </c>
      <c r="Q20" s="87" t="s">
        <v>1247</v>
      </c>
      <c r="R20" s="18"/>
      <c r="S20" s="18"/>
      <c r="T20" s="18"/>
      <c r="U20" s="18"/>
      <c r="V20" s="18"/>
      <c r="W20" s="18"/>
      <c r="X20" s="87">
        <v>15</v>
      </c>
      <c r="Y20" s="769" t="s">
        <v>2051</v>
      </c>
      <c r="Z20" s="87" t="s">
        <v>2052</v>
      </c>
      <c r="AA20" s="87" t="s">
        <v>1247</v>
      </c>
      <c r="AB20" s="18"/>
      <c r="AC20" s="87">
        <v>15</v>
      </c>
      <c r="AD20" s="87" t="s">
        <v>2375</v>
      </c>
      <c r="AE20" s="87" t="s">
        <v>2376</v>
      </c>
      <c r="AF20" s="87" t="s">
        <v>1247</v>
      </c>
    </row>
    <row r="21" spans="1:32" ht="12">
      <c r="A21" s="18"/>
      <c r="B21" s="18"/>
      <c r="C21" s="18"/>
      <c r="D21" s="18"/>
      <c r="E21" s="18"/>
      <c r="F21" s="18"/>
      <c r="G21" s="18"/>
      <c r="H21" s="18"/>
      <c r="I21" s="18"/>
      <c r="J21" s="18"/>
      <c r="K21" s="18"/>
      <c r="L21" s="18"/>
      <c r="M21" s="18"/>
      <c r="N21" s="87">
        <v>16</v>
      </c>
      <c r="O21" s="87" t="s">
        <v>2072</v>
      </c>
      <c r="P21" s="87" t="s">
        <v>2073</v>
      </c>
      <c r="Q21" s="87" t="s">
        <v>1247</v>
      </c>
      <c r="R21" s="18"/>
      <c r="S21" s="18"/>
      <c r="T21" s="18"/>
      <c r="U21" s="18"/>
      <c r="V21" s="18"/>
      <c r="W21" s="18"/>
      <c r="X21" s="87">
        <v>16</v>
      </c>
      <c r="Y21" s="769" t="s">
        <v>2072</v>
      </c>
      <c r="Z21" s="87" t="s">
        <v>2073</v>
      </c>
      <c r="AA21" s="87" t="s">
        <v>1247</v>
      </c>
      <c r="AB21" s="18"/>
      <c r="AC21" s="87">
        <v>16</v>
      </c>
      <c r="AD21" s="87" t="s">
        <v>1759</v>
      </c>
      <c r="AE21" s="87" t="s">
        <v>1760</v>
      </c>
      <c r="AF21" s="87" t="s">
        <v>1247</v>
      </c>
    </row>
    <row r="22" spans="1:32" ht="12">
      <c r="A22" s="18"/>
      <c r="B22" s="18"/>
      <c r="C22" s="18"/>
      <c r="D22" s="18"/>
      <c r="E22" s="18"/>
      <c r="F22" s="18"/>
      <c r="G22" s="18"/>
      <c r="H22" s="18"/>
      <c r="I22" s="18"/>
      <c r="J22" s="18"/>
      <c r="K22" s="18"/>
      <c r="L22" s="18"/>
      <c r="M22" s="18"/>
      <c r="N22" s="87">
        <v>17</v>
      </c>
      <c r="O22" s="87" t="s">
        <v>2093</v>
      </c>
      <c r="P22" s="87" t="s">
        <v>1776</v>
      </c>
      <c r="Q22" s="87" t="s">
        <v>1247</v>
      </c>
      <c r="R22" s="18"/>
      <c r="S22" s="18"/>
      <c r="T22" s="18"/>
      <c r="U22" s="18"/>
      <c r="V22" s="18"/>
      <c r="W22" s="18"/>
      <c r="X22" s="87">
        <v>17</v>
      </c>
      <c r="Y22" s="769" t="s">
        <v>2093</v>
      </c>
      <c r="Z22" s="87" t="s">
        <v>1776</v>
      </c>
      <c r="AA22" s="87" t="s">
        <v>1247</v>
      </c>
      <c r="AB22" s="18"/>
      <c r="AC22" s="87">
        <v>17</v>
      </c>
      <c r="AD22" s="87" t="s">
        <v>1988</v>
      </c>
      <c r="AE22" s="87" t="s">
        <v>1989</v>
      </c>
      <c r="AF22" s="87" t="s">
        <v>1247</v>
      </c>
    </row>
    <row r="23" spans="1:32" ht="12">
      <c r="A23" s="18"/>
      <c r="B23" s="18"/>
      <c r="C23" s="18"/>
      <c r="D23" s="18"/>
      <c r="E23" s="18"/>
      <c r="F23" s="18"/>
      <c r="G23" s="18"/>
      <c r="H23" s="18"/>
      <c r="I23" s="18"/>
      <c r="J23" s="18"/>
      <c r="K23" s="18"/>
      <c r="L23" s="18"/>
      <c r="M23" s="18"/>
      <c r="N23" s="87">
        <v>18</v>
      </c>
      <c r="O23" s="87" t="s">
        <v>2113</v>
      </c>
      <c r="P23" s="87" t="s">
        <v>2114</v>
      </c>
      <c r="Q23" s="87" t="s">
        <v>1247</v>
      </c>
      <c r="R23" s="18"/>
      <c r="S23" s="18"/>
      <c r="T23" s="18"/>
      <c r="U23" s="18"/>
      <c r="V23" s="18"/>
      <c r="W23" s="18"/>
      <c r="X23" s="87">
        <v>18</v>
      </c>
      <c r="Y23" s="769" t="s">
        <v>2113</v>
      </c>
      <c r="Z23" s="87" t="s">
        <v>2114</v>
      </c>
      <c r="AA23" s="87" t="s">
        <v>1247</v>
      </c>
      <c r="AB23" s="18"/>
      <c r="AC23" s="87">
        <v>18</v>
      </c>
      <c r="AD23" s="87" t="s">
        <v>1727</v>
      </c>
      <c r="AE23" s="87" t="s">
        <v>1728</v>
      </c>
      <c r="AF23" s="87" t="s">
        <v>1247</v>
      </c>
    </row>
    <row r="24" spans="1:32" ht="12">
      <c r="A24" s="18"/>
      <c r="B24" s="18"/>
      <c r="C24" s="18"/>
      <c r="D24" s="18"/>
      <c r="E24" s="18"/>
      <c r="F24" s="18"/>
      <c r="G24" s="18"/>
      <c r="H24" s="18"/>
      <c r="I24" s="18"/>
      <c r="J24" s="18"/>
      <c r="K24" s="18"/>
      <c r="L24" s="18"/>
      <c r="M24" s="18"/>
      <c r="N24" s="87">
        <v>19</v>
      </c>
      <c r="O24" s="87" t="s">
        <v>1663</v>
      </c>
      <c r="P24" s="87" t="s">
        <v>1664</v>
      </c>
      <c r="Q24" s="87" t="s">
        <v>1247</v>
      </c>
      <c r="R24" s="18"/>
      <c r="S24" s="18"/>
      <c r="T24" s="18"/>
      <c r="U24" s="18"/>
      <c r="V24" s="18"/>
      <c r="W24" s="18"/>
      <c r="X24" s="87">
        <v>19</v>
      </c>
      <c r="Y24" s="769" t="s">
        <v>1663</v>
      </c>
      <c r="Z24" s="87" t="s">
        <v>1664</v>
      </c>
      <c r="AA24" s="87" t="s">
        <v>1247</v>
      </c>
      <c r="AB24" s="18"/>
      <c r="AC24" s="87">
        <v>19</v>
      </c>
      <c r="AD24" s="87" t="s">
        <v>1746</v>
      </c>
      <c r="AE24" s="87" t="s">
        <v>1747</v>
      </c>
      <c r="AF24" s="87" t="s">
        <v>1247</v>
      </c>
    </row>
    <row r="25" spans="1:32" ht="12">
      <c r="A25" s="18"/>
      <c r="B25" s="18"/>
      <c r="C25" s="18"/>
      <c r="D25" s="18"/>
      <c r="E25" s="18"/>
      <c r="F25" s="18"/>
      <c r="G25" s="18"/>
      <c r="H25" s="18"/>
      <c r="I25" s="18"/>
      <c r="J25" s="18"/>
      <c r="K25" s="18"/>
      <c r="L25" s="18"/>
      <c r="M25" s="18"/>
      <c r="N25" s="87">
        <v>20</v>
      </c>
      <c r="O25" s="87" t="s">
        <v>2151</v>
      </c>
      <c r="P25" s="87" t="s">
        <v>2152</v>
      </c>
      <c r="Q25" s="87" t="s">
        <v>1247</v>
      </c>
      <c r="R25" s="18"/>
      <c r="S25" s="18"/>
      <c r="T25" s="18"/>
      <c r="U25" s="18"/>
      <c r="V25" s="18"/>
      <c r="W25" s="18"/>
      <c r="X25" s="87">
        <v>20</v>
      </c>
      <c r="Y25" s="769" t="s">
        <v>2151</v>
      </c>
      <c r="Z25" s="87" t="s">
        <v>2152</v>
      </c>
      <c r="AA25" s="87" t="s">
        <v>1247</v>
      </c>
      <c r="AB25" s="18"/>
      <c r="AC25" s="87">
        <v>20</v>
      </c>
      <c r="AD25" s="87" t="s">
        <v>1698</v>
      </c>
      <c r="AE25" s="87" t="s">
        <v>1699</v>
      </c>
      <c r="AF25" s="87" t="s">
        <v>1247</v>
      </c>
    </row>
    <row r="26" spans="1:32" ht="12">
      <c r="A26" s="18"/>
      <c r="B26" s="18"/>
      <c r="C26" s="18"/>
      <c r="D26" s="18"/>
      <c r="E26" s="18"/>
      <c r="F26" s="18"/>
      <c r="G26" s="18"/>
      <c r="H26" s="18"/>
      <c r="I26" s="18"/>
      <c r="J26" s="18"/>
      <c r="K26" s="18"/>
      <c r="L26" s="18"/>
      <c r="M26" s="18"/>
      <c r="N26" s="87">
        <v>21</v>
      </c>
      <c r="O26" s="87" t="s">
        <v>1674</v>
      </c>
      <c r="P26" s="87" t="s">
        <v>1675</v>
      </c>
      <c r="Q26" s="87" t="s">
        <v>1247</v>
      </c>
      <c r="R26" s="18"/>
      <c r="S26" s="18"/>
      <c r="T26" s="18"/>
      <c r="U26" s="18"/>
      <c r="V26" s="18"/>
      <c r="W26" s="18"/>
      <c r="X26" s="87">
        <v>21</v>
      </c>
      <c r="Y26" s="769" t="s">
        <v>1674</v>
      </c>
      <c r="Z26" s="87" t="s">
        <v>1675</v>
      </c>
      <c r="AA26" s="87" t="s">
        <v>1247</v>
      </c>
      <c r="AB26" s="18"/>
      <c r="AC26" s="87">
        <v>21</v>
      </c>
      <c r="AD26" s="87" t="s">
        <v>1658</v>
      </c>
      <c r="AE26" s="87" t="s">
        <v>1659</v>
      </c>
      <c r="AF26" s="87" t="s">
        <v>1247</v>
      </c>
    </row>
    <row r="27" spans="1:32" ht="12">
      <c r="A27" s="18"/>
      <c r="B27" s="18"/>
      <c r="C27" s="18"/>
      <c r="D27" s="18"/>
      <c r="E27" s="18"/>
      <c r="F27" s="18"/>
      <c r="G27" s="18"/>
      <c r="H27" s="18"/>
      <c r="I27" s="18"/>
      <c r="J27" s="18"/>
      <c r="K27" s="18"/>
      <c r="L27" s="18"/>
      <c r="M27" s="18"/>
      <c r="N27" s="87">
        <v>22</v>
      </c>
      <c r="O27" s="87" t="s">
        <v>2189</v>
      </c>
      <c r="P27" s="87" t="s">
        <v>2190</v>
      </c>
      <c r="Q27" s="87" t="s">
        <v>1247</v>
      </c>
      <c r="R27" s="18"/>
      <c r="S27" s="18"/>
      <c r="T27" s="18"/>
      <c r="U27" s="18"/>
      <c r="V27" s="18"/>
      <c r="W27" s="18"/>
      <c r="X27" s="87">
        <v>22</v>
      </c>
      <c r="Y27" s="769" t="s">
        <v>2189</v>
      </c>
      <c r="Z27" s="87" t="s">
        <v>2190</v>
      </c>
      <c r="AA27" s="87" t="s">
        <v>1247</v>
      </c>
      <c r="AB27" s="18"/>
      <c r="AC27" s="87">
        <v>22</v>
      </c>
      <c r="AD27" s="87" t="s">
        <v>1764</v>
      </c>
      <c r="AE27" s="87" t="s">
        <v>1765</v>
      </c>
      <c r="AF27" s="87" t="s">
        <v>1247</v>
      </c>
    </row>
    <row r="28" spans="1:32" ht="12">
      <c r="A28" s="18"/>
      <c r="B28" s="18"/>
      <c r="C28" s="18"/>
      <c r="D28" s="18"/>
      <c r="E28" s="18"/>
      <c r="F28" s="18"/>
      <c r="G28" s="18"/>
      <c r="H28" s="18"/>
      <c r="I28" s="18"/>
      <c r="J28" s="18"/>
      <c r="K28" s="18"/>
      <c r="L28" s="18"/>
      <c r="M28" s="18"/>
      <c r="N28" s="87">
        <v>23</v>
      </c>
      <c r="O28" s="87" t="s">
        <v>2210</v>
      </c>
      <c r="P28" s="87" t="s">
        <v>2211</v>
      </c>
      <c r="Q28" s="87" t="s">
        <v>1247</v>
      </c>
      <c r="R28" s="18"/>
      <c r="S28" s="18"/>
      <c r="T28" s="18"/>
      <c r="U28" s="18"/>
      <c r="V28" s="18"/>
      <c r="W28" s="18"/>
      <c r="X28" s="87">
        <v>23</v>
      </c>
      <c r="Y28" s="769" t="s">
        <v>2210</v>
      </c>
      <c r="Z28" s="87" t="s">
        <v>2211</v>
      </c>
      <c r="AA28" s="87" t="s">
        <v>1247</v>
      </c>
      <c r="AB28" s="18"/>
      <c r="AC28" s="87">
        <v>23</v>
      </c>
      <c r="AD28" s="87" t="s">
        <v>2383</v>
      </c>
      <c r="AE28" s="87" t="s">
        <v>2384</v>
      </c>
      <c r="AF28" s="87" t="s">
        <v>1247</v>
      </c>
    </row>
    <row r="29" spans="1:32" ht="12">
      <c r="A29" s="18"/>
      <c r="B29" s="18"/>
      <c r="C29" s="18"/>
      <c r="D29" s="18"/>
      <c r="E29" s="18"/>
      <c r="F29" s="18"/>
      <c r="G29" s="18"/>
      <c r="H29" s="18"/>
      <c r="I29" s="18"/>
      <c r="J29" s="18"/>
      <c r="K29" s="18"/>
      <c r="L29" s="18"/>
      <c r="M29" s="18"/>
      <c r="N29" s="87">
        <v>24</v>
      </c>
      <c r="O29" s="87" t="s">
        <v>1691</v>
      </c>
      <c r="P29" s="87" t="s">
        <v>1692</v>
      </c>
      <c r="Q29" s="87" t="s">
        <v>1247</v>
      </c>
      <c r="R29" s="18"/>
      <c r="S29" s="18"/>
      <c r="T29" s="18"/>
      <c r="U29" s="18"/>
      <c r="V29" s="18"/>
      <c r="W29" s="18"/>
      <c r="X29" s="87">
        <v>24</v>
      </c>
      <c r="Y29" s="769" t="s">
        <v>1691</v>
      </c>
      <c r="Z29" s="87" t="s">
        <v>1692</v>
      </c>
      <c r="AA29" s="87" t="s">
        <v>1247</v>
      </c>
      <c r="AB29" s="18"/>
      <c r="AC29" s="87">
        <v>24</v>
      </c>
      <c r="AD29" s="87" t="s">
        <v>2379</v>
      </c>
      <c r="AE29" s="87" t="s">
        <v>2380</v>
      </c>
      <c r="AF29" s="87" t="s">
        <v>1247</v>
      </c>
    </row>
    <row r="30" spans="1:32" ht="12">
      <c r="A30" s="18"/>
      <c r="B30" s="18"/>
      <c r="C30" s="18"/>
      <c r="D30" s="18"/>
      <c r="E30" s="18"/>
      <c r="F30" s="18"/>
      <c r="G30" s="18"/>
      <c r="H30" s="18"/>
      <c r="I30" s="18"/>
      <c r="J30" s="18"/>
      <c r="K30" s="18"/>
      <c r="L30" s="18"/>
      <c r="M30" s="18"/>
      <c r="N30" s="87">
        <v>25</v>
      </c>
      <c r="O30" s="87" t="s">
        <v>2248</v>
      </c>
      <c r="P30" s="87" t="s">
        <v>2249</v>
      </c>
      <c r="Q30" s="87" t="s">
        <v>1247</v>
      </c>
      <c r="R30" s="18"/>
      <c r="S30" s="18"/>
      <c r="T30" s="18"/>
      <c r="U30" s="18"/>
      <c r="V30" s="18"/>
      <c r="W30" s="18"/>
      <c r="X30" s="87">
        <v>25</v>
      </c>
      <c r="Y30" s="769" t="s">
        <v>2248</v>
      </c>
      <c r="Z30" s="87" t="s">
        <v>2249</v>
      </c>
      <c r="AA30" s="87" t="s">
        <v>1247</v>
      </c>
      <c r="AB30" s="18"/>
      <c r="AC30" s="87">
        <v>25</v>
      </c>
      <c r="AD30" s="87" t="s">
        <v>1686</v>
      </c>
      <c r="AE30" s="87" t="s">
        <v>1687</v>
      </c>
      <c r="AF30" s="87" t="s">
        <v>1247</v>
      </c>
    </row>
    <row r="31" spans="1:32" ht="12">
      <c r="A31" s="18"/>
      <c r="B31" s="18"/>
      <c r="C31" s="18"/>
      <c r="D31" s="18"/>
      <c r="E31" s="18"/>
      <c r="F31" s="18"/>
      <c r="G31" s="18"/>
      <c r="H31" s="18"/>
      <c r="I31" s="18"/>
      <c r="J31" s="18"/>
      <c r="K31" s="18"/>
      <c r="L31" s="18"/>
      <c r="M31" s="18"/>
      <c r="N31" s="87">
        <v>26</v>
      </c>
      <c r="O31" s="87" t="s">
        <v>2269</v>
      </c>
      <c r="P31" s="87" t="s">
        <v>2270</v>
      </c>
      <c r="Q31" s="87" t="s">
        <v>1247</v>
      </c>
      <c r="R31" s="18"/>
      <c r="S31" s="18"/>
      <c r="T31" s="18"/>
      <c r="U31" s="18"/>
      <c r="V31" s="18"/>
      <c r="W31" s="18"/>
      <c r="X31" s="87">
        <v>26</v>
      </c>
      <c r="Y31" s="769" t="s">
        <v>2269</v>
      </c>
      <c r="Z31" s="87" t="s">
        <v>2270</v>
      </c>
      <c r="AA31" s="87" t="s">
        <v>1247</v>
      </c>
      <c r="AB31" s="18"/>
      <c r="AC31" s="87">
        <v>26</v>
      </c>
      <c r="AD31" s="87" t="s">
        <v>2416</v>
      </c>
      <c r="AE31" s="87" t="s">
        <v>2417</v>
      </c>
      <c r="AF31" s="87" t="s">
        <v>1247</v>
      </c>
    </row>
    <row r="32" spans="1:32" ht="12">
      <c r="A32" s="18"/>
      <c r="B32" s="18"/>
      <c r="C32" s="18"/>
      <c r="D32" s="18"/>
      <c r="E32" s="18"/>
      <c r="F32" s="18"/>
      <c r="G32" s="18"/>
      <c r="H32" s="18"/>
      <c r="I32" s="18"/>
      <c r="J32" s="18"/>
      <c r="K32" s="18"/>
      <c r="L32" s="18"/>
      <c r="M32" s="18"/>
      <c r="N32" s="87">
        <v>27</v>
      </c>
      <c r="O32" s="87" t="s">
        <v>2290</v>
      </c>
      <c r="P32" s="87" t="s">
        <v>2291</v>
      </c>
      <c r="Q32" s="87" t="s">
        <v>1247</v>
      </c>
      <c r="R32" s="18"/>
      <c r="S32" s="18"/>
      <c r="T32" s="18"/>
      <c r="U32" s="18"/>
      <c r="V32" s="18"/>
      <c r="W32" s="18"/>
      <c r="X32" s="87">
        <v>27</v>
      </c>
      <c r="Y32" s="769" t="s">
        <v>2290</v>
      </c>
      <c r="Z32" s="87" t="s">
        <v>2291</v>
      </c>
      <c r="AA32" s="87" t="s">
        <v>1247</v>
      </c>
      <c r="AB32" s="18"/>
      <c r="AC32" s="87">
        <v>27</v>
      </c>
      <c r="AD32" s="87" t="s">
        <v>1742</v>
      </c>
      <c r="AE32" s="87" t="s">
        <v>1743</v>
      </c>
      <c r="AF32" s="87" t="s">
        <v>1247</v>
      </c>
    </row>
    <row r="33" spans="1:32" ht="12">
      <c r="A33" s="18"/>
      <c r="B33" s="18"/>
      <c r="C33" s="18"/>
      <c r="D33" s="18"/>
      <c r="E33" s="18"/>
      <c r="F33" s="18"/>
      <c r="G33" s="18"/>
      <c r="H33" s="18"/>
      <c r="I33" s="18"/>
      <c r="J33" s="18"/>
      <c r="K33" s="18"/>
      <c r="L33" s="18"/>
      <c r="M33" s="18"/>
      <c r="N33" s="87">
        <v>28</v>
      </c>
      <c r="O33" s="87" t="s">
        <v>2311</v>
      </c>
      <c r="P33" s="87" t="s">
        <v>2312</v>
      </c>
      <c r="Q33" s="87" t="s">
        <v>1247</v>
      </c>
      <c r="R33" s="18"/>
      <c r="S33" s="18"/>
      <c r="T33" s="18"/>
      <c r="U33" s="18"/>
      <c r="V33" s="18"/>
      <c r="W33" s="18"/>
      <c r="X33" s="87">
        <v>28</v>
      </c>
      <c r="Y33" s="769" t="s">
        <v>2311</v>
      </c>
      <c r="Z33" s="87" t="s">
        <v>2312</v>
      </c>
      <c r="AA33" s="87" t="s">
        <v>1247</v>
      </c>
      <c r="AB33" s="18"/>
      <c r="AC33" s="87">
        <v>28</v>
      </c>
      <c r="AD33" s="87" t="s">
        <v>1772</v>
      </c>
      <c r="AE33" s="87" t="s">
        <v>1773</v>
      </c>
      <c r="AF33" s="87" t="s">
        <v>1247</v>
      </c>
    </row>
    <row r="34" spans="1:32" ht="12">
      <c r="A34" s="18"/>
      <c r="B34" s="18"/>
      <c r="C34" s="18"/>
      <c r="D34" s="18"/>
      <c r="E34" s="18"/>
      <c r="F34" s="18"/>
      <c r="G34" s="18"/>
      <c r="H34" s="18"/>
      <c r="I34" s="18"/>
      <c r="J34" s="18"/>
      <c r="K34" s="18"/>
      <c r="L34" s="18"/>
      <c r="M34" s="18"/>
      <c r="N34" s="87">
        <v>29</v>
      </c>
      <c r="O34" s="87" t="s">
        <v>2332</v>
      </c>
      <c r="P34" s="87" t="s">
        <v>2333</v>
      </c>
      <c r="Q34" s="87" t="s">
        <v>1247</v>
      </c>
      <c r="R34" s="18"/>
      <c r="S34" s="18"/>
      <c r="T34" s="18"/>
      <c r="U34" s="18"/>
      <c r="V34" s="18"/>
      <c r="W34" s="18"/>
      <c r="X34" s="87">
        <v>29</v>
      </c>
      <c r="Y34" s="769" t="s">
        <v>2332</v>
      </c>
      <c r="Z34" s="87" t="s">
        <v>2333</v>
      </c>
      <c r="AA34" s="87" t="s">
        <v>1247</v>
      </c>
      <c r="AB34" s="18"/>
      <c r="AC34" s="87">
        <v>29</v>
      </c>
      <c r="AD34" s="87" t="s">
        <v>1702</v>
      </c>
      <c r="AE34" s="87" t="s">
        <v>1703</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1739</v>
      </c>
      <c r="AE35" s="87" t="s">
        <v>1726</v>
      </c>
      <c r="AF35" s="87" t="s">
        <v>1247</v>
      </c>
    </row>
    <row r="36" spans="1:32" ht="12">
      <c r="A36" s="18"/>
      <c r="B36" s="18"/>
      <c r="C36" s="18"/>
      <c r="D36" s="18"/>
      <c r="E36" s="18"/>
      <c r="F36" s="18"/>
      <c r="G36" s="18"/>
      <c r="H36" s="18"/>
      <c r="I36" s="18"/>
      <c r="J36" s="18"/>
      <c r="K36" s="18"/>
      <c r="L36" s="18"/>
      <c r="M36" s="18"/>
      <c r="N36" s="87">
        <v>31</v>
      </c>
      <c r="O36" s="87" t="s">
        <v>2392</v>
      </c>
      <c r="P36" s="87" t="s">
        <v>2393</v>
      </c>
      <c r="Q36" s="87" t="s">
        <v>1245</v>
      </c>
      <c r="R36" s="18"/>
      <c r="S36" s="18"/>
      <c r="T36" s="18"/>
      <c r="U36" s="18"/>
      <c r="V36" s="18"/>
      <c r="W36" s="18"/>
      <c r="X36" s="87">
        <v>31</v>
      </c>
      <c r="Y36" s="769">
        <v>0</v>
      </c>
      <c r="Z36" s="87">
        <v>0</v>
      </c>
      <c r="AA36" s="87">
        <v>0</v>
      </c>
      <c r="AB36" s="18"/>
      <c r="AC36" s="87">
        <v>31</v>
      </c>
      <c r="AD36" s="87" t="s">
        <v>1706</v>
      </c>
      <c r="AE36" s="87" t="s">
        <v>1707</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2352</v>
      </c>
      <c r="AE37" s="87" t="s">
        <v>2353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1710</v>
      </c>
      <c r="AE38" s="87" t="s">
        <v>1711</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1750</v>
      </c>
      <c r="AE39" s="87" t="s">
        <v>1751</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2367</v>
      </c>
      <c r="AE40" s="87" t="s">
        <v>2368</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1694</v>
      </c>
      <c r="AE41" s="87" t="s">
        <v>1695</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04</v>
      </c>
      <c r="I4" s="80" t="str">
        <f>HLOOKUP(I3,比較地域マスタ!$E$5:$L$6,2,0)</f>
        <v>宮城県</v>
      </c>
      <c r="J4" s="80" t="str">
        <f>HLOOKUP(J3,比較地域マスタ!$E$5:$L$6,2,0)</f>
        <v>七ヶ宿町</v>
      </c>
      <c r="K4" s="80" t="str">
        <f>HLOOKUP(K3,比較地域マスタ!$E$5:$L$6,2,0)</f>
        <v>04302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2024-03-14T13:09:53Z</dcterms:created>
  <dcterms:modified xsi:type="dcterms:W3CDTF">2024-03-14T13:09:53Z</dcterms:modified>
  <cp:category/>
  <cp:contentStatus/>
</cp:coreProperties>
</file>